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045"/>
  </bookViews>
  <sheets>
    <sheet name="Total" sheetId="1" r:id="rId1"/>
  </sheets>
  <externalReferences>
    <externalReference r:id="rId2"/>
    <externalReference r:id="rId3"/>
  </externalReferences>
  <definedNames>
    <definedName name="_xlnm._FilterDatabase" localSheetId="0" hidden="1">Total!$A$3:$AB$67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1" l="1"/>
  <c r="K66" i="1"/>
  <c r="R58" i="1" l="1"/>
  <c r="O58" i="1"/>
  <c r="R57" i="1"/>
  <c r="R62" i="1"/>
  <c r="N62" i="1"/>
  <c r="R56" i="1"/>
  <c r="N56" i="1"/>
  <c r="K55" i="1"/>
  <c r="R53" i="1"/>
  <c r="N53" i="1"/>
  <c r="R52" i="1"/>
  <c r="R50" i="1"/>
  <c r="P50" i="1"/>
  <c r="R49" i="1"/>
  <c r="L49" i="1"/>
  <c r="R48" i="1"/>
  <c r="R61" i="1"/>
  <c r="L61" i="1"/>
  <c r="R60" i="1"/>
  <c r="R51" i="1"/>
  <c r="R47" i="1"/>
  <c r="O47" i="1"/>
  <c r="R46" i="1"/>
  <c r="R43" i="1"/>
  <c r="K39" i="1" l="1"/>
  <c r="R38" i="1"/>
  <c r="R37" i="1"/>
  <c r="O36" i="1"/>
  <c r="R36" i="1" s="1"/>
  <c r="R67" i="1" s="1"/>
  <c r="R34" i="1"/>
  <c r="R64" i="1"/>
  <c r="R10" i="1" l="1"/>
  <c r="R16" i="1" l="1"/>
  <c r="R15" i="1"/>
  <c r="R13" i="1"/>
  <c r="R11" i="1"/>
  <c r="R21" i="1"/>
  <c r="R19" i="1"/>
  <c r="R18" i="1"/>
  <c r="N19" i="1"/>
  <c r="N18" i="1"/>
  <c r="R20" i="1"/>
</calcChain>
</file>

<file path=xl/sharedStrings.xml><?xml version="1.0" encoding="utf-8"?>
<sst xmlns="http://schemas.openxmlformats.org/spreadsheetml/2006/main" count="538" uniqueCount="168">
  <si>
    <t>Tipo de obra</t>
  </si>
  <si>
    <t>Nombre del colegio</t>
  </si>
  <si>
    <t>Estado</t>
  </si>
  <si>
    <t>No. contrato obra y año</t>
  </si>
  <si>
    <t>Alcance del contrato</t>
  </si>
  <si>
    <t>Fecha acta de inicio</t>
  </si>
  <si>
    <t>Fecha de inauguración</t>
  </si>
  <si>
    <t>% de avance obra</t>
  </si>
  <si>
    <t>Fuente de financiación</t>
  </si>
  <si>
    <t>Valor inicial</t>
  </si>
  <si>
    <t>Valor adiciones</t>
  </si>
  <si>
    <t>Valor Total (obra - Int)</t>
  </si>
  <si>
    <t>Contratista</t>
  </si>
  <si>
    <t>CUPO</t>
  </si>
  <si>
    <t>RECURSOS PROPIOS</t>
  </si>
  <si>
    <t>OTRAS ENTIDADES</t>
  </si>
  <si>
    <t>MEN</t>
  </si>
  <si>
    <t>LA FELICIDAD</t>
  </si>
  <si>
    <t>OBRA TERMINADA</t>
  </si>
  <si>
    <t>3664/2015</t>
  </si>
  <si>
    <t>Obra</t>
  </si>
  <si>
    <t>CONSORCIO BCL CONSTRUCCIONES</t>
  </si>
  <si>
    <t>JORGE MARIO BERGOGLIO</t>
  </si>
  <si>
    <t>2949/2015</t>
  </si>
  <si>
    <t>Diseño y obra</t>
  </si>
  <si>
    <t>INVERSIONES G&amp;R S.A.S.</t>
  </si>
  <si>
    <t>EL ENSUEÑO</t>
  </si>
  <si>
    <t>OBRA EN EJECUCIÓN</t>
  </si>
  <si>
    <t>2344/2017</t>
  </si>
  <si>
    <t>OTACC S.A.</t>
  </si>
  <si>
    <t>MADELENA (sca 2013)</t>
  </si>
  <si>
    <t>2588/2016</t>
  </si>
  <si>
    <t>Ajuste diseño y obra</t>
  </si>
  <si>
    <t>RECURSOS PROPIOS-MEN</t>
  </si>
  <si>
    <t>FONDO DE FOMENTO PARA LA INFRAESTRUCTURA EDUCATIVA - FFIE</t>
  </si>
  <si>
    <t>BOLONIA (sca 2013)</t>
  </si>
  <si>
    <t>367061/2018</t>
  </si>
  <si>
    <t>CONSORCIO OBRAS LOCALIDAD 5</t>
  </si>
  <si>
    <t>PORVENIR II ETAPA</t>
  </si>
  <si>
    <t>2267/2017</t>
  </si>
  <si>
    <t>CONSORCIO CIMARYESA</t>
  </si>
  <si>
    <t>EL VOLCAN LA PRADERA (sca 2015)</t>
  </si>
  <si>
    <t>2224/2017</t>
  </si>
  <si>
    <t>CONSORCIO PRADERA 010</t>
  </si>
  <si>
    <t>SAN JOSE DE MARYLAND (sca 2013)</t>
  </si>
  <si>
    <t>CUPO-MEN</t>
  </si>
  <si>
    <t>CIUDAD DE TECHO I (sca 2015)</t>
  </si>
  <si>
    <t>OBRA SUSPENDIDA</t>
  </si>
  <si>
    <t>235224/2017</t>
  </si>
  <si>
    <t>CONSORCIO LB CONSTRUCCIONES</t>
  </si>
  <si>
    <t>LAS MARGARITAS (sca 2013)</t>
  </si>
  <si>
    <t>2588/16</t>
  </si>
  <si>
    <t>COLEGIO TECNICO DE MECANICA DE LA BICICLETA ( ANTES ARGELIA II)</t>
  </si>
  <si>
    <t>DISEÑO EN EJECUCION</t>
  </si>
  <si>
    <t>No aplica</t>
  </si>
  <si>
    <t>Por definir</t>
  </si>
  <si>
    <t xml:space="preserve">SIERRA MORENA 1 </t>
  </si>
  <si>
    <t>SIERRA MORENA CURVA</t>
  </si>
  <si>
    <t>METROVIVIENDA</t>
  </si>
  <si>
    <t>LOTE - PLAN PARCIAL - 1 CAMPO VERDE – BARRIO SAN BERNARDINO</t>
  </si>
  <si>
    <t>EN TRAMITE DE ADQUISION DE PREDIO</t>
  </si>
  <si>
    <t>LOTE - PLAN PARCIAL - 2 CAMPO VERDE – BARRIO SAN BERNARDINO</t>
  </si>
  <si>
    <t xml:space="preserve">LOTE - COMPRA - INDUCEL / ALCABAMA  </t>
  </si>
  <si>
    <t>LOTE SANTA TERESITA</t>
  </si>
  <si>
    <t>LOTE SUBA BODEGAS</t>
  </si>
  <si>
    <t>LOTE - PLAN PARCIAL - LOS CEREZOS</t>
  </si>
  <si>
    <t xml:space="preserve">LOTE - PLAN PARCIAL - EL PORVENIR ENGATIVÁ – SECTOR PARQUE CENTRAL DE OCCIDENTE </t>
  </si>
  <si>
    <t xml:space="preserve">LOTE - PLAN PARCIAL - LOMBARDÍA – TIBABUYES </t>
  </si>
  <si>
    <t>LOTE - PLAN PARCIAL - 1 TRES QUEBRADAS – USME CENTRO</t>
  </si>
  <si>
    <t>LOTE - PLAN PARCIAL - 2 TRES QUEBRADAS – USME CENTRO</t>
  </si>
  <si>
    <t>LOTE - PLAN PARCIAL - LA PALESTINA</t>
  </si>
  <si>
    <t>LOTE - PLAN PARCIAL - TINTALITO ORIENTAL</t>
  </si>
  <si>
    <t xml:space="preserve">LOTE - PLAN PARCIAL - PROCABLES – GRANJAS DE TECHO </t>
  </si>
  <si>
    <t>LOTE - PLAN PARCIAL - TINTALITO OCCIDENTAL</t>
  </si>
  <si>
    <t>LOTE - PLAN PARCIAL - BOSA 37</t>
  </si>
  <si>
    <t>LOTE - COMPRA - BOSA NIÑO JESUS</t>
  </si>
  <si>
    <t>RESTITUCIÓN</t>
  </si>
  <si>
    <t>REPÚBLICA DEL ECUADOR</t>
  </si>
  <si>
    <t>Ajuste de diseño y obra</t>
  </si>
  <si>
    <t>SAN CRISTOBAL SUR</t>
  </si>
  <si>
    <t>3155/14</t>
  </si>
  <si>
    <t xml:space="preserve">CUPO </t>
  </si>
  <si>
    <t>CONSORCIO GYV SAN CRISTOBAL</t>
  </si>
  <si>
    <t>SANTA LIBRADA</t>
  </si>
  <si>
    <t>1966/15</t>
  </si>
  <si>
    <t>UNION TEMPORAL COD ARQUITECK (CAMBIO RAZON SOCIAL - UNION TEMPORAL CONSTRUTEL ARQUITECK 04/08/2016)</t>
  </si>
  <si>
    <t>INDUSTRIAL PILOTO DE FÁTIMA</t>
  </si>
  <si>
    <t>CONSORCIO BLP CONSTRUCCIONES</t>
  </si>
  <si>
    <t>TERMINACIÓN</t>
  </si>
  <si>
    <t>CARLOS ALBÁN HOLGUÍN</t>
  </si>
  <si>
    <t>NUEVO CHILE</t>
  </si>
  <si>
    <t>GRAN COLOMBIANO</t>
  </si>
  <si>
    <t>1974/15</t>
  </si>
  <si>
    <t>CONSORCIO ACA</t>
  </si>
  <si>
    <t>O.E.A - ANTONIA SANTOS I</t>
  </si>
  <si>
    <t>POSVENTAS</t>
  </si>
  <si>
    <t>2030/14</t>
  </si>
  <si>
    <t>SOCIEDAD P.V.C. S.A.S.</t>
  </si>
  <si>
    <t>SAN JOSE</t>
  </si>
  <si>
    <t>2026/14</t>
  </si>
  <si>
    <t>CONSORCIO TERA</t>
  </si>
  <si>
    <t>CARLOS ARANGO VÉLEZ</t>
  </si>
  <si>
    <t>2265/17</t>
  </si>
  <si>
    <t>CONSORCIO HOGWARTS</t>
  </si>
  <si>
    <t>SAN PEDRO CLAVER</t>
  </si>
  <si>
    <t>2963/15</t>
  </si>
  <si>
    <t>CONSORCIO ACR-TENCO SAN PEDRO</t>
  </si>
  <si>
    <t>PRÓSPERO PINZÓN (sca 2015)</t>
  </si>
  <si>
    <t>PENDIENTE INICIO DE OBRA</t>
  </si>
  <si>
    <t>Pendiente inicio</t>
  </si>
  <si>
    <t>CONSORCIO P P 151</t>
  </si>
  <si>
    <t>PAULO VI</t>
  </si>
  <si>
    <t>2121/15</t>
  </si>
  <si>
    <t>CONSORCIO SAN PABLO</t>
  </si>
  <si>
    <t>MANUEL CEPEDA VARGAS</t>
  </si>
  <si>
    <t>3673/15</t>
  </si>
  <si>
    <t>UNION TEMPORAL C.U.C. KENEDY</t>
  </si>
  <si>
    <t>LAS AMÉRICAS</t>
  </si>
  <si>
    <t>1491/17</t>
  </si>
  <si>
    <t>CONSORCIO DESARROLLO</t>
  </si>
  <si>
    <t>TABORA</t>
  </si>
  <si>
    <t>NUEVA CONSTITUCION</t>
  </si>
  <si>
    <t>1827/15</t>
  </si>
  <si>
    <t>CONSORCIO CONSTITUCION</t>
  </si>
  <si>
    <t>JUAN DEL CORRAL</t>
  </si>
  <si>
    <t>3579/15</t>
  </si>
  <si>
    <t>FABIAN ENRIQUE GONZALEZ CAMARGO</t>
  </si>
  <si>
    <t>NIDIA QUINTERO DE TURBAY</t>
  </si>
  <si>
    <t>LAUREANO GÓMEZ</t>
  </si>
  <si>
    <t>GERARDO PAREDES</t>
  </si>
  <si>
    <t>2077/15</t>
  </si>
  <si>
    <t>CONSORCIO GERARDO PAREDES 2015</t>
  </si>
  <si>
    <t xml:space="preserve">GUILLERMO LEÓN VALENCIA </t>
  </si>
  <si>
    <t>JULIO GARAVITO ARMERO</t>
  </si>
  <si>
    <t>LA MERCED</t>
  </si>
  <si>
    <t>1540/16</t>
  </si>
  <si>
    <t>CONSORCIO BIC LA MERCED</t>
  </si>
  <si>
    <t>LA CANDELARIA - SEDE LA CONCORDIA</t>
  </si>
  <si>
    <t>3055/13</t>
  </si>
  <si>
    <t>CONTRUCTORA CANAAN S.A.</t>
  </si>
  <si>
    <t xml:space="preserve">GUSTAVO RESTREPO - JOSE ACEVEDO Y GOMEZ </t>
  </si>
  <si>
    <t>CONSORCIO EDUCAR-155-2018</t>
  </si>
  <si>
    <t>QUIROGA ALIANZA</t>
  </si>
  <si>
    <t>3677/15</t>
  </si>
  <si>
    <t>VARELA FIHOLL &amp; COMPAÑÍA S.A.S.</t>
  </si>
  <si>
    <t>MARIA CANO</t>
  </si>
  <si>
    <t>4061/16</t>
  </si>
  <si>
    <t>CONSORCIO ARCIM BOGOTA</t>
  </si>
  <si>
    <t>PREDIO SAN DIEGO</t>
  </si>
  <si>
    <t>EN SANEAMIENTO PREDIAL</t>
  </si>
  <si>
    <t>DIANA TURBAY SEDE COLOMBIA VIVA (sca 2015)</t>
  </si>
  <si>
    <t>CONSORCIO CIAR</t>
  </si>
  <si>
    <t>AMPLIACIÓN</t>
  </si>
  <si>
    <t>EL REFUGIO- PUERTO CENTRAL</t>
  </si>
  <si>
    <t>2948/15</t>
  </si>
  <si>
    <t>NUEVA ZELANDIA (ANTES MIRANDELA)</t>
  </si>
  <si>
    <t>2898/15</t>
  </si>
  <si>
    <t>UNION TEMPORAL M&amp;R - TELVAL</t>
  </si>
  <si>
    <t>Valor inversión BMPT 2016-2018</t>
  </si>
  <si>
    <t>Compra lote y diseño</t>
  </si>
  <si>
    <t>NUEVO</t>
  </si>
  <si>
    <t>196418/2018</t>
  </si>
  <si>
    <t>URBANISCOM LTDA</t>
  </si>
  <si>
    <t>OBRA PENDIENTE DE INICIO</t>
  </si>
  <si>
    <t>CONSORCIO DISTRITO</t>
  </si>
  <si>
    <t>CUPO - RECURSOS PROPIOS</t>
  </si>
  <si>
    <t>Corte: Junio 30/18</t>
  </si>
  <si>
    <t>RAFAEL URIBE 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</si>
</sst>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#,##0.0"/>
    <numFmt numFmtId="166" formatCode="_ &quot;$&quot;\ * #,##0_ ;_ &quot;$&quot;\ * \-#,##0_ ;_ &quot;$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4" fontId="0" fillId="0" borderId="2" xfId="0" applyNumberFormat="1" applyFill="1" applyBorder="1"/>
    <xf numFmtId="17" fontId="0" fillId="0" borderId="2" xfId="0" applyNumberFormat="1" applyFill="1" applyBorder="1"/>
    <xf numFmtId="9" fontId="0" fillId="0" borderId="2" xfId="2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6" fontId="0" fillId="0" borderId="2" xfId="1" applyNumberFormat="1" applyFont="1" applyFill="1" applyBorder="1"/>
    <xf numFmtId="166" fontId="0" fillId="0" borderId="2" xfId="0" applyNumberFormat="1" applyFill="1" applyBorder="1"/>
    <xf numFmtId="165" fontId="0" fillId="0" borderId="2" xfId="0" applyNumberFormat="1" applyFill="1" applyBorder="1" applyAlignment="1">
      <alignment horizontal="left"/>
    </xf>
    <xf numFmtId="9" fontId="0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166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anterior.educacionbogota.edu.co/Users/cmgonzalez/Documents/Cupo/Info%20cuadro%20Cupo%2030-06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anterior.educacionbogota.edu.co/Users/cmgonzalez/Documents/Bases%20info%20proyectos/Maestra%20Ficha%20Proyectos%20V14%2030-04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gral"/>
      <sheetName val="Listado de proyectos"/>
      <sheetName val="Estado MEN"/>
    </sheetNames>
    <sheetDataSet>
      <sheetData sheetId="0"/>
      <sheetData sheetId="1">
        <row r="6">
          <cell r="K6">
            <v>2710289621</v>
          </cell>
          <cell r="L6">
            <v>54076009</v>
          </cell>
        </row>
        <row r="31">
          <cell r="K31">
            <v>2101491522</v>
          </cell>
          <cell r="L31">
            <v>10213023365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47.Mirandela"/>
      <sheetName val="1.Ecuador"/>
      <sheetName val="2.San Cristobal"/>
      <sheetName val="3.Santa Librada"/>
      <sheetName val="4.Piloto Fatima"/>
      <sheetName val="5. Carlos Alban"/>
      <sheetName val="6.Nuevo Chile"/>
      <sheetName val="7.GranColombiano"/>
      <sheetName val="8. OEA Antonia Santos"/>
      <sheetName val="9. San Jose"/>
      <sheetName val="10.Carlos Arango"/>
      <sheetName val="11. S Pedro Claver"/>
      <sheetName val="12. Prospero Pinzon"/>
      <sheetName val="13.Paulo VI"/>
      <sheetName val="14. Manuel Cepeda"/>
      <sheetName val="15. Las Americas"/>
      <sheetName val="16. Integrado Fontibon"/>
      <sheetName val="17. La Felicidad"/>
      <sheetName val="18. Tabora"/>
      <sheetName val="19.Nueva Constitucion"/>
      <sheetName val="20.Rep Colombia"/>
      <sheetName val="21.Juan del Corral"/>
      <sheetName val="22. Nidia Quintero"/>
      <sheetName val="23. Laureano Gomez"/>
      <sheetName val="24.Gerardo Paredes"/>
      <sheetName val="25.Guillermo Leon Valencia"/>
      <sheetName val="26.Julio Garavito"/>
      <sheetName val="27.La Merced"/>
      <sheetName val="28.La Concordia"/>
      <sheetName val="29.Gustavo Restrepo"/>
      <sheetName val="30.Quiroga Alianza"/>
      <sheetName val="31.Maria Cano"/>
      <sheetName val="32.Puerto del Sol"/>
      <sheetName val="33.Ensueño"/>
      <sheetName val="34.Madelena"/>
      <sheetName val="35.Predio San Diego"/>
      <sheetName val="36.Bolonia"/>
      <sheetName val="37.Porvenir II Etapa"/>
      <sheetName val="38.Volcan de la Pradera"/>
      <sheetName val="39.San Jose Maryland"/>
      <sheetName val="40.Ciudad Techo I"/>
      <sheetName val="41.Las Margaritas"/>
      <sheetName val="42.Arborizadora Alta"/>
      <sheetName val="43.Alemania Unificada"/>
      <sheetName val="44.Colombia Viva"/>
      <sheetName val="45.Villa Mejia"/>
      <sheetName val="46.Refugio Pto Central"/>
    </sheetNames>
    <sheetDataSet>
      <sheetData sheetId="0">
        <row r="29">
          <cell r="AO29">
            <v>4291905933</v>
          </cell>
          <cell r="AT29">
            <v>425959563</v>
          </cell>
        </row>
        <row r="32">
          <cell r="AN32">
            <v>5762701584</v>
          </cell>
          <cell r="AS32">
            <v>478830600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7"/>
  <sheetViews>
    <sheetView tabSelected="1" zoomScale="86" zoomScaleNormal="86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O59" sqref="O59"/>
    </sheetView>
  </sheetViews>
  <sheetFormatPr baseColWidth="10" defaultRowHeight="15" x14ac:dyDescent="0.25"/>
  <cols>
    <col min="1" max="1" width="5.85546875" style="1" customWidth="1"/>
    <col min="2" max="2" width="15.140625" style="1" customWidth="1"/>
    <col min="3" max="3" width="30.5703125" style="1" customWidth="1"/>
    <col min="4" max="4" width="35.5703125" style="1" customWidth="1"/>
    <col min="5" max="5" width="11.7109375" style="1" customWidth="1"/>
    <col min="6" max="6" width="18.85546875" style="2" hidden="1" customWidth="1"/>
    <col min="7" max="8" width="13.5703125" style="1" customWidth="1"/>
    <col min="9" max="9" width="11.42578125" style="3"/>
    <col min="10" max="10" width="11.42578125" style="2"/>
    <col min="11" max="12" width="18.140625" style="1" bestFit="1" customWidth="1"/>
    <col min="13" max="13" width="22.85546875" style="1" bestFit="1" customWidth="1"/>
    <col min="14" max="14" width="18.140625" style="1" bestFit="1" customWidth="1"/>
    <col min="15" max="15" width="16.85546875" style="1" bestFit="1" customWidth="1"/>
    <col min="16" max="16" width="18.140625" style="1" bestFit="1" customWidth="1"/>
    <col min="17" max="17" width="18.140625" style="1" customWidth="1"/>
    <col min="18" max="18" width="20.5703125" style="1" bestFit="1" customWidth="1"/>
    <col min="19" max="19" width="34.7109375" style="1" customWidth="1"/>
    <col min="20" max="16384" width="11.42578125" style="1"/>
  </cols>
  <sheetData>
    <row r="2" spans="1:20" ht="45" customHeight="1" x14ac:dyDescent="0.25">
      <c r="A2" s="19"/>
      <c r="B2" s="21" t="s">
        <v>0</v>
      </c>
      <c r="C2" s="21" t="s">
        <v>1</v>
      </c>
      <c r="D2" s="21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23" t="s">
        <v>9</v>
      </c>
      <c r="L2" s="23"/>
      <c r="M2" s="23"/>
      <c r="N2" s="23"/>
      <c r="O2" s="17" t="s">
        <v>10</v>
      </c>
      <c r="P2" s="17" t="s">
        <v>11</v>
      </c>
      <c r="Q2" s="17" t="s">
        <v>159</v>
      </c>
      <c r="R2" s="17" t="s">
        <v>158</v>
      </c>
      <c r="S2" s="17" t="s">
        <v>12</v>
      </c>
    </row>
    <row r="3" spans="1:20" ht="30" x14ac:dyDescent="0.25">
      <c r="A3" s="20"/>
      <c r="B3" s="22"/>
      <c r="C3" s="22"/>
      <c r="D3" s="22"/>
      <c r="E3" s="18"/>
      <c r="F3" s="18"/>
      <c r="G3" s="18"/>
      <c r="H3" s="18"/>
      <c r="I3" s="18"/>
      <c r="J3" s="18"/>
      <c r="K3" s="14" t="s">
        <v>13</v>
      </c>
      <c r="L3" s="14" t="s">
        <v>14</v>
      </c>
      <c r="M3" s="14" t="s">
        <v>15</v>
      </c>
      <c r="N3" s="14" t="s">
        <v>16</v>
      </c>
      <c r="O3" s="18"/>
      <c r="P3" s="18"/>
      <c r="Q3" s="18"/>
      <c r="R3" s="18"/>
      <c r="S3" s="18"/>
    </row>
    <row r="4" spans="1:20" x14ac:dyDescent="0.25">
      <c r="A4" s="4">
        <v>1</v>
      </c>
      <c r="B4" s="4" t="s">
        <v>160</v>
      </c>
      <c r="C4" s="5" t="s">
        <v>17</v>
      </c>
      <c r="D4" s="5" t="s">
        <v>18</v>
      </c>
      <c r="E4" s="5" t="s">
        <v>19</v>
      </c>
      <c r="F4" s="4" t="s">
        <v>20</v>
      </c>
      <c r="G4" s="6">
        <v>42395</v>
      </c>
      <c r="H4" s="7">
        <v>42948</v>
      </c>
      <c r="I4" s="8">
        <v>1</v>
      </c>
      <c r="J4" s="9" t="s">
        <v>13</v>
      </c>
      <c r="K4" s="10">
        <v>18882956772</v>
      </c>
      <c r="L4" s="10"/>
      <c r="M4" s="10"/>
      <c r="N4" s="11">
        <v>0</v>
      </c>
      <c r="O4" s="11">
        <v>3739310866</v>
      </c>
      <c r="P4" s="10">
        <v>22622267638</v>
      </c>
      <c r="Q4" s="10">
        <v>0</v>
      </c>
      <c r="R4" s="10">
        <v>3739310866</v>
      </c>
      <c r="S4" s="5" t="s">
        <v>21</v>
      </c>
      <c r="T4" s="16"/>
    </row>
    <row r="5" spans="1:20" x14ac:dyDescent="0.25">
      <c r="A5" s="4">
        <v>2</v>
      </c>
      <c r="B5" s="4" t="s">
        <v>160</v>
      </c>
      <c r="C5" s="5" t="s">
        <v>22</v>
      </c>
      <c r="D5" s="5" t="s">
        <v>18</v>
      </c>
      <c r="E5" s="5" t="s">
        <v>23</v>
      </c>
      <c r="F5" s="4" t="s">
        <v>24</v>
      </c>
      <c r="G5" s="6">
        <v>42217</v>
      </c>
      <c r="H5" s="7">
        <v>43070</v>
      </c>
      <c r="I5" s="8">
        <v>1</v>
      </c>
      <c r="J5" s="9" t="s">
        <v>13</v>
      </c>
      <c r="K5" s="10">
        <v>8844227714</v>
      </c>
      <c r="L5" s="10"/>
      <c r="M5" s="10"/>
      <c r="N5" s="11">
        <v>0</v>
      </c>
      <c r="O5" s="10">
        <v>2145504220</v>
      </c>
      <c r="P5" s="10">
        <v>10989731934</v>
      </c>
      <c r="Q5" s="10">
        <v>0</v>
      </c>
      <c r="R5" s="10">
        <v>2145504220</v>
      </c>
      <c r="S5" s="5" t="s">
        <v>25</v>
      </c>
      <c r="T5" s="16"/>
    </row>
    <row r="6" spans="1:20" x14ac:dyDescent="0.25">
      <c r="A6" s="4">
        <v>3</v>
      </c>
      <c r="B6" s="4" t="s">
        <v>160</v>
      </c>
      <c r="C6" s="5" t="s">
        <v>26</v>
      </c>
      <c r="D6" s="5" t="s">
        <v>27</v>
      </c>
      <c r="E6" s="5" t="s">
        <v>28</v>
      </c>
      <c r="F6" s="4" t="s">
        <v>20</v>
      </c>
      <c r="G6" s="6">
        <v>43025</v>
      </c>
      <c r="H6" s="7">
        <v>43435</v>
      </c>
      <c r="I6" s="8">
        <v>0.4</v>
      </c>
      <c r="J6" s="9" t="s">
        <v>13</v>
      </c>
      <c r="K6" s="10">
        <v>19936359829</v>
      </c>
      <c r="L6" s="10"/>
      <c r="M6" s="10">
        <v>7830950186</v>
      </c>
      <c r="N6" s="10"/>
      <c r="O6" s="10">
        <v>0</v>
      </c>
      <c r="P6" s="10">
        <v>27767310015</v>
      </c>
      <c r="Q6" s="10">
        <v>0</v>
      </c>
      <c r="R6" s="10">
        <v>19936359829</v>
      </c>
      <c r="S6" s="5" t="s">
        <v>29</v>
      </c>
      <c r="T6" s="16"/>
    </row>
    <row r="7" spans="1:20" x14ac:dyDescent="0.25">
      <c r="A7" s="4">
        <v>4</v>
      </c>
      <c r="B7" s="4" t="s">
        <v>160</v>
      </c>
      <c r="C7" s="5" t="s">
        <v>30</v>
      </c>
      <c r="D7" s="5" t="s">
        <v>27</v>
      </c>
      <c r="E7" s="5" t="s">
        <v>31</v>
      </c>
      <c r="F7" s="4" t="s">
        <v>32</v>
      </c>
      <c r="G7" s="6">
        <v>42958</v>
      </c>
      <c r="H7" s="7">
        <v>43435</v>
      </c>
      <c r="I7" s="8">
        <v>0.66</v>
      </c>
      <c r="J7" s="12" t="s">
        <v>33</v>
      </c>
      <c r="K7" s="10">
        <v>0</v>
      </c>
      <c r="L7" s="10">
        <v>24575718225.5</v>
      </c>
      <c r="M7" s="10"/>
      <c r="N7" s="10">
        <v>9799395720.0999985</v>
      </c>
      <c r="O7" s="10">
        <v>0</v>
      </c>
      <c r="P7" s="10">
        <v>34375113945.599998</v>
      </c>
      <c r="Q7" s="10">
        <v>0</v>
      </c>
      <c r="R7" s="10">
        <v>24575718225.5</v>
      </c>
      <c r="S7" s="5" t="s">
        <v>34</v>
      </c>
      <c r="T7" s="16"/>
    </row>
    <row r="8" spans="1:20" x14ac:dyDescent="0.25">
      <c r="A8" s="4">
        <v>5</v>
      </c>
      <c r="B8" s="4" t="s">
        <v>160</v>
      </c>
      <c r="C8" s="5" t="s">
        <v>35</v>
      </c>
      <c r="D8" s="5" t="s">
        <v>27</v>
      </c>
      <c r="E8" s="5" t="s">
        <v>36</v>
      </c>
      <c r="F8" s="4" t="s">
        <v>20</v>
      </c>
      <c r="G8" s="6">
        <v>43222</v>
      </c>
      <c r="H8" s="7">
        <v>43617</v>
      </c>
      <c r="I8" s="8">
        <v>0.03</v>
      </c>
      <c r="J8" s="9" t="s">
        <v>13</v>
      </c>
      <c r="K8" s="10">
        <v>13833211349</v>
      </c>
      <c r="L8" s="10"/>
      <c r="M8" s="10"/>
      <c r="N8" s="10"/>
      <c r="O8" s="10">
        <v>0</v>
      </c>
      <c r="P8" s="10">
        <v>13833211349</v>
      </c>
      <c r="Q8" s="10">
        <v>0</v>
      </c>
      <c r="R8" s="10">
        <v>9229436739</v>
      </c>
      <c r="S8" s="5" t="s">
        <v>37</v>
      </c>
      <c r="T8" s="16"/>
    </row>
    <row r="9" spans="1:20" x14ac:dyDescent="0.25">
      <c r="A9" s="4">
        <v>6</v>
      </c>
      <c r="B9" s="4" t="s">
        <v>160</v>
      </c>
      <c r="C9" s="5" t="s">
        <v>38</v>
      </c>
      <c r="D9" s="5" t="s">
        <v>27</v>
      </c>
      <c r="E9" s="5" t="s">
        <v>39</v>
      </c>
      <c r="F9" s="4" t="s">
        <v>20</v>
      </c>
      <c r="G9" s="6">
        <v>42975</v>
      </c>
      <c r="H9" s="7">
        <v>43405</v>
      </c>
      <c r="I9" s="8">
        <v>0.55000000000000004</v>
      </c>
      <c r="J9" s="9" t="s">
        <v>13</v>
      </c>
      <c r="K9" s="10">
        <v>12735781040</v>
      </c>
      <c r="L9" s="10"/>
      <c r="M9" s="10"/>
      <c r="N9" s="10"/>
      <c r="O9" s="10">
        <v>0</v>
      </c>
      <c r="P9" s="10">
        <v>12735781040</v>
      </c>
      <c r="Q9" s="10">
        <v>0</v>
      </c>
      <c r="R9" s="10">
        <v>12735781040</v>
      </c>
      <c r="S9" s="5" t="s">
        <v>40</v>
      </c>
      <c r="T9" s="16"/>
    </row>
    <row r="10" spans="1:20" x14ac:dyDescent="0.25">
      <c r="A10" s="4">
        <v>7</v>
      </c>
      <c r="B10" s="4" t="s">
        <v>160</v>
      </c>
      <c r="C10" s="5" t="s">
        <v>41</v>
      </c>
      <c r="D10" s="5" t="s">
        <v>27</v>
      </c>
      <c r="E10" s="5" t="s">
        <v>42</v>
      </c>
      <c r="F10" s="4" t="s">
        <v>20</v>
      </c>
      <c r="G10" s="6">
        <v>42957</v>
      </c>
      <c r="H10" s="7">
        <v>43435</v>
      </c>
      <c r="I10" s="8">
        <v>0.52</v>
      </c>
      <c r="J10" s="9" t="s">
        <v>13</v>
      </c>
      <c r="K10" s="10">
        <v>22231808984</v>
      </c>
      <c r="L10" s="10"/>
      <c r="M10" s="10"/>
      <c r="N10" s="11"/>
      <c r="O10" s="10">
        <v>0</v>
      </c>
      <c r="P10" s="10">
        <v>22231808984</v>
      </c>
      <c r="Q10" s="11">
        <v>0</v>
      </c>
      <c r="R10" s="11">
        <f>P10</f>
        <v>22231808984</v>
      </c>
      <c r="S10" s="5" t="s">
        <v>43</v>
      </c>
      <c r="T10" s="16"/>
    </row>
    <row r="11" spans="1:20" x14ac:dyDescent="0.25">
      <c r="A11" s="4">
        <v>8</v>
      </c>
      <c r="B11" s="4" t="s">
        <v>160</v>
      </c>
      <c r="C11" s="5" t="s">
        <v>44</v>
      </c>
      <c r="D11" s="5" t="s">
        <v>27</v>
      </c>
      <c r="E11" s="5" t="s">
        <v>31</v>
      </c>
      <c r="F11" s="4" t="s">
        <v>32</v>
      </c>
      <c r="G11" s="6">
        <v>43087</v>
      </c>
      <c r="H11" s="7">
        <v>43525</v>
      </c>
      <c r="I11" s="8">
        <v>0.16</v>
      </c>
      <c r="J11" s="9" t="s">
        <v>45</v>
      </c>
      <c r="K11" s="10">
        <v>24344696971.080124</v>
      </c>
      <c r="L11" s="10">
        <v>6207151755.9198761</v>
      </c>
      <c r="M11" s="10"/>
      <c r="N11" s="11">
        <v>11901121801</v>
      </c>
      <c r="O11" s="10">
        <v>847011733.13999939</v>
      </c>
      <c r="P11" s="10">
        <v>43299982261.139999</v>
      </c>
      <c r="Q11" s="11">
        <v>0</v>
      </c>
      <c r="R11" s="11">
        <f>K11+L11+O11</f>
        <v>31398860460.139999</v>
      </c>
      <c r="S11" s="5" t="s">
        <v>34</v>
      </c>
      <c r="T11" s="16"/>
    </row>
    <row r="12" spans="1:20" x14ac:dyDescent="0.25">
      <c r="A12" s="4">
        <v>9</v>
      </c>
      <c r="B12" s="4" t="s">
        <v>160</v>
      </c>
      <c r="C12" s="5" t="s">
        <v>46</v>
      </c>
      <c r="D12" s="5" t="s">
        <v>47</v>
      </c>
      <c r="E12" s="5" t="s">
        <v>48</v>
      </c>
      <c r="F12" s="4" t="s">
        <v>20</v>
      </c>
      <c r="G12" s="6">
        <v>43087</v>
      </c>
      <c r="H12" s="7">
        <v>43435</v>
      </c>
      <c r="I12" s="8">
        <v>0.01</v>
      </c>
      <c r="J12" s="9" t="s">
        <v>13</v>
      </c>
      <c r="K12" s="10">
        <v>11284086998</v>
      </c>
      <c r="L12" s="10"/>
      <c r="M12" s="10"/>
      <c r="N12" s="11"/>
      <c r="O12" s="10">
        <v>0</v>
      </c>
      <c r="P12" s="10">
        <v>11284086998</v>
      </c>
      <c r="Q12" s="11">
        <v>0</v>
      </c>
      <c r="R12" s="11">
        <v>11284086998</v>
      </c>
      <c r="S12" s="5" t="s">
        <v>49</v>
      </c>
      <c r="T12" s="16"/>
    </row>
    <row r="13" spans="1:20" x14ac:dyDescent="0.25">
      <c r="A13" s="4">
        <v>10</v>
      </c>
      <c r="B13" s="4" t="s">
        <v>160</v>
      </c>
      <c r="C13" s="5" t="s">
        <v>50</v>
      </c>
      <c r="D13" s="5" t="s">
        <v>27</v>
      </c>
      <c r="E13" s="5" t="s">
        <v>51</v>
      </c>
      <c r="F13" s="4" t="s">
        <v>32</v>
      </c>
      <c r="G13" s="6">
        <v>43087</v>
      </c>
      <c r="H13" s="7">
        <v>43435</v>
      </c>
      <c r="I13" s="8">
        <v>0.21</v>
      </c>
      <c r="J13" s="9" t="s">
        <v>45</v>
      </c>
      <c r="K13" s="10">
        <v>9454200599</v>
      </c>
      <c r="L13" s="10"/>
      <c r="M13" s="10"/>
      <c r="N13" s="11">
        <v>4486484259</v>
      </c>
      <c r="O13" s="11">
        <v>278103706.72000122</v>
      </c>
      <c r="P13" s="10">
        <v>14218788564.720001</v>
      </c>
      <c r="Q13" s="11">
        <v>0</v>
      </c>
      <c r="R13" s="11">
        <f>K13+O13</f>
        <v>9732304305.7200012</v>
      </c>
      <c r="S13" s="5" t="s">
        <v>34</v>
      </c>
      <c r="T13" s="16"/>
    </row>
    <row r="14" spans="1:20" x14ac:dyDescent="0.25">
      <c r="A14" s="4">
        <v>11</v>
      </c>
      <c r="B14" s="4" t="s">
        <v>160</v>
      </c>
      <c r="C14" s="5" t="s">
        <v>52</v>
      </c>
      <c r="D14" s="5" t="s">
        <v>53</v>
      </c>
      <c r="E14" s="5" t="s">
        <v>54</v>
      </c>
      <c r="F14" s="4" t="s">
        <v>54</v>
      </c>
      <c r="G14" s="5" t="s">
        <v>54</v>
      </c>
      <c r="H14" s="5" t="s">
        <v>55</v>
      </c>
      <c r="I14" s="13">
        <v>0</v>
      </c>
      <c r="J14" s="9" t="s">
        <v>13</v>
      </c>
      <c r="K14" s="5" t="s">
        <v>55</v>
      </c>
      <c r="L14" s="5"/>
      <c r="M14" s="5"/>
      <c r="N14" s="5"/>
      <c r="O14" s="11">
        <v>0</v>
      </c>
      <c r="P14" s="5" t="s">
        <v>55</v>
      </c>
      <c r="Q14" s="11">
        <v>7858244319</v>
      </c>
      <c r="R14" s="11">
        <v>7858244319</v>
      </c>
      <c r="S14" s="5" t="s">
        <v>54</v>
      </c>
      <c r="T14" s="16"/>
    </row>
    <row r="15" spans="1:20" x14ac:dyDescent="0.25">
      <c r="A15" s="4">
        <v>12</v>
      </c>
      <c r="B15" s="4" t="s">
        <v>160</v>
      </c>
      <c r="C15" s="5" t="s">
        <v>56</v>
      </c>
      <c r="D15" s="5" t="s">
        <v>53</v>
      </c>
      <c r="E15" s="5" t="s">
        <v>54</v>
      </c>
      <c r="F15" s="4" t="s">
        <v>54</v>
      </c>
      <c r="G15" s="5" t="s">
        <v>54</v>
      </c>
      <c r="H15" s="5" t="s">
        <v>55</v>
      </c>
      <c r="I15" s="8">
        <v>0</v>
      </c>
      <c r="J15" s="9" t="s">
        <v>13</v>
      </c>
      <c r="K15" s="5" t="s">
        <v>55</v>
      </c>
      <c r="L15" s="5"/>
      <c r="M15" s="5"/>
      <c r="N15" s="5"/>
      <c r="O15" s="11">
        <v>0</v>
      </c>
      <c r="P15" s="5" t="s">
        <v>55</v>
      </c>
      <c r="Q15" s="11">
        <v>1466327591</v>
      </c>
      <c r="R15" s="11">
        <f>Q15</f>
        <v>1466327591</v>
      </c>
      <c r="S15" s="5" t="s">
        <v>54</v>
      </c>
      <c r="T15" s="16"/>
    </row>
    <row r="16" spans="1:20" x14ac:dyDescent="0.25">
      <c r="A16" s="4">
        <v>13</v>
      </c>
      <c r="B16" s="4" t="s">
        <v>160</v>
      </c>
      <c r="C16" s="5" t="s">
        <v>57</v>
      </c>
      <c r="D16" s="5" t="s">
        <v>53</v>
      </c>
      <c r="E16" s="5" t="s">
        <v>54</v>
      </c>
      <c r="F16" s="4" t="s">
        <v>54</v>
      </c>
      <c r="G16" s="5" t="s">
        <v>54</v>
      </c>
      <c r="H16" s="5" t="s">
        <v>55</v>
      </c>
      <c r="I16" s="8">
        <v>0</v>
      </c>
      <c r="J16" s="9" t="s">
        <v>13</v>
      </c>
      <c r="K16" s="5" t="s">
        <v>55</v>
      </c>
      <c r="L16" s="5"/>
      <c r="M16" s="5"/>
      <c r="N16" s="5"/>
      <c r="O16" s="11">
        <v>0</v>
      </c>
      <c r="P16" s="5" t="s">
        <v>55</v>
      </c>
      <c r="Q16" s="11">
        <v>1080521796</v>
      </c>
      <c r="R16" s="11">
        <f>Q16</f>
        <v>1080521796</v>
      </c>
      <c r="S16" s="5" t="s">
        <v>54</v>
      </c>
      <c r="T16" s="16"/>
    </row>
    <row r="17" spans="1:20" x14ac:dyDescent="0.25">
      <c r="A17" s="4">
        <v>14</v>
      </c>
      <c r="B17" s="4" t="s">
        <v>160</v>
      </c>
      <c r="C17" s="5" t="s">
        <v>58</v>
      </c>
      <c r="D17" s="5" t="s">
        <v>163</v>
      </c>
      <c r="E17" s="5" t="s">
        <v>161</v>
      </c>
      <c r="F17" s="4" t="s">
        <v>54</v>
      </c>
      <c r="G17" s="5" t="s">
        <v>55</v>
      </c>
      <c r="H17" s="7">
        <v>43617</v>
      </c>
      <c r="I17" s="8">
        <v>0</v>
      </c>
      <c r="J17" s="9" t="s">
        <v>13</v>
      </c>
      <c r="K17" s="10">
        <v>15190142214</v>
      </c>
      <c r="L17" s="5"/>
      <c r="M17" s="5"/>
      <c r="N17" s="5"/>
      <c r="O17" s="11">
        <v>0</v>
      </c>
      <c r="P17" s="10">
        <v>15190142214</v>
      </c>
      <c r="Q17" s="11">
        <v>0</v>
      </c>
      <c r="R17" s="11">
        <v>7958766887</v>
      </c>
      <c r="S17" s="5" t="s">
        <v>162</v>
      </c>
      <c r="T17" s="16"/>
    </row>
    <row r="18" spans="1:20" x14ac:dyDescent="0.25">
      <c r="A18" s="4">
        <v>15</v>
      </c>
      <c r="B18" s="4" t="s">
        <v>160</v>
      </c>
      <c r="C18" s="5" t="s">
        <v>59</v>
      </c>
      <c r="D18" s="5" t="s">
        <v>53</v>
      </c>
      <c r="E18" s="5" t="s">
        <v>54</v>
      </c>
      <c r="F18" s="4" t="s">
        <v>54</v>
      </c>
      <c r="G18" s="5" t="s">
        <v>54</v>
      </c>
      <c r="H18" s="5" t="s">
        <v>55</v>
      </c>
      <c r="I18" s="8">
        <v>0</v>
      </c>
      <c r="J18" s="9" t="s">
        <v>45</v>
      </c>
      <c r="K18" s="10">
        <v>7511249962.9450083</v>
      </c>
      <c r="L18" s="5"/>
      <c r="M18" s="5"/>
      <c r="N18" s="11">
        <f>P18-K18</f>
        <v>8958443856.0549927</v>
      </c>
      <c r="O18" s="11">
        <v>0</v>
      </c>
      <c r="P18" s="11">
        <v>16469693819</v>
      </c>
      <c r="Q18" s="11">
        <v>0</v>
      </c>
      <c r="R18" s="11">
        <f>K18</f>
        <v>7511249962.9450083</v>
      </c>
      <c r="S18" s="5" t="s">
        <v>34</v>
      </c>
      <c r="T18" s="16"/>
    </row>
    <row r="19" spans="1:20" x14ac:dyDescent="0.25">
      <c r="A19" s="4">
        <v>16</v>
      </c>
      <c r="B19" s="4" t="s">
        <v>160</v>
      </c>
      <c r="C19" s="5" t="s">
        <v>61</v>
      </c>
      <c r="D19" s="5" t="s">
        <v>53</v>
      </c>
      <c r="E19" s="5" t="s">
        <v>54</v>
      </c>
      <c r="F19" s="4" t="s">
        <v>54</v>
      </c>
      <c r="G19" s="5" t="s">
        <v>54</v>
      </c>
      <c r="H19" s="5" t="s">
        <v>55</v>
      </c>
      <c r="I19" s="8">
        <v>0</v>
      </c>
      <c r="J19" s="9" t="s">
        <v>45</v>
      </c>
      <c r="K19" s="10">
        <v>7511249962.9450083</v>
      </c>
      <c r="L19" s="5"/>
      <c r="M19" s="5"/>
      <c r="N19" s="11">
        <f>P19-K19</f>
        <v>8958443856.0549927</v>
      </c>
      <c r="O19" s="11">
        <v>0</v>
      </c>
      <c r="P19" s="11">
        <v>16469693819</v>
      </c>
      <c r="Q19" s="11">
        <v>0</v>
      </c>
      <c r="R19" s="11">
        <f>K19</f>
        <v>7511249962.9450083</v>
      </c>
      <c r="S19" s="5" t="s">
        <v>34</v>
      </c>
      <c r="T19" s="16"/>
    </row>
    <row r="20" spans="1:20" x14ac:dyDescent="0.25">
      <c r="A20" s="4">
        <v>17</v>
      </c>
      <c r="B20" s="4" t="s">
        <v>160</v>
      </c>
      <c r="C20" s="5" t="s">
        <v>62</v>
      </c>
      <c r="D20" s="5" t="s">
        <v>60</v>
      </c>
      <c r="E20" s="5" t="s">
        <v>54</v>
      </c>
      <c r="F20" s="4" t="s">
        <v>54</v>
      </c>
      <c r="G20" s="5" t="s">
        <v>54</v>
      </c>
      <c r="H20" s="5" t="s">
        <v>55</v>
      </c>
      <c r="I20" s="8">
        <v>0</v>
      </c>
      <c r="J20" s="9" t="s">
        <v>13</v>
      </c>
      <c r="K20" s="5" t="s">
        <v>55</v>
      </c>
      <c r="L20" s="5"/>
      <c r="M20" s="5"/>
      <c r="N20" s="5"/>
      <c r="O20" s="11">
        <v>0</v>
      </c>
      <c r="P20" s="5" t="s">
        <v>55</v>
      </c>
      <c r="Q20" s="10">
        <v>9764782400</v>
      </c>
      <c r="R20" s="11">
        <f>Q20</f>
        <v>9764782400</v>
      </c>
      <c r="S20" s="5" t="s">
        <v>54</v>
      </c>
      <c r="T20" s="16"/>
    </row>
    <row r="21" spans="1:20" x14ac:dyDescent="0.25">
      <c r="A21" s="4">
        <v>18</v>
      </c>
      <c r="B21" s="4" t="s">
        <v>160</v>
      </c>
      <c r="C21" s="5" t="s">
        <v>63</v>
      </c>
      <c r="D21" s="5" t="s">
        <v>53</v>
      </c>
      <c r="E21" s="5" t="s">
        <v>54</v>
      </c>
      <c r="F21" s="4" t="s">
        <v>54</v>
      </c>
      <c r="G21" s="5" t="s">
        <v>54</v>
      </c>
      <c r="H21" s="5" t="s">
        <v>55</v>
      </c>
      <c r="I21" s="8">
        <v>0</v>
      </c>
      <c r="J21" s="9" t="s">
        <v>13</v>
      </c>
      <c r="K21" s="5" t="s">
        <v>55</v>
      </c>
      <c r="L21" s="5"/>
      <c r="M21" s="5"/>
      <c r="N21" s="5"/>
      <c r="O21" s="11">
        <v>0</v>
      </c>
      <c r="P21" s="5" t="s">
        <v>55</v>
      </c>
      <c r="Q21" s="11">
        <v>1303260431</v>
      </c>
      <c r="R21" s="11">
        <f>Q21</f>
        <v>1303260431</v>
      </c>
      <c r="S21" s="5" t="s">
        <v>54</v>
      </c>
      <c r="T21" s="16"/>
    </row>
    <row r="22" spans="1:20" x14ac:dyDescent="0.25">
      <c r="A22" s="4">
        <v>19</v>
      </c>
      <c r="B22" s="4" t="s">
        <v>160</v>
      </c>
      <c r="C22" s="5" t="s">
        <v>64</v>
      </c>
      <c r="D22" s="5" t="s">
        <v>60</v>
      </c>
      <c r="E22" s="5" t="s">
        <v>54</v>
      </c>
      <c r="F22" s="4" t="s">
        <v>54</v>
      </c>
      <c r="G22" s="5" t="s">
        <v>54</v>
      </c>
      <c r="H22" s="5" t="s">
        <v>55</v>
      </c>
      <c r="I22" s="8">
        <v>0</v>
      </c>
      <c r="J22" s="9" t="s">
        <v>13</v>
      </c>
      <c r="K22" s="5" t="s">
        <v>55</v>
      </c>
      <c r="L22" s="5"/>
      <c r="M22" s="5"/>
      <c r="N22" s="5"/>
      <c r="O22" s="11">
        <v>0</v>
      </c>
      <c r="P22" s="5" t="s">
        <v>55</v>
      </c>
      <c r="Q22" s="10">
        <v>0</v>
      </c>
      <c r="R22" s="11">
        <v>0</v>
      </c>
      <c r="S22" s="5" t="s">
        <v>54</v>
      </c>
      <c r="T22" s="16"/>
    </row>
    <row r="23" spans="1:20" x14ac:dyDescent="0.25">
      <c r="A23" s="4">
        <v>20</v>
      </c>
      <c r="B23" s="4" t="s">
        <v>160</v>
      </c>
      <c r="C23" s="5" t="s">
        <v>65</v>
      </c>
      <c r="D23" s="5" t="s">
        <v>60</v>
      </c>
      <c r="E23" s="5" t="s">
        <v>54</v>
      </c>
      <c r="F23" s="4" t="s">
        <v>54</v>
      </c>
      <c r="G23" s="5" t="s">
        <v>54</v>
      </c>
      <c r="H23" s="5" t="s">
        <v>55</v>
      </c>
      <c r="I23" s="8">
        <v>0</v>
      </c>
      <c r="J23" s="9" t="s">
        <v>13</v>
      </c>
      <c r="K23" s="5" t="s">
        <v>55</v>
      </c>
      <c r="L23" s="5"/>
      <c r="M23" s="5"/>
      <c r="N23" s="5"/>
      <c r="O23" s="11">
        <v>0</v>
      </c>
      <c r="P23" s="5" t="s">
        <v>55</v>
      </c>
      <c r="Q23" s="10">
        <v>0</v>
      </c>
      <c r="R23" s="11">
        <v>0</v>
      </c>
      <c r="S23" s="5" t="s">
        <v>54</v>
      </c>
      <c r="T23" s="16"/>
    </row>
    <row r="24" spans="1:20" x14ac:dyDescent="0.25">
      <c r="A24" s="4">
        <v>21</v>
      </c>
      <c r="B24" s="4" t="s">
        <v>160</v>
      </c>
      <c r="C24" s="5" t="s">
        <v>66</v>
      </c>
      <c r="D24" s="5" t="s">
        <v>60</v>
      </c>
      <c r="E24" s="5" t="s">
        <v>54</v>
      </c>
      <c r="F24" s="4" t="s">
        <v>54</v>
      </c>
      <c r="G24" s="5" t="s">
        <v>54</v>
      </c>
      <c r="H24" s="5" t="s">
        <v>55</v>
      </c>
      <c r="I24" s="8">
        <v>0</v>
      </c>
      <c r="J24" s="9" t="s">
        <v>13</v>
      </c>
      <c r="K24" s="5" t="s">
        <v>55</v>
      </c>
      <c r="L24" s="5"/>
      <c r="M24" s="5"/>
      <c r="N24" s="5"/>
      <c r="O24" s="11">
        <v>0</v>
      </c>
      <c r="P24" s="5" t="s">
        <v>55</v>
      </c>
      <c r="Q24" s="10">
        <v>0</v>
      </c>
      <c r="R24" s="11">
        <v>0</v>
      </c>
      <c r="S24" s="5" t="s">
        <v>54</v>
      </c>
      <c r="T24" s="16"/>
    </row>
    <row r="25" spans="1:20" x14ac:dyDescent="0.25">
      <c r="A25" s="4">
        <v>22</v>
      </c>
      <c r="B25" s="4" t="s">
        <v>160</v>
      </c>
      <c r="C25" s="5" t="s">
        <v>67</v>
      </c>
      <c r="D25" s="5" t="s">
        <v>60</v>
      </c>
      <c r="E25" s="5" t="s">
        <v>54</v>
      </c>
      <c r="F25" s="4" t="s">
        <v>54</v>
      </c>
      <c r="G25" s="5" t="s">
        <v>54</v>
      </c>
      <c r="H25" s="5" t="s">
        <v>55</v>
      </c>
      <c r="I25" s="8">
        <v>0</v>
      </c>
      <c r="J25" s="9" t="s">
        <v>13</v>
      </c>
      <c r="K25" s="5" t="s">
        <v>55</v>
      </c>
      <c r="L25" s="5"/>
      <c r="M25" s="5"/>
      <c r="N25" s="5"/>
      <c r="O25" s="11">
        <v>0</v>
      </c>
      <c r="P25" s="5" t="s">
        <v>55</v>
      </c>
      <c r="Q25" s="10">
        <v>0</v>
      </c>
      <c r="R25" s="11">
        <v>0</v>
      </c>
      <c r="S25" s="5" t="s">
        <v>54</v>
      </c>
      <c r="T25" s="16"/>
    </row>
    <row r="26" spans="1:20" x14ac:dyDescent="0.25">
      <c r="A26" s="4">
        <v>23</v>
      </c>
      <c r="B26" s="4" t="s">
        <v>160</v>
      </c>
      <c r="C26" s="5" t="s">
        <v>68</v>
      </c>
      <c r="D26" s="5" t="s">
        <v>60</v>
      </c>
      <c r="E26" s="5" t="s">
        <v>54</v>
      </c>
      <c r="F26" s="4" t="s">
        <v>54</v>
      </c>
      <c r="G26" s="5" t="s">
        <v>54</v>
      </c>
      <c r="H26" s="5" t="s">
        <v>55</v>
      </c>
      <c r="I26" s="8">
        <v>0</v>
      </c>
      <c r="J26" s="9" t="s">
        <v>13</v>
      </c>
      <c r="K26" s="5" t="s">
        <v>55</v>
      </c>
      <c r="L26" s="5"/>
      <c r="M26" s="5"/>
      <c r="N26" s="5"/>
      <c r="O26" s="11">
        <v>0</v>
      </c>
      <c r="P26" s="5" t="s">
        <v>55</v>
      </c>
      <c r="Q26" s="10">
        <v>0</v>
      </c>
      <c r="R26" s="11">
        <v>0</v>
      </c>
      <c r="S26" s="5" t="s">
        <v>54</v>
      </c>
      <c r="T26" s="16"/>
    </row>
    <row r="27" spans="1:20" x14ac:dyDescent="0.25">
      <c r="A27" s="4">
        <v>24</v>
      </c>
      <c r="B27" s="4" t="s">
        <v>160</v>
      </c>
      <c r="C27" s="5" t="s">
        <v>69</v>
      </c>
      <c r="D27" s="5" t="s">
        <v>60</v>
      </c>
      <c r="E27" s="5" t="s">
        <v>54</v>
      </c>
      <c r="F27" s="4" t="s">
        <v>54</v>
      </c>
      <c r="G27" s="5" t="s">
        <v>54</v>
      </c>
      <c r="H27" s="5" t="s">
        <v>55</v>
      </c>
      <c r="I27" s="8">
        <v>0</v>
      </c>
      <c r="J27" s="9" t="s">
        <v>13</v>
      </c>
      <c r="K27" s="5" t="s">
        <v>55</v>
      </c>
      <c r="L27" s="5"/>
      <c r="M27" s="5"/>
      <c r="N27" s="5"/>
      <c r="O27" s="11">
        <v>0</v>
      </c>
      <c r="P27" s="5" t="s">
        <v>55</v>
      </c>
      <c r="Q27" s="10">
        <v>0</v>
      </c>
      <c r="R27" s="11">
        <v>0</v>
      </c>
      <c r="S27" s="5" t="s">
        <v>54</v>
      </c>
      <c r="T27" s="16"/>
    </row>
    <row r="28" spans="1:20" x14ac:dyDescent="0.25">
      <c r="A28" s="4">
        <v>25</v>
      </c>
      <c r="B28" s="4" t="s">
        <v>160</v>
      </c>
      <c r="C28" s="5" t="s">
        <v>70</v>
      </c>
      <c r="D28" s="5" t="s">
        <v>60</v>
      </c>
      <c r="E28" s="5" t="s">
        <v>54</v>
      </c>
      <c r="F28" s="4" t="s">
        <v>54</v>
      </c>
      <c r="G28" s="5" t="s">
        <v>54</v>
      </c>
      <c r="H28" s="5" t="s">
        <v>55</v>
      </c>
      <c r="I28" s="8">
        <v>0</v>
      </c>
      <c r="J28" s="9" t="s">
        <v>13</v>
      </c>
      <c r="K28" s="5" t="s">
        <v>55</v>
      </c>
      <c r="L28" s="5"/>
      <c r="M28" s="5"/>
      <c r="N28" s="5"/>
      <c r="O28" s="11">
        <v>0</v>
      </c>
      <c r="P28" s="5" t="s">
        <v>55</v>
      </c>
      <c r="Q28" s="10">
        <v>0</v>
      </c>
      <c r="R28" s="11">
        <v>0</v>
      </c>
      <c r="S28" s="5" t="s">
        <v>54</v>
      </c>
      <c r="T28" s="16"/>
    </row>
    <row r="29" spans="1:20" x14ac:dyDescent="0.25">
      <c r="A29" s="4">
        <v>26</v>
      </c>
      <c r="B29" s="4" t="s">
        <v>160</v>
      </c>
      <c r="C29" s="5" t="s">
        <v>71</v>
      </c>
      <c r="D29" s="5" t="s">
        <v>60</v>
      </c>
      <c r="E29" s="5" t="s">
        <v>54</v>
      </c>
      <c r="F29" s="4" t="s">
        <v>54</v>
      </c>
      <c r="G29" s="5" t="s">
        <v>54</v>
      </c>
      <c r="H29" s="5" t="s">
        <v>55</v>
      </c>
      <c r="I29" s="8">
        <v>0</v>
      </c>
      <c r="J29" s="9" t="s">
        <v>13</v>
      </c>
      <c r="K29" s="5" t="s">
        <v>55</v>
      </c>
      <c r="L29" s="5"/>
      <c r="M29" s="5"/>
      <c r="N29" s="5"/>
      <c r="O29" s="11">
        <v>0</v>
      </c>
      <c r="P29" s="5" t="s">
        <v>55</v>
      </c>
      <c r="Q29" s="10">
        <v>0</v>
      </c>
      <c r="R29" s="11">
        <v>0</v>
      </c>
      <c r="S29" s="5" t="s">
        <v>54</v>
      </c>
      <c r="T29" s="16"/>
    </row>
    <row r="30" spans="1:20" x14ac:dyDescent="0.25">
      <c r="A30" s="4">
        <v>27</v>
      </c>
      <c r="B30" s="4" t="s">
        <v>160</v>
      </c>
      <c r="C30" s="5" t="s">
        <v>72</v>
      </c>
      <c r="D30" s="5" t="s">
        <v>60</v>
      </c>
      <c r="E30" s="5" t="s">
        <v>54</v>
      </c>
      <c r="F30" s="4" t="s">
        <v>54</v>
      </c>
      <c r="G30" s="5" t="s">
        <v>54</v>
      </c>
      <c r="H30" s="5" t="s">
        <v>55</v>
      </c>
      <c r="I30" s="8">
        <v>0</v>
      </c>
      <c r="J30" s="9" t="s">
        <v>13</v>
      </c>
      <c r="K30" s="5" t="s">
        <v>55</v>
      </c>
      <c r="L30" s="5"/>
      <c r="M30" s="5"/>
      <c r="N30" s="5"/>
      <c r="O30" s="11">
        <v>0</v>
      </c>
      <c r="P30" s="5" t="s">
        <v>55</v>
      </c>
      <c r="Q30" s="10">
        <v>0</v>
      </c>
      <c r="R30" s="11">
        <v>0</v>
      </c>
      <c r="S30" s="5" t="s">
        <v>54</v>
      </c>
      <c r="T30" s="16"/>
    </row>
    <row r="31" spans="1:20" x14ac:dyDescent="0.25">
      <c r="A31" s="4">
        <v>28</v>
      </c>
      <c r="B31" s="4" t="s">
        <v>160</v>
      </c>
      <c r="C31" s="5" t="s">
        <v>73</v>
      </c>
      <c r="D31" s="5" t="s">
        <v>60</v>
      </c>
      <c r="E31" s="5" t="s">
        <v>54</v>
      </c>
      <c r="F31" s="4" t="s">
        <v>54</v>
      </c>
      <c r="G31" s="5" t="s">
        <v>54</v>
      </c>
      <c r="H31" s="5" t="s">
        <v>55</v>
      </c>
      <c r="I31" s="8">
        <v>0</v>
      </c>
      <c r="J31" s="9" t="s">
        <v>13</v>
      </c>
      <c r="K31" s="5" t="s">
        <v>55</v>
      </c>
      <c r="L31" s="5"/>
      <c r="M31" s="5"/>
      <c r="N31" s="5"/>
      <c r="O31" s="11">
        <v>0</v>
      </c>
      <c r="P31" s="5" t="s">
        <v>55</v>
      </c>
      <c r="Q31" s="10">
        <v>0</v>
      </c>
      <c r="R31" s="11">
        <v>0</v>
      </c>
      <c r="S31" s="5" t="s">
        <v>54</v>
      </c>
      <c r="T31" s="16"/>
    </row>
    <row r="32" spans="1:20" x14ac:dyDescent="0.25">
      <c r="A32" s="4">
        <v>29</v>
      </c>
      <c r="B32" s="4" t="s">
        <v>160</v>
      </c>
      <c r="C32" s="5" t="s">
        <v>74</v>
      </c>
      <c r="D32" s="5" t="s">
        <v>60</v>
      </c>
      <c r="E32" s="5" t="s">
        <v>54</v>
      </c>
      <c r="F32" s="4" t="s">
        <v>54</v>
      </c>
      <c r="G32" s="5" t="s">
        <v>54</v>
      </c>
      <c r="H32" s="5" t="s">
        <v>55</v>
      </c>
      <c r="I32" s="8">
        <v>0</v>
      </c>
      <c r="J32" s="9" t="s">
        <v>13</v>
      </c>
      <c r="K32" s="5" t="s">
        <v>55</v>
      </c>
      <c r="L32" s="5"/>
      <c r="M32" s="5"/>
      <c r="N32" s="5"/>
      <c r="O32" s="11">
        <v>0</v>
      </c>
      <c r="P32" s="5" t="s">
        <v>55</v>
      </c>
      <c r="Q32" s="10">
        <v>0</v>
      </c>
      <c r="R32" s="11">
        <v>0</v>
      </c>
      <c r="S32" s="5" t="s">
        <v>54</v>
      </c>
      <c r="T32" s="16"/>
    </row>
    <row r="33" spans="1:20" x14ac:dyDescent="0.25">
      <c r="A33" s="4">
        <v>30</v>
      </c>
      <c r="B33" s="4" t="s">
        <v>160</v>
      </c>
      <c r="C33" s="5" t="s">
        <v>75</v>
      </c>
      <c r="D33" s="5" t="s">
        <v>60</v>
      </c>
      <c r="E33" s="5" t="s">
        <v>54</v>
      </c>
      <c r="F33" s="4" t="s">
        <v>54</v>
      </c>
      <c r="G33" s="5" t="s">
        <v>54</v>
      </c>
      <c r="H33" s="5" t="s">
        <v>55</v>
      </c>
      <c r="I33" s="8">
        <v>0</v>
      </c>
      <c r="J33" s="9" t="s">
        <v>13</v>
      </c>
      <c r="K33" s="5" t="s">
        <v>55</v>
      </c>
      <c r="L33" s="5"/>
      <c r="M33" s="5"/>
      <c r="N33" s="5"/>
      <c r="O33" s="11">
        <v>0</v>
      </c>
      <c r="P33" s="5" t="s">
        <v>55</v>
      </c>
      <c r="Q33" s="10">
        <v>0</v>
      </c>
      <c r="R33" s="11">
        <v>0</v>
      </c>
      <c r="S33" s="5" t="s">
        <v>54</v>
      </c>
      <c r="T33" s="16"/>
    </row>
    <row r="34" spans="1:20" x14ac:dyDescent="0.25">
      <c r="A34" s="4">
        <v>31</v>
      </c>
      <c r="B34" s="4" t="s">
        <v>76</v>
      </c>
      <c r="C34" s="5" t="s">
        <v>77</v>
      </c>
      <c r="D34" s="5" t="s">
        <v>27</v>
      </c>
      <c r="E34" s="5" t="s">
        <v>51</v>
      </c>
      <c r="F34" s="5" t="s">
        <v>78</v>
      </c>
      <c r="G34" s="6">
        <v>43209</v>
      </c>
      <c r="H34" s="7">
        <v>43497</v>
      </c>
      <c r="I34" s="8">
        <v>0.04</v>
      </c>
      <c r="J34" s="9" t="s">
        <v>45</v>
      </c>
      <c r="K34" s="10">
        <v>16503932288.029879</v>
      </c>
      <c r="L34" s="10"/>
      <c r="M34" s="10"/>
      <c r="N34" s="11">
        <v>6631152331</v>
      </c>
      <c r="O34" s="11">
        <v>5515663.348865509</v>
      </c>
      <c r="P34" s="10">
        <v>23140600282.378742</v>
      </c>
      <c r="Q34" s="10"/>
      <c r="R34" s="10">
        <f>K34+O34</f>
        <v>16509447951.378744</v>
      </c>
      <c r="S34" s="5" t="s">
        <v>34</v>
      </c>
      <c r="T34" s="16"/>
    </row>
    <row r="35" spans="1:20" x14ac:dyDescent="0.25">
      <c r="A35" s="4">
        <v>32</v>
      </c>
      <c r="B35" s="4" t="s">
        <v>76</v>
      </c>
      <c r="C35" s="5" t="s">
        <v>79</v>
      </c>
      <c r="D35" s="5" t="s">
        <v>27</v>
      </c>
      <c r="E35" s="5" t="s">
        <v>80</v>
      </c>
      <c r="F35" s="5" t="s">
        <v>78</v>
      </c>
      <c r="G35" s="6">
        <v>42017</v>
      </c>
      <c r="H35" s="7">
        <v>43374</v>
      </c>
      <c r="I35" s="8">
        <v>0.87</v>
      </c>
      <c r="J35" s="9" t="s">
        <v>81</v>
      </c>
      <c r="K35" s="10">
        <v>7890048312</v>
      </c>
      <c r="L35" s="10"/>
      <c r="M35" s="10"/>
      <c r="N35" s="11"/>
      <c r="O35" s="11">
        <v>3811462139</v>
      </c>
      <c r="P35" s="10">
        <v>11701510451</v>
      </c>
      <c r="Q35" s="10">
        <v>0</v>
      </c>
      <c r="R35" s="11">
        <v>3811462139</v>
      </c>
      <c r="S35" s="5" t="s">
        <v>82</v>
      </c>
      <c r="T35" s="16"/>
    </row>
    <row r="36" spans="1:20" x14ac:dyDescent="0.25">
      <c r="A36" s="4">
        <v>33</v>
      </c>
      <c r="B36" s="4" t="s">
        <v>76</v>
      </c>
      <c r="C36" s="5" t="s">
        <v>83</v>
      </c>
      <c r="D36" s="5" t="s">
        <v>18</v>
      </c>
      <c r="E36" s="5" t="s">
        <v>84</v>
      </c>
      <c r="F36" s="5" t="s">
        <v>78</v>
      </c>
      <c r="G36" s="6">
        <v>42165</v>
      </c>
      <c r="H36" s="7">
        <v>43252</v>
      </c>
      <c r="I36" s="8">
        <v>1</v>
      </c>
      <c r="J36" s="9" t="s">
        <v>81</v>
      </c>
      <c r="K36" s="10">
        <v>9979359534</v>
      </c>
      <c r="L36" s="10"/>
      <c r="M36" s="10"/>
      <c r="N36" s="10"/>
      <c r="O36" s="10">
        <f>'[1]Listado de proyectos'!$K$6+'[1]Listado de proyectos'!$L$6</f>
        <v>2764365630</v>
      </c>
      <c r="P36" s="10">
        <v>12743725164</v>
      </c>
      <c r="Q36" s="10">
        <v>0</v>
      </c>
      <c r="R36" s="10">
        <f>O36</f>
        <v>2764365630</v>
      </c>
      <c r="S36" s="5" t="s">
        <v>85</v>
      </c>
      <c r="T36" s="16"/>
    </row>
    <row r="37" spans="1:20" x14ac:dyDescent="0.25">
      <c r="A37" s="4">
        <v>34</v>
      </c>
      <c r="B37" s="4" t="s">
        <v>76</v>
      </c>
      <c r="C37" s="5" t="s">
        <v>86</v>
      </c>
      <c r="D37" s="5" t="s">
        <v>27</v>
      </c>
      <c r="E37" s="5">
        <v>228333</v>
      </c>
      <c r="F37" s="5" t="s">
        <v>20</v>
      </c>
      <c r="G37" s="6">
        <v>43087</v>
      </c>
      <c r="H37" s="7">
        <v>43435</v>
      </c>
      <c r="I37" s="8">
        <v>0.24</v>
      </c>
      <c r="J37" s="9" t="s">
        <v>81</v>
      </c>
      <c r="K37" s="10">
        <v>24047768442</v>
      </c>
      <c r="L37" s="10"/>
      <c r="M37" s="10"/>
      <c r="N37" s="10"/>
      <c r="O37" s="10">
        <v>0</v>
      </c>
      <c r="P37" s="10">
        <v>24047768442</v>
      </c>
      <c r="Q37" s="10">
        <v>0</v>
      </c>
      <c r="R37" s="10">
        <f>P37</f>
        <v>24047768442</v>
      </c>
      <c r="S37" s="5" t="s">
        <v>87</v>
      </c>
      <c r="T37" s="16"/>
    </row>
    <row r="38" spans="1:20" x14ac:dyDescent="0.25">
      <c r="A38" s="4">
        <v>35</v>
      </c>
      <c r="B38" s="4" t="s">
        <v>88</v>
      </c>
      <c r="C38" s="5" t="s">
        <v>89</v>
      </c>
      <c r="D38" s="5" t="s">
        <v>27</v>
      </c>
      <c r="E38" s="5" t="s">
        <v>51</v>
      </c>
      <c r="F38" s="5" t="s">
        <v>78</v>
      </c>
      <c r="G38" s="6">
        <v>43026</v>
      </c>
      <c r="H38" s="7">
        <v>43435</v>
      </c>
      <c r="I38" s="8">
        <v>0.35</v>
      </c>
      <c r="J38" s="12" t="s">
        <v>33</v>
      </c>
      <c r="K38" s="10">
        <v>0</v>
      </c>
      <c r="L38" s="10">
        <v>12143726870</v>
      </c>
      <c r="M38" s="10"/>
      <c r="N38" s="10">
        <v>6388065709</v>
      </c>
      <c r="O38" s="10"/>
      <c r="P38" s="10">
        <v>18531792579</v>
      </c>
      <c r="Q38" s="10"/>
      <c r="R38" s="10">
        <f>L38</f>
        <v>12143726870</v>
      </c>
      <c r="S38" s="5" t="s">
        <v>34</v>
      </c>
      <c r="T38" s="16"/>
    </row>
    <row r="39" spans="1:20" x14ac:dyDescent="0.25">
      <c r="A39" s="4">
        <v>36</v>
      </c>
      <c r="B39" s="4" t="s">
        <v>88</v>
      </c>
      <c r="C39" s="5" t="s">
        <v>90</v>
      </c>
      <c r="D39" s="5" t="s">
        <v>108</v>
      </c>
      <c r="E39" s="5" t="s">
        <v>51</v>
      </c>
      <c r="F39" s="5" t="s">
        <v>20</v>
      </c>
      <c r="G39" s="6" t="s">
        <v>54</v>
      </c>
      <c r="H39" s="7">
        <v>43617</v>
      </c>
      <c r="I39" s="8">
        <v>0</v>
      </c>
      <c r="J39" s="9" t="s">
        <v>13</v>
      </c>
      <c r="K39" s="10">
        <f>P39</f>
        <v>10987626408</v>
      </c>
      <c r="L39" s="10"/>
      <c r="M39" s="10"/>
      <c r="N39" s="10"/>
      <c r="O39" s="10">
        <v>0</v>
      </c>
      <c r="P39" s="10">
        <v>10987626408</v>
      </c>
      <c r="Q39" s="10">
        <v>0</v>
      </c>
      <c r="R39" s="10">
        <v>5258009180</v>
      </c>
      <c r="S39" s="5" t="s">
        <v>164</v>
      </c>
      <c r="T39" s="16"/>
    </row>
    <row r="40" spans="1:20" x14ac:dyDescent="0.25">
      <c r="A40" s="4">
        <v>37</v>
      </c>
      <c r="B40" s="4" t="s">
        <v>88</v>
      </c>
      <c r="C40" s="5" t="s">
        <v>91</v>
      </c>
      <c r="D40" s="5" t="s">
        <v>18</v>
      </c>
      <c r="E40" s="5" t="s">
        <v>92</v>
      </c>
      <c r="F40" s="5" t="s">
        <v>78</v>
      </c>
      <c r="G40" s="6">
        <v>42212</v>
      </c>
      <c r="H40" s="7">
        <v>42767</v>
      </c>
      <c r="I40" s="8">
        <v>1</v>
      </c>
      <c r="J40" s="9" t="s">
        <v>81</v>
      </c>
      <c r="K40" s="10">
        <v>6618350771</v>
      </c>
      <c r="L40" s="10"/>
      <c r="M40" s="10"/>
      <c r="N40" s="10"/>
      <c r="O40" s="10">
        <v>460006717</v>
      </c>
      <c r="P40" s="10">
        <v>7078357488</v>
      </c>
      <c r="Q40" s="10">
        <v>0</v>
      </c>
      <c r="R40" s="10">
        <v>460006717</v>
      </c>
      <c r="S40" s="5" t="s">
        <v>93</v>
      </c>
      <c r="T40" s="16"/>
    </row>
    <row r="41" spans="1:20" x14ac:dyDescent="0.25">
      <c r="A41" s="4">
        <v>38</v>
      </c>
      <c r="B41" s="4" t="s">
        <v>76</v>
      </c>
      <c r="C41" s="5" t="s">
        <v>94</v>
      </c>
      <c r="D41" s="5" t="s">
        <v>95</v>
      </c>
      <c r="E41" s="5" t="s">
        <v>96</v>
      </c>
      <c r="F41" s="5" t="s">
        <v>78</v>
      </c>
      <c r="G41" s="6">
        <v>41851</v>
      </c>
      <c r="H41" s="7">
        <v>42705</v>
      </c>
      <c r="I41" s="8">
        <v>0.99</v>
      </c>
      <c r="J41" s="9" t="s">
        <v>81</v>
      </c>
      <c r="K41" s="10">
        <v>5628744611</v>
      </c>
      <c r="L41" s="10">
        <v>126561800</v>
      </c>
      <c r="M41" s="10"/>
      <c r="N41" s="10"/>
      <c r="O41" s="11">
        <v>2555327257</v>
      </c>
      <c r="P41" s="10">
        <v>8310633668</v>
      </c>
      <c r="Q41" s="10">
        <v>0</v>
      </c>
      <c r="R41" s="10">
        <v>126561800</v>
      </c>
      <c r="S41" s="5" t="s">
        <v>97</v>
      </c>
      <c r="T41" s="16"/>
    </row>
    <row r="42" spans="1:20" x14ac:dyDescent="0.25">
      <c r="A42" s="4">
        <v>39</v>
      </c>
      <c r="B42" s="4" t="s">
        <v>76</v>
      </c>
      <c r="C42" s="5" t="s">
        <v>98</v>
      </c>
      <c r="D42" s="5" t="s">
        <v>18</v>
      </c>
      <c r="E42" s="5" t="s">
        <v>99</v>
      </c>
      <c r="F42" s="5" t="s">
        <v>78</v>
      </c>
      <c r="G42" s="6">
        <v>41848</v>
      </c>
      <c r="H42" s="7">
        <v>42767</v>
      </c>
      <c r="I42" s="8">
        <v>1</v>
      </c>
      <c r="J42" s="9" t="s">
        <v>81</v>
      </c>
      <c r="K42" s="10">
        <v>12193492021</v>
      </c>
      <c r="L42" s="10">
        <v>1517760160</v>
      </c>
      <c r="M42" s="10"/>
      <c r="N42" s="10"/>
      <c r="O42" s="11">
        <v>4489202983</v>
      </c>
      <c r="P42" s="10">
        <v>18200455164</v>
      </c>
      <c r="Q42" s="10">
        <v>0</v>
      </c>
      <c r="R42" s="10">
        <v>1517760160</v>
      </c>
      <c r="S42" s="5" t="s">
        <v>100</v>
      </c>
      <c r="T42" s="16"/>
    </row>
    <row r="43" spans="1:20" x14ac:dyDescent="0.25">
      <c r="A43" s="4">
        <v>40</v>
      </c>
      <c r="B43" s="4" t="s">
        <v>76</v>
      </c>
      <c r="C43" s="5" t="s">
        <v>101</v>
      </c>
      <c r="D43" s="5" t="s">
        <v>27</v>
      </c>
      <c r="E43" s="5" t="s">
        <v>102</v>
      </c>
      <c r="F43" s="5" t="s">
        <v>20</v>
      </c>
      <c r="G43" s="6">
        <v>43104</v>
      </c>
      <c r="H43" s="7">
        <v>43435</v>
      </c>
      <c r="I43" s="8">
        <v>7.0000000000000007E-2</v>
      </c>
      <c r="J43" s="9" t="s">
        <v>81</v>
      </c>
      <c r="K43" s="10">
        <v>16992007829</v>
      </c>
      <c r="L43" s="10"/>
      <c r="M43" s="10"/>
      <c r="N43" s="10"/>
      <c r="O43" s="10">
        <v>0</v>
      </c>
      <c r="P43" s="10">
        <v>16992007829</v>
      </c>
      <c r="Q43" s="10">
        <v>0</v>
      </c>
      <c r="R43" s="10">
        <f>P43</f>
        <v>16992007829</v>
      </c>
      <c r="S43" s="5" t="s">
        <v>103</v>
      </c>
      <c r="T43" s="16"/>
    </row>
    <row r="44" spans="1:20" x14ac:dyDescent="0.25">
      <c r="A44" s="4">
        <v>41</v>
      </c>
      <c r="B44" s="4" t="s">
        <v>88</v>
      </c>
      <c r="C44" s="5" t="s">
        <v>104</v>
      </c>
      <c r="D44" s="5" t="s">
        <v>18</v>
      </c>
      <c r="E44" s="5" t="s">
        <v>105</v>
      </c>
      <c r="F44" s="5" t="s">
        <v>78</v>
      </c>
      <c r="G44" s="6">
        <v>42249</v>
      </c>
      <c r="H44" s="7">
        <v>42795</v>
      </c>
      <c r="I44" s="13">
        <v>1</v>
      </c>
      <c r="J44" s="9" t="s">
        <v>81</v>
      </c>
      <c r="K44" s="10">
        <v>5800289514</v>
      </c>
      <c r="L44" s="10"/>
      <c r="M44" s="10"/>
      <c r="N44" s="10"/>
      <c r="O44" s="10">
        <v>28139998</v>
      </c>
      <c r="P44" s="10">
        <v>5828429512</v>
      </c>
      <c r="Q44" s="10">
        <v>0</v>
      </c>
      <c r="R44" s="10">
        <v>28139998</v>
      </c>
      <c r="S44" s="5" t="s">
        <v>106</v>
      </c>
      <c r="T44" s="16"/>
    </row>
    <row r="45" spans="1:20" x14ac:dyDescent="0.25">
      <c r="A45" s="4">
        <v>42</v>
      </c>
      <c r="B45" s="4" t="s">
        <v>76</v>
      </c>
      <c r="C45" s="5" t="s">
        <v>107</v>
      </c>
      <c r="D45" s="5" t="s">
        <v>108</v>
      </c>
      <c r="E45" s="5">
        <v>195218</v>
      </c>
      <c r="F45" s="5" t="s">
        <v>20</v>
      </c>
      <c r="G45" s="6" t="s">
        <v>109</v>
      </c>
      <c r="H45" s="7">
        <v>43617</v>
      </c>
      <c r="I45" s="8">
        <v>0</v>
      </c>
      <c r="J45" s="9" t="s">
        <v>81</v>
      </c>
      <c r="K45" s="10">
        <v>29564771565</v>
      </c>
      <c r="L45" s="10"/>
      <c r="M45" s="10"/>
      <c r="N45" s="10"/>
      <c r="O45" s="10">
        <v>0</v>
      </c>
      <c r="P45" s="10">
        <v>29564771565</v>
      </c>
      <c r="Q45" s="10">
        <v>0</v>
      </c>
      <c r="R45" s="10">
        <v>20998549077</v>
      </c>
      <c r="S45" s="6" t="s">
        <v>110</v>
      </c>
      <c r="T45" s="16"/>
    </row>
    <row r="46" spans="1:20" x14ac:dyDescent="0.25">
      <c r="A46" s="4">
        <v>43</v>
      </c>
      <c r="B46" s="4" t="s">
        <v>88</v>
      </c>
      <c r="C46" s="5" t="s">
        <v>111</v>
      </c>
      <c r="D46" s="5" t="s">
        <v>18</v>
      </c>
      <c r="E46" s="5" t="s">
        <v>112</v>
      </c>
      <c r="F46" s="5" t="s">
        <v>78</v>
      </c>
      <c r="G46" s="6">
        <v>42222</v>
      </c>
      <c r="H46" s="7">
        <v>43070</v>
      </c>
      <c r="I46" s="8">
        <v>1</v>
      </c>
      <c r="J46" s="9" t="s">
        <v>81</v>
      </c>
      <c r="K46" s="10">
        <v>10022753811</v>
      </c>
      <c r="L46" s="10"/>
      <c r="M46" s="10"/>
      <c r="N46" s="10"/>
      <c r="O46" s="10">
        <v>1757191076</v>
      </c>
      <c r="P46" s="10">
        <v>11779944887</v>
      </c>
      <c r="Q46" s="10">
        <v>0</v>
      </c>
      <c r="R46" s="10">
        <f>O46</f>
        <v>1757191076</v>
      </c>
      <c r="S46" s="5" t="s">
        <v>113</v>
      </c>
      <c r="T46" s="16"/>
    </row>
    <row r="47" spans="1:20" x14ac:dyDescent="0.25">
      <c r="A47" s="4">
        <v>44</v>
      </c>
      <c r="B47" s="4" t="s">
        <v>76</v>
      </c>
      <c r="C47" s="5" t="s">
        <v>114</v>
      </c>
      <c r="D47" s="5" t="s">
        <v>18</v>
      </c>
      <c r="E47" s="5" t="s">
        <v>115</v>
      </c>
      <c r="F47" s="5" t="s">
        <v>20</v>
      </c>
      <c r="G47" s="6">
        <v>42355</v>
      </c>
      <c r="H47" s="7">
        <v>43009</v>
      </c>
      <c r="I47" s="8">
        <v>1</v>
      </c>
      <c r="J47" s="12" t="s">
        <v>165</v>
      </c>
      <c r="K47" s="10">
        <v>13765012610</v>
      </c>
      <c r="L47" s="10"/>
      <c r="M47" s="10"/>
      <c r="N47" s="10"/>
      <c r="O47" s="10">
        <f>1220955661+1047522684</f>
        <v>2268478345</v>
      </c>
      <c r="P47" s="10">
        <v>16033490955</v>
      </c>
      <c r="Q47" s="10">
        <v>0</v>
      </c>
      <c r="R47" s="10">
        <f>O47</f>
        <v>2268478345</v>
      </c>
      <c r="S47" s="5" t="s">
        <v>116</v>
      </c>
      <c r="T47" s="16"/>
    </row>
    <row r="48" spans="1:20" x14ac:dyDescent="0.25">
      <c r="A48" s="4">
        <v>45</v>
      </c>
      <c r="B48" s="4" t="s">
        <v>76</v>
      </c>
      <c r="C48" s="5" t="s">
        <v>117</v>
      </c>
      <c r="D48" s="5" t="s">
        <v>27</v>
      </c>
      <c r="E48" s="5" t="s">
        <v>118</v>
      </c>
      <c r="F48" s="5" t="s">
        <v>20</v>
      </c>
      <c r="G48" s="6">
        <v>42850</v>
      </c>
      <c r="H48" s="7">
        <v>43374</v>
      </c>
      <c r="I48" s="8">
        <v>0.52</v>
      </c>
      <c r="J48" s="9" t="s">
        <v>81</v>
      </c>
      <c r="K48" s="10">
        <v>26967352617</v>
      </c>
      <c r="L48" s="10"/>
      <c r="M48" s="10"/>
      <c r="N48" s="10"/>
      <c r="O48" s="10">
        <v>0</v>
      </c>
      <c r="P48" s="10">
        <v>26967352617</v>
      </c>
      <c r="Q48" s="10">
        <v>0</v>
      </c>
      <c r="R48" s="10">
        <f>P48</f>
        <v>26967352617</v>
      </c>
      <c r="S48" s="5" t="s">
        <v>119</v>
      </c>
      <c r="T48" s="16"/>
    </row>
    <row r="49" spans="1:20" x14ac:dyDescent="0.25">
      <c r="A49" s="4">
        <v>46</v>
      </c>
      <c r="B49" s="4" t="s">
        <v>76</v>
      </c>
      <c r="C49" s="5" t="s">
        <v>120</v>
      </c>
      <c r="D49" s="5" t="s">
        <v>53</v>
      </c>
      <c r="E49" s="5" t="s">
        <v>51</v>
      </c>
      <c r="F49" s="5" t="s">
        <v>78</v>
      </c>
      <c r="G49" s="6" t="s">
        <v>54</v>
      </c>
      <c r="H49" s="7">
        <v>43800</v>
      </c>
      <c r="I49" s="8">
        <v>0</v>
      </c>
      <c r="J49" s="12" t="s">
        <v>33</v>
      </c>
      <c r="K49" s="10">
        <v>0</v>
      </c>
      <c r="L49" s="10">
        <f>7377276847</f>
        <v>7377276847</v>
      </c>
      <c r="M49" s="10">
        <v>0</v>
      </c>
      <c r="N49" s="10">
        <v>4243193043</v>
      </c>
      <c r="O49" s="10">
        <v>0</v>
      </c>
      <c r="P49" s="10">
        <v>11620469890</v>
      </c>
      <c r="Q49" s="10">
        <v>0</v>
      </c>
      <c r="R49" s="10">
        <f>L49</f>
        <v>7377276847</v>
      </c>
      <c r="S49" s="5" t="s">
        <v>34</v>
      </c>
      <c r="T49" s="16"/>
    </row>
    <row r="50" spans="1:20" x14ac:dyDescent="0.25">
      <c r="A50" s="4">
        <v>47</v>
      </c>
      <c r="B50" s="4" t="s">
        <v>76</v>
      </c>
      <c r="C50" s="5" t="s">
        <v>121</v>
      </c>
      <c r="D50" s="5" t="s">
        <v>27</v>
      </c>
      <c r="E50" s="5" t="s">
        <v>122</v>
      </c>
      <c r="F50" s="5" t="s">
        <v>78</v>
      </c>
      <c r="G50" s="6">
        <v>42271</v>
      </c>
      <c r="H50" s="7">
        <v>43344</v>
      </c>
      <c r="I50" s="8">
        <v>0.76</v>
      </c>
      <c r="J50" s="9" t="s">
        <v>81</v>
      </c>
      <c r="K50" s="10">
        <v>14444710831</v>
      </c>
      <c r="L50" s="10"/>
      <c r="M50" s="10"/>
      <c r="N50" s="10"/>
      <c r="O50" s="10">
        <v>2914432889</v>
      </c>
      <c r="P50" s="10">
        <f>K50+O50</f>
        <v>17359143720</v>
      </c>
      <c r="Q50" s="10">
        <v>0</v>
      </c>
      <c r="R50" s="10">
        <f>O50</f>
        <v>2914432889</v>
      </c>
      <c r="S50" s="5" t="s">
        <v>123</v>
      </c>
      <c r="T50" s="16"/>
    </row>
    <row r="51" spans="1:20" x14ac:dyDescent="0.25">
      <c r="A51" s="4">
        <v>48</v>
      </c>
      <c r="B51" s="4" t="s">
        <v>88</v>
      </c>
      <c r="C51" s="5" t="s">
        <v>124</v>
      </c>
      <c r="D51" s="5" t="s">
        <v>18</v>
      </c>
      <c r="E51" s="5" t="s">
        <v>125</v>
      </c>
      <c r="F51" s="5" t="s">
        <v>20</v>
      </c>
      <c r="G51" s="6">
        <v>42331</v>
      </c>
      <c r="H51" s="7">
        <v>42887</v>
      </c>
      <c r="I51" s="8">
        <v>1</v>
      </c>
      <c r="J51" s="9" t="s">
        <v>81</v>
      </c>
      <c r="K51" s="10">
        <v>8125272796</v>
      </c>
      <c r="L51" s="10"/>
      <c r="M51" s="10"/>
      <c r="N51" s="10"/>
      <c r="O51" s="10">
        <v>3977455722</v>
      </c>
      <c r="P51" s="10">
        <v>12102728518</v>
      </c>
      <c r="Q51" s="10">
        <v>0</v>
      </c>
      <c r="R51" s="10">
        <f>O51</f>
        <v>3977455722</v>
      </c>
      <c r="S51" s="5" t="s">
        <v>126</v>
      </c>
      <c r="T51" s="16"/>
    </row>
    <row r="52" spans="1:20" x14ac:dyDescent="0.25">
      <c r="A52" s="4">
        <v>49</v>
      </c>
      <c r="B52" s="4" t="s">
        <v>88</v>
      </c>
      <c r="C52" s="5" t="s">
        <v>127</v>
      </c>
      <c r="D52" s="5" t="s">
        <v>27</v>
      </c>
      <c r="E52" s="5" t="s">
        <v>51</v>
      </c>
      <c r="F52" s="5" t="s">
        <v>78</v>
      </c>
      <c r="G52" s="6">
        <v>43084</v>
      </c>
      <c r="H52" s="7">
        <v>43435</v>
      </c>
      <c r="I52" s="8">
        <v>0.21</v>
      </c>
      <c r="J52" s="12" t="s">
        <v>33</v>
      </c>
      <c r="K52" s="10">
        <v>0</v>
      </c>
      <c r="L52" s="10">
        <v>14530453061</v>
      </c>
      <c r="M52" s="10"/>
      <c r="N52" s="10">
        <v>6609319165</v>
      </c>
      <c r="O52" s="10"/>
      <c r="P52" s="10">
        <v>21139772226</v>
      </c>
      <c r="Q52" s="10">
        <v>0</v>
      </c>
      <c r="R52" s="10">
        <f>L52</f>
        <v>14530453061</v>
      </c>
      <c r="S52" s="5" t="s">
        <v>34</v>
      </c>
      <c r="T52" s="16"/>
    </row>
    <row r="53" spans="1:20" x14ac:dyDescent="0.25">
      <c r="A53" s="4">
        <v>50</v>
      </c>
      <c r="B53" s="4" t="s">
        <v>76</v>
      </c>
      <c r="C53" s="5" t="s">
        <v>128</v>
      </c>
      <c r="D53" s="5" t="s">
        <v>53</v>
      </c>
      <c r="E53" s="5" t="s">
        <v>51</v>
      </c>
      <c r="F53" s="5" t="s">
        <v>78</v>
      </c>
      <c r="G53" s="6" t="s">
        <v>54</v>
      </c>
      <c r="H53" s="7">
        <v>43617</v>
      </c>
      <c r="I53" s="8">
        <v>0</v>
      </c>
      <c r="J53" s="12" t="s">
        <v>33</v>
      </c>
      <c r="K53" s="10">
        <v>0</v>
      </c>
      <c r="L53" s="10">
        <v>10810390358.14987</v>
      </c>
      <c r="M53" s="10"/>
      <c r="N53" s="10">
        <f>P53-L53</f>
        <v>10816159996.85013</v>
      </c>
      <c r="O53" s="10">
        <v>0</v>
      </c>
      <c r="P53" s="10">
        <v>21626550355</v>
      </c>
      <c r="Q53" s="10">
        <v>0</v>
      </c>
      <c r="R53" s="10">
        <f>L53</f>
        <v>10810390358.14987</v>
      </c>
      <c r="S53" s="5" t="s">
        <v>34</v>
      </c>
      <c r="T53" s="16"/>
    </row>
    <row r="54" spans="1:20" x14ac:dyDescent="0.25">
      <c r="A54" s="4">
        <v>51</v>
      </c>
      <c r="B54" s="4" t="s">
        <v>76</v>
      </c>
      <c r="C54" s="5" t="s">
        <v>129</v>
      </c>
      <c r="D54" s="5" t="s">
        <v>18</v>
      </c>
      <c r="E54" s="5" t="s">
        <v>130</v>
      </c>
      <c r="F54" s="5" t="s">
        <v>78</v>
      </c>
      <c r="G54" s="6">
        <v>42209</v>
      </c>
      <c r="H54" s="7">
        <v>43070</v>
      </c>
      <c r="I54" s="8">
        <v>1</v>
      </c>
      <c r="J54" s="9" t="s">
        <v>81</v>
      </c>
      <c r="K54" s="10">
        <v>15195621555</v>
      </c>
      <c r="L54" s="10"/>
      <c r="M54" s="10"/>
      <c r="N54" s="10"/>
      <c r="O54" s="10">
        <v>2235786906</v>
      </c>
      <c r="P54" s="10">
        <v>17431408461</v>
      </c>
      <c r="Q54" s="10">
        <v>0</v>
      </c>
      <c r="R54" s="10">
        <v>2235786906</v>
      </c>
      <c r="S54" s="5" t="s">
        <v>131</v>
      </c>
      <c r="T54" s="16"/>
    </row>
    <row r="55" spans="1:20" x14ac:dyDescent="0.25">
      <c r="A55" s="4">
        <v>52</v>
      </c>
      <c r="B55" s="4" t="s">
        <v>88</v>
      </c>
      <c r="C55" s="5" t="s">
        <v>132</v>
      </c>
      <c r="D55" s="5" t="s">
        <v>108</v>
      </c>
      <c r="E55" s="5" t="s">
        <v>55</v>
      </c>
      <c r="F55" s="5" t="s">
        <v>78</v>
      </c>
      <c r="G55" s="6" t="s">
        <v>55</v>
      </c>
      <c r="H55" s="7">
        <v>43617</v>
      </c>
      <c r="I55" s="8">
        <v>0</v>
      </c>
      <c r="J55" s="9" t="s">
        <v>13</v>
      </c>
      <c r="K55" s="10">
        <f>P55</f>
        <v>12313504370</v>
      </c>
      <c r="L55" s="10"/>
      <c r="M55" s="10"/>
      <c r="N55" s="10"/>
      <c r="O55" s="10">
        <v>0</v>
      </c>
      <c r="P55" s="10">
        <v>12313504370</v>
      </c>
      <c r="Q55" s="10">
        <v>0</v>
      </c>
      <c r="R55" s="10">
        <v>0</v>
      </c>
      <c r="S55" s="5" t="s">
        <v>55</v>
      </c>
      <c r="T55" s="16"/>
    </row>
    <row r="56" spans="1:20" x14ac:dyDescent="0.25">
      <c r="A56" s="4">
        <v>53</v>
      </c>
      <c r="B56" s="4" t="s">
        <v>76</v>
      </c>
      <c r="C56" s="5" t="s">
        <v>133</v>
      </c>
      <c r="D56" s="5" t="s">
        <v>53</v>
      </c>
      <c r="E56" s="5" t="s">
        <v>51</v>
      </c>
      <c r="F56" s="5" t="s">
        <v>78</v>
      </c>
      <c r="G56" s="6" t="s">
        <v>54</v>
      </c>
      <c r="H56" s="7">
        <v>43617</v>
      </c>
      <c r="I56" s="8">
        <v>0</v>
      </c>
      <c r="J56" s="12" t="s">
        <v>33</v>
      </c>
      <c r="K56" s="10">
        <v>0</v>
      </c>
      <c r="L56" s="10">
        <v>7393501140</v>
      </c>
      <c r="M56" s="10"/>
      <c r="N56" s="10">
        <f>P56-L56</f>
        <v>3829958461</v>
      </c>
      <c r="O56" s="10">
        <v>0</v>
      </c>
      <c r="P56" s="10">
        <v>11223459601</v>
      </c>
      <c r="Q56" s="10">
        <v>0</v>
      </c>
      <c r="R56" s="10">
        <f>L56</f>
        <v>7393501140</v>
      </c>
      <c r="S56" s="5" t="s">
        <v>34</v>
      </c>
      <c r="T56" s="16"/>
    </row>
    <row r="57" spans="1:20" x14ac:dyDescent="0.25">
      <c r="A57" s="4">
        <v>54</v>
      </c>
      <c r="B57" s="4" t="s">
        <v>76</v>
      </c>
      <c r="C57" s="5" t="s">
        <v>134</v>
      </c>
      <c r="D57" s="5" t="s">
        <v>27</v>
      </c>
      <c r="E57" s="5" t="s">
        <v>135</v>
      </c>
      <c r="F57" s="5" t="s">
        <v>20</v>
      </c>
      <c r="G57" s="6">
        <v>42541</v>
      </c>
      <c r="H57" s="7">
        <v>43405</v>
      </c>
      <c r="I57" s="8">
        <v>0.83</v>
      </c>
      <c r="J57" s="9" t="s">
        <v>81</v>
      </c>
      <c r="K57" s="10">
        <v>9314313308</v>
      </c>
      <c r="L57" s="10"/>
      <c r="M57" s="10"/>
      <c r="N57" s="10"/>
      <c r="O57" s="10">
        <v>1339347413</v>
      </c>
      <c r="P57" s="10">
        <v>10653660721</v>
      </c>
      <c r="Q57" s="10">
        <v>0</v>
      </c>
      <c r="R57" s="10">
        <f>O57</f>
        <v>1339347413</v>
      </c>
      <c r="S57" s="5" t="s">
        <v>136</v>
      </c>
      <c r="T57" s="16"/>
    </row>
    <row r="58" spans="1:20" x14ac:dyDescent="0.25">
      <c r="A58" s="4">
        <v>55</v>
      </c>
      <c r="B58" s="4" t="s">
        <v>76</v>
      </c>
      <c r="C58" s="5" t="s">
        <v>137</v>
      </c>
      <c r="D58" s="5" t="s">
        <v>27</v>
      </c>
      <c r="E58" s="5" t="s">
        <v>138</v>
      </c>
      <c r="F58" s="5" t="s">
        <v>20</v>
      </c>
      <c r="G58" s="6">
        <v>41680</v>
      </c>
      <c r="H58" s="7">
        <v>43405</v>
      </c>
      <c r="I58" s="8">
        <v>0.85</v>
      </c>
      <c r="J58" s="9" t="s">
        <v>81</v>
      </c>
      <c r="K58" s="10">
        <v>9771644325</v>
      </c>
      <c r="L58" s="10"/>
      <c r="M58" s="10">
        <v>0</v>
      </c>
      <c r="N58" s="10">
        <v>0</v>
      </c>
      <c r="O58" s="10">
        <f>P58-K58</f>
        <v>6220400283</v>
      </c>
      <c r="P58" s="10">
        <v>15992044608</v>
      </c>
      <c r="Q58" s="10">
        <v>0</v>
      </c>
      <c r="R58" s="10">
        <f>'[2]Base de Datos'!$AO$29+'[2]Base de Datos'!$AT$29</f>
        <v>4717865496</v>
      </c>
      <c r="S58" s="5" t="s">
        <v>139</v>
      </c>
      <c r="T58" s="16"/>
    </row>
    <row r="59" spans="1:20" x14ac:dyDescent="0.25">
      <c r="A59" s="4">
        <v>56</v>
      </c>
      <c r="B59" s="4" t="s">
        <v>76</v>
      </c>
      <c r="C59" s="5" t="s">
        <v>140</v>
      </c>
      <c r="D59" s="5" t="s">
        <v>27</v>
      </c>
      <c r="E59" s="5">
        <v>364315</v>
      </c>
      <c r="F59" s="5" t="s">
        <v>20</v>
      </c>
      <c r="G59" s="6">
        <v>43223</v>
      </c>
      <c r="H59" s="7">
        <v>43617</v>
      </c>
      <c r="I59" s="8">
        <v>0.02</v>
      </c>
      <c r="J59" s="9" t="s">
        <v>81</v>
      </c>
      <c r="K59" s="10">
        <v>13181569429</v>
      </c>
      <c r="L59" s="10"/>
      <c r="M59" s="10"/>
      <c r="N59" s="10"/>
      <c r="O59" s="10">
        <v>0</v>
      </c>
      <c r="P59" s="10">
        <v>13181569429</v>
      </c>
      <c r="Q59" s="10">
        <v>0</v>
      </c>
      <c r="R59" s="10">
        <v>6904243179</v>
      </c>
      <c r="S59" s="6" t="s">
        <v>141</v>
      </c>
      <c r="T59" s="16"/>
    </row>
    <row r="60" spans="1:20" x14ac:dyDescent="0.25">
      <c r="A60" s="4">
        <v>57</v>
      </c>
      <c r="B60" s="4" t="s">
        <v>76</v>
      </c>
      <c r="C60" s="5" t="s">
        <v>142</v>
      </c>
      <c r="D60" s="5" t="s">
        <v>18</v>
      </c>
      <c r="E60" s="5" t="s">
        <v>143</v>
      </c>
      <c r="F60" s="5" t="s">
        <v>20</v>
      </c>
      <c r="G60" s="6">
        <v>42359</v>
      </c>
      <c r="H60" s="7">
        <v>43070</v>
      </c>
      <c r="I60" s="8">
        <v>1</v>
      </c>
      <c r="J60" s="9" t="s">
        <v>81</v>
      </c>
      <c r="K60" s="10">
        <v>13494238157</v>
      </c>
      <c r="L60" s="10"/>
      <c r="M60" s="10"/>
      <c r="N60" s="10"/>
      <c r="O60" s="10">
        <v>5269943299</v>
      </c>
      <c r="P60" s="10">
        <v>18764181456</v>
      </c>
      <c r="Q60" s="10">
        <v>0</v>
      </c>
      <c r="R60" s="10">
        <f>O60</f>
        <v>5269943299</v>
      </c>
      <c r="S60" s="5" t="s">
        <v>144</v>
      </c>
      <c r="T60" s="16"/>
    </row>
    <row r="61" spans="1:20" x14ac:dyDescent="0.25">
      <c r="A61" s="4">
        <v>58</v>
      </c>
      <c r="B61" s="4" t="s">
        <v>88</v>
      </c>
      <c r="C61" s="5" t="s">
        <v>145</v>
      </c>
      <c r="D61" s="5" t="s">
        <v>18</v>
      </c>
      <c r="E61" s="5" t="s">
        <v>146</v>
      </c>
      <c r="F61" s="5" t="s">
        <v>20</v>
      </c>
      <c r="G61" s="6">
        <v>42721</v>
      </c>
      <c r="H61" s="7">
        <v>43070</v>
      </c>
      <c r="I61" s="8">
        <v>1</v>
      </c>
      <c r="J61" s="12" t="s">
        <v>14</v>
      </c>
      <c r="K61" s="10">
        <v>0</v>
      </c>
      <c r="L61" s="10">
        <f>'[2]Base de Datos'!$AN$32+'[2]Base de Datos'!$AS$32</f>
        <v>6241532184</v>
      </c>
      <c r="M61" s="10"/>
      <c r="N61" s="10"/>
      <c r="O61" s="10">
        <v>896448375</v>
      </c>
      <c r="P61" s="10">
        <v>7137980559</v>
      </c>
      <c r="Q61" s="10">
        <v>0</v>
      </c>
      <c r="R61" s="10">
        <f>P61</f>
        <v>7137980559</v>
      </c>
      <c r="S61" s="5" t="s">
        <v>147</v>
      </c>
      <c r="T61" s="16"/>
    </row>
    <row r="62" spans="1:20" x14ac:dyDescent="0.25">
      <c r="A62" s="4">
        <v>59</v>
      </c>
      <c r="B62" s="4" t="s">
        <v>76</v>
      </c>
      <c r="C62" s="5" t="s">
        <v>148</v>
      </c>
      <c r="D62" s="5" t="s">
        <v>149</v>
      </c>
      <c r="E62" s="5" t="s">
        <v>51</v>
      </c>
      <c r="F62" s="5" t="s">
        <v>24</v>
      </c>
      <c r="G62" s="6" t="s">
        <v>54</v>
      </c>
      <c r="H62" s="7">
        <v>43800</v>
      </c>
      <c r="I62" s="8">
        <v>0</v>
      </c>
      <c r="J62" s="9" t="s">
        <v>45</v>
      </c>
      <c r="K62" s="10">
        <v>11454512096.000019</v>
      </c>
      <c r="L62" s="10">
        <v>420600</v>
      </c>
      <c r="M62" s="10"/>
      <c r="N62" s="10">
        <f>P62-K62-L62</f>
        <v>7653504869.9999809</v>
      </c>
      <c r="O62" s="10">
        <v>0</v>
      </c>
      <c r="P62" s="10">
        <v>19108437566</v>
      </c>
      <c r="Q62" s="10">
        <v>0</v>
      </c>
      <c r="R62" s="10">
        <f>K62+L62</f>
        <v>11454932696.000019</v>
      </c>
      <c r="S62" s="5" t="s">
        <v>34</v>
      </c>
      <c r="T62" s="16"/>
    </row>
    <row r="63" spans="1:20" x14ac:dyDescent="0.25">
      <c r="A63" s="4">
        <v>60</v>
      </c>
      <c r="B63" s="4" t="s">
        <v>76</v>
      </c>
      <c r="C63" s="5" t="s">
        <v>150</v>
      </c>
      <c r="D63" s="5" t="s">
        <v>27</v>
      </c>
      <c r="E63" s="5">
        <v>364539</v>
      </c>
      <c r="F63" s="5" t="s">
        <v>20</v>
      </c>
      <c r="G63" s="6">
        <v>43227</v>
      </c>
      <c r="H63" s="7">
        <v>43617</v>
      </c>
      <c r="I63" s="8">
        <v>0.01</v>
      </c>
      <c r="J63" s="9" t="s">
        <v>81</v>
      </c>
      <c r="K63" s="10">
        <v>20291335624</v>
      </c>
      <c r="L63" s="10"/>
      <c r="M63" s="10"/>
      <c r="N63" s="10"/>
      <c r="O63" s="10">
        <v>0</v>
      </c>
      <c r="P63" s="10">
        <v>20291335624</v>
      </c>
      <c r="Q63" s="10">
        <v>0</v>
      </c>
      <c r="R63" s="10">
        <v>11418021793</v>
      </c>
      <c r="S63" s="6" t="s">
        <v>151</v>
      </c>
      <c r="T63" s="16"/>
    </row>
    <row r="64" spans="1:20" x14ac:dyDescent="0.25">
      <c r="A64" s="4">
        <v>61</v>
      </c>
      <c r="B64" s="4" t="s">
        <v>152</v>
      </c>
      <c r="C64" s="5" t="s">
        <v>153</v>
      </c>
      <c r="D64" s="5" t="s">
        <v>27</v>
      </c>
      <c r="E64" s="5" t="s">
        <v>154</v>
      </c>
      <c r="F64" s="5" t="s">
        <v>24</v>
      </c>
      <c r="G64" s="6">
        <v>42242</v>
      </c>
      <c r="H64" s="7">
        <v>43344</v>
      </c>
      <c r="I64" s="8">
        <v>0.52</v>
      </c>
      <c r="J64" s="9" t="s">
        <v>81</v>
      </c>
      <c r="K64" s="10">
        <v>9002707738</v>
      </c>
      <c r="L64" s="10"/>
      <c r="M64" s="10"/>
      <c r="N64" s="10"/>
      <c r="O64" s="10">
        <v>1486612294</v>
      </c>
      <c r="P64" s="10">
        <v>10489320032</v>
      </c>
      <c r="Q64" s="10">
        <v>0</v>
      </c>
      <c r="R64" s="10">
        <f>O64</f>
        <v>1486612294</v>
      </c>
      <c r="S64" s="5" t="s">
        <v>25</v>
      </c>
      <c r="T64" s="16"/>
    </row>
    <row r="65" spans="1:20" x14ac:dyDescent="0.25">
      <c r="A65" s="4">
        <v>62</v>
      </c>
      <c r="B65" s="4" t="s">
        <v>152</v>
      </c>
      <c r="C65" s="5" t="s">
        <v>155</v>
      </c>
      <c r="D65" s="5" t="s">
        <v>18</v>
      </c>
      <c r="E65" s="5" t="s">
        <v>156</v>
      </c>
      <c r="F65" s="5" t="s">
        <v>24</v>
      </c>
      <c r="G65" s="6">
        <v>42233</v>
      </c>
      <c r="H65" s="7">
        <v>43101</v>
      </c>
      <c r="I65" s="8">
        <v>1</v>
      </c>
      <c r="J65" s="9" t="s">
        <v>81</v>
      </c>
      <c r="K65" s="10">
        <v>9039193869</v>
      </c>
      <c r="L65" s="10"/>
      <c r="M65" s="10"/>
      <c r="N65" s="10"/>
      <c r="O65" s="10">
        <v>1336153176</v>
      </c>
      <c r="P65" s="10">
        <v>10375347045</v>
      </c>
      <c r="Q65" s="10">
        <v>0</v>
      </c>
      <c r="R65" s="10">
        <v>1336153176</v>
      </c>
      <c r="S65" s="5" t="s">
        <v>157</v>
      </c>
      <c r="T65" s="16"/>
    </row>
    <row r="66" spans="1:20" x14ac:dyDescent="0.25">
      <c r="A66" s="4">
        <v>63</v>
      </c>
      <c r="B66" s="4" t="s">
        <v>76</v>
      </c>
      <c r="C66" s="5" t="s">
        <v>167</v>
      </c>
      <c r="D66" s="5" t="s">
        <v>53</v>
      </c>
      <c r="E66" s="5" t="s">
        <v>51</v>
      </c>
      <c r="F66" s="5" t="s">
        <v>24</v>
      </c>
      <c r="G66" s="6" t="s">
        <v>54</v>
      </c>
      <c r="H66" s="7">
        <v>43800</v>
      </c>
      <c r="I66" s="8">
        <v>0</v>
      </c>
      <c r="J66" s="9" t="s">
        <v>45</v>
      </c>
      <c r="K66" s="10">
        <f>P66-N66</f>
        <v>12340420315</v>
      </c>
      <c r="L66" s="10"/>
      <c r="M66" s="10"/>
      <c r="N66" s="10">
        <v>9394597910</v>
      </c>
      <c r="O66" s="10">
        <v>0</v>
      </c>
      <c r="P66" s="10">
        <v>21735018225</v>
      </c>
      <c r="Q66" s="10">
        <v>0</v>
      </c>
      <c r="R66" s="10">
        <f>'[1]Listado de proyectos'!$K$31+'[1]Listado de proyectos'!$L$31</f>
        <v>12314514887</v>
      </c>
      <c r="S66" s="5" t="s">
        <v>34</v>
      </c>
      <c r="T66" s="16"/>
    </row>
    <row r="67" spans="1:20" x14ac:dyDescent="0.25">
      <c r="C67" s="15" t="s">
        <v>166</v>
      </c>
      <c r="R67" s="16">
        <f>SUM(R4:R66)</f>
        <v>439733314563.77863</v>
      </c>
    </row>
  </sheetData>
  <autoFilter ref="A3:AB67"/>
  <mergeCells count="16">
    <mergeCell ref="K2:N2"/>
    <mergeCell ref="O2:O3"/>
    <mergeCell ref="P2:P3"/>
    <mergeCell ref="S2:S3"/>
    <mergeCell ref="R2:R3"/>
    <mergeCell ref="Q2:Q3"/>
    <mergeCell ref="I2:I3"/>
    <mergeCell ref="J2:J3"/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MARIA GONZALEZ RODRIGUEZ</dc:creator>
  <cp:lastModifiedBy>JuanPablo</cp:lastModifiedBy>
  <dcterms:created xsi:type="dcterms:W3CDTF">2018-07-26T19:51:26Z</dcterms:created>
  <dcterms:modified xsi:type="dcterms:W3CDTF">2019-04-04T08:58:34Z</dcterms:modified>
</cp:coreProperties>
</file>