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drawings/drawing11.xml" ContentType="application/vnd.openxmlformats-officedocument.drawing+xml"/>
  <Override PartName="/xl/pivotTables/pivotTable1.xml" ContentType="application/vnd.openxmlformats-officedocument.spreadsheetml.pivotTable+xml"/>
  <Override PartName="/xl/drawings/drawing1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3.xml" ContentType="application/vnd.openxmlformats-officedocument.drawing+xml"/>
  <Override PartName="/xl/comments4.xml" ContentType="application/vnd.openxmlformats-officedocument.spreadsheetml.comments+xml"/>
  <Override PartName="/xl/threadedComments/threadedComment3.xml" ContentType="application/vnd.ms-excel.threadedcomments+xml"/>
  <Override PartName="/xl/drawings/drawing1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defaultThemeVersion="124226"/>
  <mc:AlternateContent xmlns:mc="http://schemas.openxmlformats.org/markup-compatibility/2006">
    <mc:Choice Requires="x15">
      <x15ac:absPath xmlns:x15ac="http://schemas.microsoft.com/office/spreadsheetml/2010/11/ac" url="C:\Users\lherrera\Downloads\"/>
    </mc:Choice>
  </mc:AlternateContent>
  <xr:revisionPtr revIDLastSave="354" documentId="13_ncr:1_{DDFE0B8B-A62E-483E-A83E-A7D50B215237}" xr6:coauthVersionLast="47" xr6:coauthVersionMax="47" xr10:uidLastSave="{6DFC2CFA-2AF4-4D71-A706-225AF7331F11}"/>
  <bookViews>
    <workbookView xWindow="-120" yWindow="-120" windowWidth="29040" windowHeight="15720" firstSheet="20" activeTab="20" xr2:uid="{00000000-000D-0000-FFFF-FFFF00000000}"/>
  </bookViews>
  <sheets>
    <sheet name="MAPA DE RIESGOS" sheetId="1" state="hidden" r:id="rId1"/>
    <sheet name="DOFA  SED 2020  " sheetId="43" state="hidden" r:id="rId2"/>
    <sheet name="1. RIESGO CORRUPCIÓN REVISADO" sheetId="44" state="hidden" r:id="rId3"/>
    <sheet name="1. RIESGO CORRUPCIÓN Com" sheetId="40" state="hidden" r:id="rId4"/>
    <sheet name="Hoja1" sheetId="14" state="hidden" r:id="rId5"/>
    <sheet name="1. SEGUIMIENTO MRC " sheetId="49" state="hidden" r:id="rId6"/>
    <sheet name="IDENTIF RC TRAMITES paso1" sheetId="65" r:id="rId7"/>
    <sheet name="1. RIESGO CORRUPCIÓN " sheetId="55" state="hidden" r:id="rId8"/>
    <sheet name="Hoja2" sheetId="58" state="hidden" r:id="rId9"/>
    <sheet name="2.RACIONALIZACIÓN DE TRAMITES " sheetId="45" state="hidden" r:id="rId10"/>
    <sheet name="3. RENDICIÓN DE CUENTAS" sheetId="50" state="hidden" r:id="rId11"/>
    <sheet name="4.MM ATENCIÓN CIUDADANO" sheetId="57" state="hidden" r:id="rId12"/>
    <sheet name="5.TRANSPARENCIA ACC INFORMACIÓN" sheetId="47" state="hidden" r:id="rId13"/>
    <sheet name="6. ADICION PLAN GEST INTEGRA" sheetId="56" state="hidden" r:id="rId14"/>
    <sheet name="Tablas" sheetId="60" state="hidden" r:id="rId15"/>
    <sheet name="LISTAS" sheetId="53" state="hidden" r:id="rId16"/>
    <sheet name="DATOS" sheetId="5" state="hidden" r:id="rId17"/>
    <sheet name="Hoja6" sheetId="69" state="hidden" r:id="rId18"/>
    <sheet name="Hoja3" sheetId="66" state="hidden" r:id="rId19"/>
    <sheet name="IDENTIF RC TRAMITES paso 2 y 3 " sheetId="63" r:id="rId20"/>
    <sheet name="GRAFICA PRIORIZACION TRÁMITES" sheetId="70" r:id="rId21"/>
  </sheets>
  <externalReferences>
    <externalReference r:id="rId22"/>
    <externalReference r:id="rId23"/>
  </externalReferences>
  <definedNames>
    <definedName name="_xlnm._FilterDatabase" localSheetId="7" hidden="1">'1. RIESGO CORRUPCIÓN '!$A$1:$BI$496</definedName>
    <definedName name="_xlnm._FilterDatabase" localSheetId="9" hidden="1">'2.RACIONALIZACIÓN DE TRAMITES '!$A$9:$S$11</definedName>
    <definedName name="_xlnm._FilterDatabase" localSheetId="11" hidden="1">'4.MM ATENCIÓN CIUDADANO'!$A$5:$P$5</definedName>
    <definedName name="_xlnm._FilterDatabase" localSheetId="12" hidden="1">'5.TRANSPARENCIA ACC INFORMACIÓN'!$B$1:$P$14</definedName>
    <definedName name="_xlnm._FilterDatabase" localSheetId="18" hidden="1">Hoja3!$B$1:$C$27</definedName>
    <definedName name="_xlnm._FilterDatabase" localSheetId="6" hidden="1">'IDENTIF RC TRAMITES paso1'!#REF!</definedName>
    <definedName name="_xlnm._FilterDatabase" localSheetId="19" hidden="1">'IDENTIF RC TRAMITES paso 2 y 3 '!$B$3:$P$7</definedName>
    <definedName name="Estado" localSheetId="3">#REF!</definedName>
    <definedName name="Estado" localSheetId="2">#REF!</definedName>
    <definedName name="Estado" localSheetId="5">#REF!</definedName>
    <definedName name="Estado" localSheetId="9">'2.RACIONALIZACIÓN DE TRAMITES '!#REF!</definedName>
    <definedName name="Estado" localSheetId="10">#REF!</definedName>
    <definedName name="Estado" localSheetId="11">'[1]2.RACIONALIZACIÓN DE TRAMITES '!$P$10:$P$39</definedName>
    <definedName name="Estado" localSheetId="12">'[2]2.RACIONALIZACIÓN DE TRAMITES '!$Q$10:$Q$62</definedName>
    <definedName name="Estado" localSheetId="13">#REF!</definedName>
    <definedName name="Estado">#REF!</definedName>
    <definedName name="INTEGRIDAD">#REF!</definedName>
    <definedName name="_xlnm.Print_Area" localSheetId="3">'1. RIESGO CORRUPCIÓN Com'!$A$1:$BE$556</definedName>
    <definedName name="_xlnm.Print_Area" localSheetId="2">'1. RIESGO CORRUPCIÓN REVISADO'!$A$1:$BE$34</definedName>
    <definedName name="_xlnm.Print_Area" localSheetId="9">'2.RACIONALIZACIÓN DE TRAMITES '!$A$1:$S$11</definedName>
    <definedName name="_xlnm.Print_Area" localSheetId="10">'3. RENDICIÓN DE CUENTAS'!$A$1:$O$14</definedName>
    <definedName name="_xlnm.Print_Area" localSheetId="11">'4.MM ATENCIÓN CIUDADANO'!$A$1:$K$11</definedName>
    <definedName name="_xlnm.Print_Area" localSheetId="12">'5.TRANSPARENCIA ACC INFORMACIÓN'!$B$1:$P$14</definedName>
    <definedName name="_xlnm.Print_Area" localSheetId="13">'6. ADICION PLAN GEST INTEGRA'!#REF!</definedName>
    <definedName name="_xlnm.Print_Titles" localSheetId="3">'1. RIESGO CORRUPCIÓN Com'!$1:$8</definedName>
    <definedName name="_xlnm.Print_Titles" localSheetId="2">'1. RIESGO CORRUPCIÓN REVISADO'!$1:$8</definedName>
    <definedName name="_xlnm.Print_Titles" localSheetId="5">'1. SEGUIMIENTO MRC '!$1:$2</definedName>
    <definedName name="_xlnm.Print_Titles" localSheetId="9">'2.RACIONALIZACIÓN DE TRAMITES '!$1:$9</definedName>
    <definedName name="_xlnm.Print_Titles" localSheetId="10">'3. RENDICIÓN DE CUENTAS'!$2:$4</definedName>
    <definedName name="_xlnm.Print_Titles" localSheetId="11">'4.MM ATENCIÓN CIUDADANO'!$2:$5</definedName>
    <definedName name="_xlnm.Print_Titles" localSheetId="12">'5.TRANSPARENCIA ACC INFORMACIÓN'!$1:$3</definedName>
    <definedName name="_xlnm.Print_Titles" localSheetId="13">'6. ADICION PLAN GEST INTEGRA'!#REF!</definedName>
    <definedName name="_xlnm.Print_Titles" localSheetId="1">'DOFA  SED 2020  '!#REF!</definedName>
  </definedNames>
  <calcPr calcId="191028"/>
  <pivotCaches>
    <pivotCache cacheId="7788" r:id="rId2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70" l="1"/>
  <c r="H38" i="63"/>
  <c r="G668" i="63"/>
  <c r="H668" i="63" s="1"/>
  <c r="J682" i="63" s="1"/>
  <c r="G653" i="63"/>
  <c r="H653" i="63" s="1"/>
  <c r="G638" i="63"/>
  <c r="H638" i="63" s="1"/>
  <c r="G623" i="63"/>
  <c r="H623" i="63" s="1"/>
  <c r="G608" i="63"/>
  <c r="H608" i="63" s="1"/>
  <c r="J622" i="63" s="1"/>
  <c r="G593" i="63"/>
  <c r="H593" i="63" s="1"/>
  <c r="G578" i="63"/>
  <c r="H578" i="63" s="1"/>
  <c r="G563" i="63"/>
  <c r="H563" i="63" s="1"/>
  <c r="G548" i="63"/>
  <c r="H548" i="63" s="1"/>
  <c r="J562" i="63" s="1"/>
  <c r="G533" i="63"/>
  <c r="H533" i="63" s="1"/>
  <c r="J547" i="63" s="1"/>
  <c r="G518" i="63"/>
  <c r="H518" i="63" s="1"/>
  <c r="G503" i="63"/>
  <c r="H503" i="63" s="1"/>
  <c r="G488" i="63"/>
  <c r="H488" i="63" s="1"/>
  <c r="G473" i="63"/>
  <c r="H473" i="63" s="1"/>
  <c r="J487" i="63" s="1"/>
  <c r="G458" i="63"/>
  <c r="H458" i="63" s="1"/>
  <c r="J470" i="63" s="1"/>
  <c r="G443" i="63"/>
  <c r="H443" i="63" s="1"/>
  <c r="J455" i="63" s="1"/>
  <c r="G428" i="63"/>
  <c r="H428" i="63" s="1"/>
  <c r="G413" i="63"/>
  <c r="H413" i="63" s="1"/>
  <c r="J427" i="63" s="1"/>
  <c r="G398" i="63"/>
  <c r="H398" i="63" s="1"/>
  <c r="G383" i="63"/>
  <c r="H383" i="63" s="1"/>
  <c r="G368" i="63"/>
  <c r="H368" i="63" s="1"/>
  <c r="G353" i="63"/>
  <c r="H353" i="63" s="1"/>
  <c r="J367" i="63" s="1"/>
  <c r="G338" i="63"/>
  <c r="H338" i="63" s="1"/>
  <c r="G323" i="63"/>
  <c r="H323" i="63" s="1"/>
  <c r="J335" i="63" s="1"/>
  <c r="G308" i="63"/>
  <c r="H308" i="63" s="1"/>
  <c r="G293" i="63"/>
  <c r="H293" i="63" s="1"/>
  <c r="J305" i="63" s="1"/>
  <c r="G278" i="63"/>
  <c r="H278" i="63" s="1"/>
  <c r="G263" i="63"/>
  <c r="H263" i="63" s="1"/>
  <c r="J277" i="63" s="1"/>
  <c r="G248" i="63"/>
  <c r="H248" i="63" s="1"/>
  <c r="G233" i="63"/>
  <c r="H233" i="63" s="1"/>
  <c r="G218" i="63"/>
  <c r="H218" i="63" s="1"/>
  <c r="G203" i="63"/>
  <c r="H203" i="63" s="1"/>
  <c r="J217" i="63" s="1"/>
  <c r="G188" i="63"/>
  <c r="H188" i="63" s="1"/>
  <c r="J200" i="63" s="1"/>
  <c r="G173" i="63"/>
  <c r="H173" i="63" s="1"/>
  <c r="G158" i="63"/>
  <c r="H158" i="63" s="1"/>
  <c r="G143" i="63"/>
  <c r="H143" i="63" s="1"/>
  <c r="J157" i="63" s="1"/>
  <c r="G128" i="63"/>
  <c r="H128" i="63" s="1"/>
  <c r="J142" i="63" s="1"/>
  <c r="G113" i="63"/>
  <c r="H113" i="63" s="1"/>
  <c r="G98" i="63"/>
  <c r="H98" i="63" s="1"/>
  <c r="G83" i="63"/>
  <c r="H83" i="63" s="1"/>
  <c r="J97" i="63" s="1"/>
  <c r="G68" i="63"/>
  <c r="H68" i="63" s="1"/>
  <c r="G53" i="63"/>
  <c r="H53" i="63" s="1"/>
  <c r="G38" i="63"/>
  <c r="G23" i="63"/>
  <c r="H23" i="63" s="1"/>
  <c r="G8" i="63"/>
  <c r="H8" i="63" s="1"/>
  <c r="J443" i="63" l="1"/>
  <c r="I454" i="63"/>
  <c r="J350" i="63"/>
  <c r="J341" i="63"/>
  <c r="J185" i="63"/>
  <c r="I184" i="63"/>
  <c r="J173" i="63"/>
  <c r="J125" i="63"/>
  <c r="I126" i="63"/>
  <c r="I113" i="63"/>
  <c r="J121" i="63"/>
  <c r="J116" i="63"/>
  <c r="J290" i="63"/>
  <c r="I291" i="63"/>
  <c r="J286" i="63"/>
  <c r="J281" i="63"/>
  <c r="I278" i="63"/>
  <c r="J410" i="63"/>
  <c r="J401" i="63"/>
  <c r="J406" i="63"/>
  <c r="I398" i="63"/>
  <c r="I411" i="63"/>
  <c r="J515" i="63"/>
  <c r="I514" i="63"/>
  <c r="J503" i="63"/>
  <c r="I516" i="63"/>
  <c r="J506" i="63"/>
  <c r="J511" i="63"/>
  <c r="I503" i="63"/>
  <c r="J516" i="63"/>
  <c r="I507" i="63"/>
  <c r="J245" i="63"/>
  <c r="I244" i="63"/>
  <c r="J233" i="63"/>
  <c r="J236" i="63"/>
  <c r="J241" i="63"/>
  <c r="I233" i="63"/>
  <c r="J246" i="63"/>
  <c r="I237" i="63"/>
  <c r="I246" i="63"/>
  <c r="J530" i="63"/>
  <c r="I531" i="63"/>
  <c r="I518" i="63"/>
  <c r="J526" i="63"/>
  <c r="J521" i="63"/>
  <c r="J110" i="63"/>
  <c r="I109" i="63"/>
  <c r="J98" i="63"/>
  <c r="I111" i="63"/>
  <c r="J101" i="63"/>
  <c r="J106" i="63"/>
  <c r="I98" i="63"/>
  <c r="J111" i="63"/>
  <c r="I102" i="63"/>
  <c r="J395" i="63"/>
  <c r="J396" i="63"/>
  <c r="I387" i="63"/>
  <c r="J391" i="63"/>
  <c r="I383" i="63"/>
  <c r="I396" i="63"/>
  <c r="J386" i="63"/>
  <c r="I394" i="63"/>
  <c r="J383" i="63"/>
  <c r="I66" i="63"/>
  <c r="I57" i="63"/>
  <c r="J53" i="63"/>
  <c r="I64" i="63"/>
  <c r="J260" i="63"/>
  <c r="I261" i="63"/>
  <c r="J256" i="63"/>
  <c r="J251" i="63"/>
  <c r="I248" i="63"/>
  <c r="J605" i="63"/>
  <c r="I606" i="63"/>
  <c r="I593" i="63"/>
  <c r="J601" i="63"/>
  <c r="J596" i="63"/>
  <c r="J665" i="63"/>
  <c r="J656" i="63"/>
  <c r="I653" i="63"/>
  <c r="I666" i="63"/>
  <c r="J661" i="63"/>
  <c r="J176" i="63"/>
  <c r="I186" i="63"/>
  <c r="I188" i="63"/>
  <c r="I323" i="63"/>
  <c r="J331" i="63"/>
  <c r="J346" i="63"/>
  <c r="J446" i="63"/>
  <c r="I456" i="63"/>
  <c r="I458" i="63"/>
  <c r="J336" i="63"/>
  <c r="I177" i="63"/>
  <c r="J186" i="63"/>
  <c r="J191" i="63"/>
  <c r="J323" i="63"/>
  <c r="I334" i="63"/>
  <c r="I351" i="63"/>
  <c r="I447" i="63"/>
  <c r="J456" i="63"/>
  <c r="J461" i="63"/>
  <c r="I201" i="63"/>
  <c r="I327" i="63"/>
  <c r="I471" i="63"/>
  <c r="I173" i="63"/>
  <c r="J181" i="63"/>
  <c r="J196" i="63"/>
  <c r="J326" i="63"/>
  <c r="I336" i="63"/>
  <c r="I338" i="63"/>
  <c r="I443" i="63"/>
  <c r="J451" i="63"/>
  <c r="J466" i="63"/>
  <c r="J636" i="63"/>
  <c r="I634" i="63"/>
  <c r="I627" i="63"/>
  <c r="J623" i="63"/>
  <c r="J637" i="63"/>
  <c r="J624" i="63"/>
  <c r="I636" i="63"/>
  <c r="J631" i="63"/>
  <c r="J626" i="63"/>
  <c r="I623" i="63"/>
  <c r="J634" i="63"/>
  <c r="J635" i="63"/>
  <c r="J628" i="63"/>
  <c r="J625" i="63"/>
  <c r="J627" i="63"/>
  <c r="I651" i="63"/>
  <c r="J646" i="63"/>
  <c r="J641" i="63"/>
  <c r="I638" i="63"/>
  <c r="I642" i="63"/>
  <c r="J650" i="63"/>
  <c r="J643" i="63"/>
  <c r="J640" i="63"/>
  <c r="J652" i="63"/>
  <c r="J649" i="63"/>
  <c r="J642" i="63"/>
  <c r="J639" i="63"/>
  <c r="J651" i="63"/>
  <c r="I649" i="63"/>
  <c r="J638" i="63"/>
  <c r="J576" i="63"/>
  <c r="I574" i="63"/>
  <c r="I567" i="63"/>
  <c r="J563" i="63"/>
  <c r="J574" i="63"/>
  <c r="J564" i="63"/>
  <c r="I576" i="63"/>
  <c r="J571" i="63"/>
  <c r="J566" i="63"/>
  <c r="I563" i="63"/>
  <c r="J567" i="63"/>
  <c r="J575" i="63"/>
  <c r="J568" i="63"/>
  <c r="J565" i="63"/>
  <c r="J577" i="63"/>
  <c r="I591" i="63"/>
  <c r="J586" i="63"/>
  <c r="J581" i="63"/>
  <c r="I578" i="63"/>
  <c r="I589" i="63"/>
  <c r="I582" i="63"/>
  <c r="J590" i="63"/>
  <c r="J583" i="63"/>
  <c r="J580" i="63"/>
  <c r="J578" i="63"/>
  <c r="J592" i="63"/>
  <c r="J589" i="63"/>
  <c r="J582" i="63"/>
  <c r="J579" i="63"/>
  <c r="J591" i="63"/>
  <c r="J673" i="63"/>
  <c r="I548" i="63"/>
  <c r="J551" i="63"/>
  <c r="J556" i="63"/>
  <c r="I561" i="63"/>
  <c r="J593" i="63"/>
  <c r="I597" i="63"/>
  <c r="I604" i="63"/>
  <c r="J606" i="63"/>
  <c r="I608" i="63"/>
  <c r="J611" i="63"/>
  <c r="J616" i="63"/>
  <c r="I621" i="63"/>
  <c r="J653" i="63"/>
  <c r="I657" i="63"/>
  <c r="I664" i="63"/>
  <c r="J666" i="63"/>
  <c r="I668" i="63"/>
  <c r="J671" i="63"/>
  <c r="J676" i="63"/>
  <c r="I681" i="63"/>
  <c r="J550" i="63"/>
  <c r="J560" i="63"/>
  <c r="J620" i="63"/>
  <c r="J680" i="63"/>
  <c r="J548" i="63"/>
  <c r="I552" i="63"/>
  <c r="I559" i="63"/>
  <c r="J561" i="63"/>
  <c r="J594" i="63"/>
  <c r="J597" i="63"/>
  <c r="J604" i="63"/>
  <c r="J607" i="63"/>
  <c r="J608" i="63"/>
  <c r="I612" i="63"/>
  <c r="I619" i="63"/>
  <c r="J621" i="63"/>
  <c r="J654" i="63"/>
  <c r="J657" i="63"/>
  <c r="J664" i="63"/>
  <c r="J667" i="63"/>
  <c r="J668" i="63"/>
  <c r="I672" i="63"/>
  <c r="I679" i="63"/>
  <c r="J681" i="63"/>
  <c r="J553" i="63"/>
  <c r="J610" i="63"/>
  <c r="J613" i="63"/>
  <c r="J670" i="63"/>
  <c r="J549" i="63"/>
  <c r="J552" i="63"/>
  <c r="J559" i="63"/>
  <c r="J595" i="63"/>
  <c r="J598" i="63"/>
  <c r="J609" i="63"/>
  <c r="J612" i="63"/>
  <c r="J619" i="63"/>
  <c r="J655" i="63"/>
  <c r="J658" i="63"/>
  <c r="J669" i="63"/>
  <c r="J672" i="63"/>
  <c r="J679" i="63"/>
  <c r="J321" i="63"/>
  <c r="I319" i="63"/>
  <c r="I312" i="63"/>
  <c r="J308" i="63"/>
  <c r="I321" i="63"/>
  <c r="J316" i="63"/>
  <c r="J311" i="63"/>
  <c r="I308" i="63"/>
  <c r="J320" i="63"/>
  <c r="J313" i="63"/>
  <c r="J310" i="63"/>
  <c r="J322" i="63"/>
  <c r="J501" i="63"/>
  <c r="I499" i="63"/>
  <c r="I492" i="63"/>
  <c r="J488" i="63"/>
  <c r="I501" i="63"/>
  <c r="J496" i="63"/>
  <c r="J491" i="63"/>
  <c r="I488" i="63"/>
  <c r="J500" i="63"/>
  <c r="J493" i="63"/>
  <c r="J490" i="63"/>
  <c r="J502" i="63"/>
  <c r="J499" i="63"/>
  <c r="J492" i="63"/>
  <c r="J489" i="63"/>
  <c r="J295" i="63"/>
  <c r="J312" i="63"/>
  <c r="J381" i="63"/>
  <c r="I379" i="63"/>
  <c r="I372" i="63"/>
  <c r="J368" i="63"/>
  <c r="J372" i="63"/>
  <c r="I381" i="63"/>
  <c r="J376" i="63"/>
  <c r="J371" i="63"/>
  <c r="I368" i="63"/>
  <c r="J379" i="63"/>
  <c r="J380" i="63"/>
  <c r="J373" i="63"/>
  <c r="J370" i="63"/>
  <c r="J382" i="63"/>
  <c r="J369" i="63"/>
  <c r="J319" i="63"/>
  <c r="J307" i="63"/>
  <c r="J304" i="63"/>
  <c r="J297" i="63"/>
  <c r="J294" i="63"/>
  <c r="J306" i="63"/>
  <c r="I304" i="63"/>
  <c r="I297" i="63"/>
  <c r="J293" i="63"/>
  <c r="I306" i="63"/>
  <c r="J301" i="63"/>
  <c r="J296" i="63"/>
  <c r="I293" i="63"/>
  <c r="J309" i="63"/>
  <c r="J441" i="63"/>
  <c r="I439" i="63"/>
  <c r="I432" i="63"/>
  <c r="J428" i="63"/>
  <c r="J442" i="63"/>
  <c r="I441" i="63"/>
  <c r="J436" i="63"/>
  <c r="J431" i="63"/>
  <c r="I428" i="63"/>
  <c r="J429" i="63"/>
  <c r="J440" i="63"/>
  <c r="J433" i="63"/>
  <c r="J430" i="63"/>
  <c r="J439" i="63"/>
  <c r="J432" i="63"/>
  <c r="J298" i="63"/>
  <c r="J358" i="63"/>
  <c r="J478" i="63"/>
  <c r="J485" i="63"/>
  <c r="J545" i="63"/>
  <c r="J278" i="63"/>
  <c r="I282" i="63"/>
  <c r="I289" i="63"/>
  <c r="J291" i="63"/>
  <c r="J324" i="63"/>
  <c r="J327" i="63"/>
  <c r="J334" i="63"/>
  <c r="J337" i="63"/>
  <c r="J338" i="63"/>
  <c r="I342" i="63"/>
  <c r="I349" i="63"/>
  <c r="J351" i="63"/>
  <c r="I353" i="63"/>
  <c r="J356" i="63"/>
  <c r="J361" i="63"/>
  <c r="I366" i="63"/>
  <c r="J384" i="63"/>
  <c r="J387" i="63"/>
  <c r="J394" i="63"/>
  <c r="J397" i="63"/>
  <c r="J398" i="63"/>
  <c r="I402" i="63"/>
  <c r="I409" i="63"/>
  <c r="J411" i="63"/>
  <c r="I413" i="63"/>
  <c r="J416" i="63"/>
  <c r="J421" i="63"/>
  <c r="I426" i="63"/>
  <c r="J444" i="63"/>
  <c r="J447" i="63"/>
  <c r="J454" i="63"/>
  <c r="J457" i="63"/>
  <c r="J458" i="63"/>
  <c r="I462" i="63"/>
  <c r="I469" i="63"/>
  <c r="J471" i="63"/>
  <c r="I473" i="63"/>
  <c r="J476" i="63"/>
  <c r="J481" i="63"/>
  <c r="I486" i="63"/>
  <c r="J504" i="63"/>
  <c r="J507" i="63"/>
  <c r="J514" i="63"/>
  <c r="J517" i="63"/>
  <c r="J518" i="63"/>
  <c r="I522" i="63"/>
  <c r="I529" i="63"/>
  <c r="J531" i="63"/>
  <c r="I533" i="63"/>
  <c r="J536" i="63"/>
  <c r="J541" i="63"/>
  <c r="I546" i="63"/>
  <c r="J418" i="63"/>
  <c r="J475" i="63"/>
  <c r="J535" i="63"/>
  <c r="J538" i="63"/>
  <c r="J279" i="63"/>
  <c r="J282" i="63"/>
  <c r="J289" i="63"/>
  <c r="J292" i="63"/>
  <c r="J325" i="63"/>
  <c r="J328" i="63"/>
  <c r="J339" i="63"/>
  <c r="J342" i="63"/>
  <c r="J349" i="63"/>
  <c r="J352" i="63"/>
  <c r="J353" i="63"/>
  <c r="I357" i="63"/>
  <c r="I364" i="63"/>
  <c r="J366" i="63"/>
  <c r="J385" i="63"/>
  <c r="J388" i="63"/>
  <c r="J399" i="63"/>
  <c r="J402" i="63"/>
  <c r="J409" i="63"/>
  <c r="J412" i="63"/>
  <c r="J413" i="63"/>
  <c r="I417" i="63"/>
  <c r="I424" i="63"/>
  <c r="J426" i="63"/>
  <c r="J445" i="63"/>
  <c r="J448" i="63"/>
  <c r="J459" i="63"/>
  <c r="J462" i="63"/>
  <c r="J469" i="63"/>
  <c r="J472" i="63"/>
  <c r="J473" i="63"/>
  <c r="I477" i="63"/>
  <c r="I484" i="63"/>
  <c r="J486" i="63"/>
  <c r="J505" i="63"/>
  <c r="J508" i="63"/>
  <c r="J519" i="63"/>
  <c r="J522" i="63"/>
  <c r="J529" i="63"/>
  <c r="J532" i="63"/>
  <c r="J533" i="63"/>
  <c r="I537" i="63"/>
  <c r="I544" i="63"/>
  <c r="J546" i="63"/>
  <c r="J355" i="63"/>
  <c r="J365" i="63"/>
  <c r="J415" i="63"/>
  <c r="J425" i="63"/>
  <c r="J280" i="63"/>
  <c r="J283" i="63"/>
  <c r="J340" i="63"/>
  <c r="J343" i="63"/>
  <c r="J354" i="63"/>
  <c r="J357" i="63"/>
  <c r="J364" i="63"/>
  <c r="J400" i="63"/>
  <c r="J403" i="63"/>
  <c r="J414" i="63"/>
  <c r="J417" i="63"/>
  <c r="J424" i="63"/>
  <c r="J460" i="63"/>
  <c r="J463" i="63"/>
  <c r="J474" i="63"/>
  <c r="J477" i="63"/>
  <c r="J484" i="63"/>
  <c r="J520" i="63"/>
  <c r="J523" i="63"/>
  <c r="J534" i="63"/>
  <c r="J537" i="63"/>
  <c r="J544" i="63"/>
  <c r="J171" i="63"/>
  <c r="I169" i="63"/>
  <c r="I162" i="63"/>
  <c r="J158" i="63"/>
  <c r="J162" i="63"/>
  <c r="I171" i="63"/>
  <c r="J166" i="63"/>
  <c r="J161" i="63"/>
  <c r="I158" i="63"/>
  <c r="J170" i="63"/>
  <c r="J163" i="63"/>
  <c r="J160" i="63"/>
  <c r="J172" i="63"/>
  <c r="J169" i="63"/>
  <c r="J159" i="63"/>
  <c r="J231" i="63"/>
  <c r="I229" i="63"/>
  <c r="I222" i="63"/>
  <c r="J218" i="63"/>
  <c r="I231" i="63"/>
  <c r="J226" i="63"/>
  <c r="J221" i="63"/>
  <c r="I218" i="63"/>
  <c r="J230" i="63"/>
  <c r="J223" i="63"/>
  <c r="J220" i="63"/>
  <c r="J232" i="63"/>
  <c r="J229" i="63"/>
  <c r="J222" i="63"/>
  <c r="J219" i="63"/>
  <c r="J145" i="63"/>
  <c r="J155" i="63"/>
  <c r="J265" i="63"/>
  <c r="J268" i="63"/>
  <c r="J275" i="63"/>
  <c r="I143" i="63"/>
  <c r="J146" i="63"/>
  <c r="J151" i="63"/>
  <c r="I156" i="63"/>
  <c r="J174" i="63"/>
  <c r="J177" i="63"/>
  <c r="J184" i="63"/>
  <c r="J187" i="63"/>
  <c r="J188" i="63"/>
  <c r="I192" i="63"/>
  <c r="I199" i="63"/>
  <c r="J201" i="63"/>
  <c r="I203" i="63"/>
  <c r="J206" i="63"/>
  <c r="J211" i="63"/>
  <c r="I216" i="63"/>
  <c r="J234" i="63"/>
  <c r="J237" i="63"/>
  <c r="J244" i="63"/>
  <c r="J247" i="63"/>
  <c r="J248" i="63"/>
  <c r="I252" i="63"/>
  <c r="I259" i="63"/>
  <c r="J261" i="63"/>
  <c r="I263" i="63"/>
  <c r="J266" i="63"/>
  <c r="J271" i="63"/>
  <c r="I276" i="63"/>
  <c r="J205" i="63"/>
  <c r="J208" i="63"/>
  <c r="J215" i="63"/>
  <c r="J143" i="63"/>
  <c r="I147" i="63"/>
  <c r="I154" i="63"/>
  <c r="J156" i="63"/>
  <c r="J175" i="63"/>
  <c r="J178" i="63"/>
  <c r="J189" i="63"/>
  <c r="J192" i="63"/>
  <c r="J199" i="63"/>
  <c r="J202" i="63"/>
  <c r="J203" i="63"/>
  <c r="I207" i="63"/>
  <c r="I214" i="63"/>
  <c r="J216" i="63"/>
  <c r="J235" i="63"/>
  <c r="J238" i="63"/>
  <c r="J249" i="63"/>
  <c r="J252" i="63"/>
  <c r="J259" i="63"/>
  <c r="J262" i="63"/>
  <c r="J263" i="63"/>
  <c r="I267" i="63"/>
  <c r="I274" i="63"/>
  <c r="J276" i="63"/>
  <c r="J148" i="63"/>
  <c r="J144" i="63"/>
  <c r="J147" i="63"/>
  <c r="J154" i="63"/>
  <c r="J190" i="63"/>
  <c r="J193" i="63"/>
  <c r="J204" i="63"/>
  <c r="J207" i="63"/>
  <c r="J214" i="63"/>
  <c r="J250" i="63"/>
  <c r="J253" i="63"/>
  <c r="J264" i="63"/>
  <c r="J267" i="63"/>
  <c r="J274" i="63"/>
  <c r="J130" i="63"/>
  <c r="J133" i="63"/>
  <c r="J140" i="63"/>
  <c r="J99" i="63"/>
  <c r="J102" i="63"/>
  <c r="J109" i="63"/>
  <c r="J112" i="63"/>
  <c r="J113" i="63"/>
  <c r="I117" i="63"/>
  <c r="I124" i="63"/>
  <c r="J126" i="63"/>
  <c r="I128" i="63"/>
  <c r="J131" i="63"/>
  <c r="J136" i="63"/>
  <c r="I141" i="63"/>
  <c r="J100" i="63"/>
  <c r="J103" i="63"/>
  <c r="J114" i="63"/>
  <c r="J117" i="63"/>
  <c r="J124" i="63"/>
  <c r="J127" i="63"/>
  <c r="J128" i="63"/>
  <c r="I132" i="63"/>
  <c r="I139" i="63"/>
  <c r="J141" i="63"/>
  <c r="J115" i="63"/>
  <c r="J118" i="63"/>
  <c r="J129" i="63"/>
  <c r="J132" i="63"/>
  <c r="J139" i="63"/>
  <c r="J80" i="63"/>
  <c r="J73" i="63"/>
  <c r="J70" i="63"/>
  <c r="J82" i="63"/>
  <c r="J79" i="63"/>
  <c r="J72" i="63"/>
  <c r="J69" i="63"/>
  <c r="I81" i="63"/>
  <c r="J76" i="63"/>
  <c r="J71" i="63"/>
  <c r="J81" i="63"/>
  <c r="I79" i="63"/>
  <c r="I72" i="63"/>
  <c r="J68" i="63"/>
  <c r="I68" i="63"/>
  <c r="J85" i="63"/>
  <c r="J88" i="63"/>
  <c r="J95" i="63"/>
  <c r="J54" i="63"/>
  <c r="J57" i="63"/>
  <c r="J64" i="63"/>
  <c r="J67" i="63"/>
  <c r="I83" i="63"/>
  <c r="J86" i="63"/>
  <c r="J91" i="63"/>
  <c r="I96" i="63"/>
  <c r="J66" i="63"/>
  <c r="J83" i="63"/>
  <c r="I87" i="63"/>
  <c r="I94" i="63"/>
  <c r="J96" i="63"/>
  <c r="J55" i="63"/>
  <c r="J58" i="63"/>
  <c r="J65" i="63"/>
  <c r="I53" i="63"/>
  <c r="J56" i="63"/>
  <c r="J61" i="63"/>
  <c r="J84" i="63"/>
  <c r="J87" i="63"/>
  <c r="J94" i="63"/>
  <c r="J52" i="63"/>
  <c r="J49" i="63"/>
  <c r="J42" i="63"/>
  <c r="J39" i="63"/>
  <c r="J51" i="63"/>
  <c r="I49" i="63"/>
  <c r="I42" i="63"/>
  <c r="J38" i="63"/>
  <c r="I51" i="63"/>
  <c r="J46" i="63"/>
  <c r="J41" i="63"/>
  <c r="I38" i="63"/>
  <c r="J50" i="63"/>
  <c r="J43" i="63"/>
  <c r="J40" i="63"/>
  <c r="J37" i="63"/>
  <c r="J34" i="63"/>
  <c r="J27" i="63"/>
  <c r="I36" i="63"/>
  <c r="J31" i="63"/>
  <c r="J26" i="63"/>
  <c r="I23" i="63"/>
  <c r="J35" i="63"/>
  <c r="J28" i="63"/>
  <c r="J25" i="63"/>
  <c r="J24" i="63"/>
  <c r="J36" i="63"/>
  <c r="I34" i="63"/>
  <c r="I27" i="63"/>
  <c r="J23" i="63"/>
  <c r="J22" i="63"/>
  <c r="J21" i="63"/>
  <c r="J13" i="63"/>
  <c r="J9" i="63"/>
  <c r="J16" i="63"/>
  <c r="J20" i="63"/>
  <c r="J12" i="63"/>
  <c r="J8" i="63"/>
  <c r="J11" i="63"/>
  <c r="J10" i="63"/>
  <c r="J19" i="63"/>
  <c r="I21" i="63"/>
  <c r="I19" i="63"/>
  <c r="I12" i="63"/>
  <c r="I8" i="63"/>
  <c r="K6" i="55"/>
  <c r="L6" i="55" l="1"/>
  <c r="K25" i="55"/>
  <c r="L25" i="55" s="1"/>
  <c r="K44" i="55"/>
  <c r="L44" i="55" s="1"/>
  <c r="M44" i="55" s="1"/>
  <c r="K63" i="55"/>
  <c r="L63" i="55" s="1"/>
  <c r="K82" i="55"/>
  <c r="L82" i="55" s="1"/>
  <c r="K101" i="55"/>
  <c r="L101" i="55" s="1"/>
  <c r="K120" i="55"/>
  <c r="L120" i="55" s="1"/>
  <c r="M120" i="55" s="1"/>
  <c r="K139" i="55"/>
  <c r="L139" i="55" s="1"/>
  <c r="K158" i="55"/>
  <c r="L158" i="55" s="1"/>
  <c r="K177" i="55"/>
  <c r="L177" i="55" s="1"/>
  <c r="K196" i="55"/>
  <c r="L196" i="55" s="1"/>
  <c r="K234" i="55"/>
  <c r="L234" i="55" s="1"/>
  <c r="M234" i="55" s="1"/>
  <c r="K272" i="55"/>
  <c r="L272" i="55" s="1"/>
  <c r="K345" i="55"/>
  <c r="L345" i="55" s="1"/>
  <c r="K364" i="55"/>
  <c r="L364" i="55" s="1"/>
  <c r="K478" i="55"/>
  <c r="L478" i="55" s="1"/>
  <c r="T283" i="55" l="1"/>
  <c r="U283" i="55" s="1"/>
  <c r="W283" i="55" s="1"/>
  <c r="X283" i="55" s="1"/>
  <c r="T272" i="55"/>
  <c r="U272" i="55" s="1"/>
  <c r="W272" i="55" s="1"/>
  <c r="X272" i="55" s="1"/>
  <c r="T489" i="55"/>
  <c r="U489" i="55" s="1"/>
  <c r="W489" i="55" s="1"/>
  <c r="X489" i="55" s="1"/>
  <c r="T345" i="55"/>
  <c r="U345" i="55" s="1"/>
  <c r="W345" i="55" s="1"/>
  <c r="X345" i="55" s="1"/>
  <c r="T158" i="55"/>
  <c r="U158" i="55" s="1"/>
  <c r="W158" i="55" s="1"/>
  <c r="X158" i="55" s="1"/>
  <c r="T150" i="55"/>
  <c r="U150" i="55" s="1"/>
  <c r="W150" i="55" s="1"/>
  <c r="X150" i="55" s="1"/>
  <c r="T63" i="55"/>
  <c r="U63" i="55" s="1"/>
  <c r="W63" i="55" s="1"/>
  <c r="X63" i="55" s="1"/>
  <c r="T36" i="55"/>
  <c r="U36" i="55" s="1"/>
  <c r="W36" i="55" s="1"/>
  <c r="X36" i="55" s="1"/>
  <c r="T25" i="55"/>
  <c r="U25" i="55" s="1"/>
  <c r="W25" i="55" s="1"/>
  <c r="X25" i="55" s="1"/>
  <c r="T356" i="55"/>
  <c r="U356" i="55" s="1"/>
  <c r="W356" i="55" s="1"/>
  <c r="X356" i="55" s="1"/>
  <c r="T234" i="55"/>
  <c r="U234" i="55" s="1"/>
  <c r="W234" i="55" s="1"/>
  <c r="X234" i="55" s="1"/>
  <c r="T177" i="55"/>
  <c r="U177" i="55" s="1"/>
  <c r="W177" i="55" s="1"/>
  <c r="X177" i="55" s="1"/>
  <c r="T169" i="55"/>
  <c r="U169" i="55" s="1"/>
  <c r="W169" i="55" s="1"/>
  <c r="X169" i="55" s="1"/>
  <c r="T120" i="55"/>
  <c r="U120" i="55" s="1"/>
  <c r="W120" i="55" s="1"/>
  <c r="X120" i="55" s="1"/>
  <c r="T82" i="55"/>
  <c r="U82" i="55" s="1"/>
  <c r="W82" i="55" s="1"/>
  <c r="X82" i="55" s="1"/>
  <c r="T74" i="55"/>
  <c r="U74" i="55" s="1"/>
  <c r="W74" i="55" s="1"/>
  <c r="X74" i="55" s="1"/>
  <c r="T364" i="55"/>
  <c r="U364" i="55" s="1"/>
  <c r="W364" i="55" s="1"/>
  <c r="X364" i="55" s="1"/>
  <c r="T245" i="55"/>
  <c r="U245" i="55" s="1"/>
  <c r="W245" i="55" s="1"/>
  <c r="X245" i="55" s="1"/>
  <c r="T188" i="55"/>
  <c r="U188" i="55" s="1"/>
  <c r="W188" i="55" s="1"/>
  <c r="X188" i="55" s="1"/>
  <c r="T131" i="55"/>
  <c r="U131" i="55" s="1"/>
  <c r="W131" i="55" s="1"/>
  <c r="X131" i="55" s="1"/>
  <c r="T93" i="55"/>
  <c r="U93" i="55" s="1"/>
  <c r="W93" i="55" s="1"/>
  <c r="X93" i="55" s="1"/>
  <c r="T44" i="55"/>
  <c r="U44" i="55" s="1"/>
  <c r="W44" i="55" s="1"/>
  <c r="X44" i="55" s="1"/>
  <c r="T6" i="55"/>
  <c r="U6" i="55" s="1"/>
  <c r="W6" i="55" s="1"/>
  <c r="X6" i="55" s="1"/>
  <c r="T207" i="55"/>
  <c r="U207" i="55" s="1"/>
  <c r="W207" i="55" s="1"/>
  <c r="X207" i="55" s="1"/>
  <c r="T196" i="55"/>
  <c r="U196" i="55" s="1"/>
  <c r="W196" i="55" s="1"/>
  <c r="X196" i="55" s="1"/>
  <c r="T139" i="55"/>
  <c r="U139" i="55" s="1"/>
  <c r="W139" i="55" s="1"/>
  <c r="X139" i="55" s="1"/>
  <c r="T112" i="55"/>
  <c r="U112" i="55" s="1"/>
  <c r="W112" i="55" s="1"/>
  <c r="X112" i="55" s="1"/>
  <c r="T101" i="55"/>
  <c r="U101" i="55" s="1"/>
  <c r="W101" i="55" s="1"/>
  <c r="X101" i="55" s="1"/>
  <c r="T55" i="55"/>
  <c r="U55" i="55" s="1"/>
  <c r="W55" i="55" s="1"/>
  <c r="X55" i="55" s="1"/>
  <c r="T17" i="55"/>
  <c r="U17" i="55" s="1"/>
  <c r="W17" i="55" s="1"/>
  <c r="X17" i="55" s="1"/>
  <c r="AK139" i="55"/>
  <c r="M139" i="55"/>
  <c r="M25" i="55"/>
  <c r="AK25" i="55"/>
  <c r="T478" i="55"/>
  <c r="U478" i="55" s="1"/>
  <c r="W478" i="55" s="1"/>
  <c r="X478" i="55" s="1"/>
  <c r="Y478" i="55" s="1"/>
  <c r="AF478" i="55" s="1"/>
  <c r="AK345" i="55"/>
  <c r="M345" i="55"/>
  <c r="AK158" i="55"/>
  <c r="M158" i="55"/>
  <c r="M63" i="55"/>
  <c r="AK63" i="55"/>
  <c r="T375" i="55"/>
  <c r="U375" i="55" s="1"/>
  <c r="W375" i="55" s="1"/>
  <c r="X375" i="55" s="1"/>
  <c r="M364" i="55"/>
  <c r="AK364" i="55"/>
  <c r="AK177" i="55"/>
  <c r="M177" i="55"/>
  <c r="N177" i="55" s="1"/>
  <c r="AK82" i="55"/>
  <c r="M82" i="55"/>
  <c r="AK272" i="55"/>
  <c r="M272" i="55"/>
  <c r="M478" i="55"/>
  <c r="AK478" i="55"/>
  <c r="AK196" i="55"/>
  <c r="M196" i="55"/>
  <c r="M101" i="55"/>
  <c r="AK101" i="55"/>
  <c r="AK6" i="55"/>
  <c r="M6" i="55"/>
  <c r="AK234" i="55"/>
  <c r="AK120" i="55"/>
  <c r="AK44" i="55"/>
  <c r="K165" i="44"/>
  <c r="K113" i="44"/>
  <c r="Y139" i="55" l="1"/>
  <c r="AF139" i="55" s="1"/>
  <c r="AJ139" i="55" s="1"/>
  <c r="Y101" i="55"/>
  <c r="AF101" i="55" s="1"/>
  <c r="Y82" i="55"/>
  <c r="AF82" i="55" s="1"/>
  <c r="AI82" i="55" s="1"/>
  <c r="AL82" i="55" s="1"/>
  <c r="Y25" i="55"/>
  <c r="AF25" i="55" s="1"/>
  <c r="AJ25" i="55" s="1"/>
  <c r="Y272" i="55"/>
  <c r="AF272" i="55" s="1"/>
  <c r="AJ272" i="55" s="1"/>
  <c r="Y177" i="55"/>
  <c r="AF177" i="55" s="1"/>
  <c r="Y6" i="55"/>
  <c r="AF6" i="55" s="1"/>
  <c r="AI6" i="55" s="1"/>
  <c r="AL6" i="55" s="1"/>
  <c r="Y234" i="55"/>
  <c r="AF234" i="55" s="1"/>
  <c r="AJ234" i="55" s="1"/>
  <c r="Y120" i="55"/>
  <c r="AF120" i="55" s="1"/>
  <c r="AI120" i="55" s="1"/>
  <c r="AL120" i="55" s="1"/>
  <c r="Y196" i="55"/>
  <c r="AF196" i="55" s="1"/>
  <c r="Y345" i="55"/>
  <c r="AF345" i="55" s="1"/>
  <c r="Y44" i="55"/>
  <c r="AF44" i="55" s="1"/>
  <c r="AI44" i="55" s="1"/>
  <c r="AL44" i="55" s="1"/>
  <c r="Y364" i="55"/>
  <c r="AF364" i="55" s="1"/>
  <c r="AI364" i="55" s="1"/>
  <c r="AL364" i="55" s="1"/>
  <c r="Y63" i="55"/>
  <c r="AF63" i="55" s="1"/>
  <c r="Y158" i="55"/>
  <c r="AF158" i="55" s="1"/>
  <c r="AI478" i="55"/>
  <c r="AL478" i="55" s="1"/>
  <c r="AJ478" i="55"/>
  <c r="AJ177" i="55"/>
  <c r="AI177" i="55"/>
  <c r="AL177" i="55" s="1"/>
  <c r="AI101" i="55"/>
  <c r="AL101" i="55" s="1"/>
  <c r="AJ101" i="55"/>
  <c r="AI196" i="55"/>
  <c r="AL196" i="55" s="1"/>
  <c r="AJ196" i="55"/>
  <c r="AI25" i="55"/>
  <c r="AL25" i="55" s="1"/>
  <c r="S113" i="44"/>
  <c r="T113" i="44" s="1"/>
  <c r="V113" i="44" s="1"/>
  <c r="W113" i="44" s="1"/>
  <c r="X113" i="44" s="1"/>
  <c r="AB113" i="44" s="1"/>
  <c r="AE113" i="44" s="1"/>
  <c r="S121" i="44"/>
  <c r="T121" i="44" s="1"/>
  <c r="V121" i="44" s="1"/>
  <c r="W121" i="44" s="1"/>
  <c r="X121" i="44" s="1"/>
  <c r="S193" i="44"/>
  <c r="T193" i="44" s="1"/>
  <c r="V193" i="44" s="1"/>
  <c r="W193" i="44" s="1"/>
  <c r="S172" i="44"/>
  <c r="T172" i="44" s="1"/>
  <c r="V172" i="44" s="1"/>
  <c r="W172" i="44" s="1"/>
  <c r="S207" i="44"/>
  <c r="T207" i="44" s="1"/>
  <c r="V207" i="44" s="1"/>
  <c r="W207" i="44" s="1"/>
  <c r="S165" i="44"/>
  <c r="T165" i="44" s="1"/>
  <c r="V165" i="44" s="1"/>
  <c r="W165" i="44" s="1"/>
  <c r="S179" i="44"/>
  <c r="T179" i="44" s="1"/>
  <c r="V179" i="44" s="1"/>
  <c r="W179" i="44" s="1"/>
  <c r="S200" i="44"/>
  <c r="T200" i="44" s="1"/>
  <c r="V200" i="44" s="1"/>
  <c r="W200" i="44" s="1"/>
  <c r="S186" i="44"/>
  <c r="T186" i="44" s="1"/>
  <c r="V186" i="44" s="1"/>
  <c r="W186" i="44" s="1"/>
  <c r="L165" i="44"/>
  <c r="AG165" i="44"/>
  <c r="AG113" i="44"/>
  <c r="L113" i="44"/>
  <c r="AI113" i="44" s="1"/>
  <c r="AJ82" i="55" l="1"/>
  <c r="AI272" i="55"/>
  <c r="AL272" i="55" s="1"/>
  <c r="AI139" i="55"/>
  <c r="AL139" i="55" s="1"/>
  <c r="AJ6" i="55"/>
  <c r="AJ44" i="55"/>
  <c r="AI234" i="55"/>
  <c r="AL234" i="55" s="1"/>
  <c r="AJ120" i="55"/>
  <c r="AJ364" i="55"/>
  <c r="AJ345" i="55"/>
  <c r="AI345" i="55"/>
  <c r="AL345" i="55" s="1"/>
  <c r="AJ158" i="55"/>
  <c r="AI158" i="55"/>
  <c r="AL158" i="55" s="1"/>
  <c r="AJ63" i="55"/>
  <c r="AI63" i="55"/>
  <c r="AL63" i="55" s="1"/>
  <c r="AF113" i="44"/>
  <c r="X165" i="44"/>
  <c r="AB165" i="44" s="1"/>
  <c r="AE165" i="44" s="1"/>
  <c r="AH165" i="44" s="1"/>
  <c r="AI165" i="44"/>
  <c r="M165" i="44"/>
  <c r="AH113" i="44"/>
  <c r="M113" i="44"/>
  <c r="AF165" i="44" l="1"/>
  <c r="K87" i="44"/>
  <c r="S95" i="44" l="1"/>
  <c r="T95" i="44" s="1"/>
  <c r="V95" i="44" s="1"/>
  <c r="W95" i="44" s="1"/>
  <c r="S87" i="44"/>
  <c r="T87" i="44" s="1"/>
  <c r="V87" i="44" s="1"/>
  <c r="W87" i="44" s="1"/>
  <c r="L87" i="44"/>
  <c r="AG87" i="44"/>
  <c r="K61" i="44"/>
  <c r="X87" i="44" l="1"/>
  <c r="AB87" i="44" s="1"/>
  <c r="AF87" i="44" s="1"/>
  <c r="S61" i="44"/>
  <c r="T61" i="44" s="1"/>
  <c r="V61" i="44" s="1"/>
  <c r="W61" i="44" s="1"/>
  <c r="AI87" i="44"/>
  <c r="M87" i="44"/>
  <c r="S69" i="44"/>
  <c r="T69" i="44" s="1"/>
  <c r="V69" i="44" s="1"/>
  <c r="W69" i="44" s="1"/>
  <c r="L61" i="44"/>
  <c r="AG61" i="44"/>
  <c r="AE87" i="44" l="1"/>
  <c r="AH87" i="44" s="1"/>
  <c r="X61" i="44"/>
  <c r="AB61" i="44" s="1"/>
  <c r="AF61" i="44" s="1"/>
  <c r="AI61" i="44"/>
  <c r="M61" i="44"/>
  <c r="AE61" i="44" l="1"/>
  <c r="AH61" i="44" s="1"/>
  <c r="K35" i="44"/>
  <c r="K35" i="40"/>
  <c r="S35" i="44" l="1"/>
  <c r="T35" i="44" s="1"/>
  <c r="V35" i="44" s="1"/>
  <c r="W35" i="44" s="1"/>
  <c r="X35" i="44" s="1"/>
  <c r="AB35" i="44" s="1"/>
  <c r="AE35" i="44" s="1"/>
  <c r="S35" i="40"/>
  <c r="T35" i="40" s="1"/>
  <c r="V35" i="40" s="1"/>
  <c r="W35" i="40" s="1"/>
  <c r="X35" i="40" s="1"/>
  <c r="AB35" i="40" s="1"/>
  <c r="AE35" i="40" s="1"/>
  <c r="AG35" i="44"/>
  <c r="L35" i="44"/>
  <c r="AG35" i="40"/>
  <c r="L35" i="40"/>
  <c r="AF35" i="40" l="1"/>
  <c r="AF35" i="44"/>
  <c r="AH35" i="44"/>
  <c r="AI35" i="44"/>
  <c r="M35" i="44"/>
  <c r="AI35" i="40"/>
  <c r="M35" i="40"/>
  <c r="AH35" i="40"/>
  <c r="K9" i="44" l="1"/>
  <c r="L9" i="44" l="1"/>
  <c r="M9" i="44" s="1"/>
  <c r="AG9" i="44"/>
  <c r="S9" i="44"/>
  <c r="T9" i="44" s="1"/>
  <c r="V9" i="44" s="1"/>
  <c r="W9" i="44" s="1"/>
  <c r="X9" i="44" s="1"/>
  <c r="AB9" i="44" s="1"/>
  <c r="AF9" i="44" s="1"/>
  <c r="AE9" i="44" l="1"/>
  <c r="AH9" i="44" s="1"/>
  <c r="AI9" i="44"/>
  <c r="K557" i="40"/>
  <c r="S557" i="40" l="1"/>
  <c r="T557" i="40" s="1"/>
  <c r="V557" i="40" s="1"/>
  <c r="W557" i="40" s="1"/>
  <c r="S565" i="40"/>
  <c r="T565" i="40" s="1"/>
  <c r="V565" i="40" s="1"/>
  <c r="W565" i="40" s="1"/>
  <c r="AG557" i="40"/>
  <c r="L557" i="40"/>
  <c r="M557" i="40" s="1"/>
  <c r="X557" i="40" l="1"/>
  <c r="AB557" i="40" s="1"/>
  <c r="AE557" i="40" l="1"/>
  <c r="AH557" i="40" s="1"/>
  <c r="AI557" i="40" s="1"/>
  <c r="AF557" i="40"/>
  <c r="K9" i="40"/>
  <c r="K61" i="40"/>
  <c r="K87" i="40"/>
  <c r="K113" i="40"/>
  <c r="AG113" i="40" s="1"/>
  <c r="K165" i="40"/>
  <c r="L165" i="40" s="1"/>
  <c r="K215" i="40"/>
  <c r="K242" i="40"/>
  <c r="K268" i="40"/>
  <c r="K294" i="40"/>
  <c r="K320" i="40"/>
  <c r="K346" i="40"/>
  <c r="AG346" i="40" s="1"/>
  <c r="K372" i="40"/>
  <c r="K398" i="40"/>
  <c r="L398" i="40" s="1"/>
  <c r="M398" i="40" s="1"/>
  <c r="K424" i="40"/>
  <c r="K450" i="40"/>
  <c r="K476" i="40"/>
  <c r="K502" i="40"/>
  <c r="AG502" i="40" s="1"/>
  <c r="K531" i="40"/>
  <c r="L531" i="40" s="1"/>
  <c r="M531" i="40" s="1"/>
  <c r="L346" i="40" l="1"/>
  <c r="M346" i="40" s="1"/>
  <c r="L502" i="40"/>
  <c r="M502" i="40" s="1"/>
  <c r="M165" i="40"/>
  <c r="AI165" i="40"/>
  <c r="S372" i="40"/>
  <c r="T372" i="40" s="1"/>
  <c r="V372" i="40" s="1"/>
  <c r="W372" i="40" s="1"/>
  <c r="AG476" i="40"/>
  <c r="L476" i="40"/>
  <c r="M476" i="40" s="1"/>
  <c r="AG242" i="40"/>
  <c r="L242" i="40"/>
  <c r="AG398" i="40"/>
  <c r="S186" i="40"/>
  <c r="T186" i="40" s="1"/>
  <c r="V186" i="40" s="1"/>
  <c r="W186" i="40" s="1"/>
  <c r="S9" i="40"/>
  <c r="T9" i="40" s="1"/>
  <c r="V9" i="40" s="1"/>
  <c r="W9" i="40" s="1"/>
  <c r="X9" i="40" s="1"/>
  <c r="AB9" i="40" s="1"/>
  <c r="AE9" i="40" s="1"/>
  <c r="S172" i="40"/>
  <c r="T172" i="40" s="1"/>
  <c r="V172" i="40" s="1"/>
  <c r="W172" i="40" s="1"/>
  <c r="S200" i="40"/>
  <c r="T200" i="40" s="1"/>
  <c r="V200" i="40" s="1"/>
  <c r="W200" i="40" s="1"/>
  <c r="AG165" i="40"/>
  <c r="L113" i="40"/>
  <c r="M113" i="40" s="1"/>
  <c r="S539" i="40"/>
  <c r="T539" i="40" s="1"/>
  <c r="V539" i="40" s="1"/>
  <c r="W539" i="40" s="1"/>
  <c r="S165" i="40"/>
  <c r="T165" i="40" s="1"/>
  <c r="V165" i="40" s="1"/>
  <c r="W165" i="40" s="1"/>
  <c r="S531" i="40"/>
  <c r="T531" i="40" s="1"/>
  <c r="V531" i="40" s="1"/>
  <c r="W531" i="40" s="1"/>
  <c r="S450" i="40"/>
  <c r="T450" i="40" s="1"/>
  <c r="V450" i="40" s="1"/>
  <c r="W450" i="40" s="1"/>
  <c r="X450" i="40" s="1"/>
  <c r="AB450" i="40" s="1"/>
  <c r="AE450" i="40" s="1"/>
  <c r="S424" i="40"/>
  <c r="T424" i="40" s="1"/>
  <c r="V424" i="40" s="1"/>
  <c r="W424" i="40" s="1"/>
  <c r="X424" i="40" s="1"/>
  <c r="AB424" i="40" s="1"/>
  <c r="AE424" i="40" s="1"/>
  <c r="S95" i="40"/>
  <c r="T95" i="40" s="1"/>
  <c r="V95" i="40" s="1"/>
  <c r="W95" i="40" s="1"/>
  <c r="S61" i="40"/>
  <c r="T61" i="40" s="1"/>
  <c r="V61" i="40" s="1"/>
  <c r="W61" i="40" s="1"/>
  <c r="S484" i="40"/>
  <c r="T484" i="40" s="1"/>
  <c r="V484" i="40" s="1"/>
  <c r="S328" i="40"/>
  <c r="T328" i="40" s="1"/>
  <c r="V328" i="40" s="1"/>
  <c r="W328" i="40" s="1"/>
  <c r="S517" i="40"/>
  <c r="T517" i="40" s="1"/>
  <c r="V517" i="40" s="1"/>
  <c r="W517" i="40" s="1"/>
  <c r="S380" i="40"/>
  <c r="T380" i="40" s="1"/>
  <c r="V380" i="40" s="1"/>
  <c r="W380" i="40" s="1"/>
  <c r="S302" i="40"/>
  <c r="T302" i="40" s="1"/>
  <c r="V302" i="40" s="1"/>
  <c r="L9" i="40"/>
  <c r="AG9" i="40"/>
  <c r="L372" i="40"/>
  <c r="M372" i="40" s="1"/>
  <c r="AG372" i="40"/>
  <c r="S268" i="40"/>
  <c r="T268" i="40" s="1"/>
  <c r="V268" i="40" s="1"/>
  <c r="W268" i="40" s="1"/>
  <c r="L268" i="40"/>
  <c r="M268" i="40" s="1"/>
  <c r="AG268" i="40"/>
  <c r="S215" i="40"/>
  <c r="T215" i="40" s="1"/>
  <c r="V215" i="40" s="1"/>
  <c r="W215" i="40" s="1"/>
  <c r="X215" i="40" s="1"/>
  <c r="AB215" i="40" s="1"/>
  <c r="L215" i="40"/>
  <c r="AG215" i="40"/>
  <c r="S87" i="40"/>
  <c r="T87" i="40" s="1"/>
  <c r="V87" i="40" s="1"/>
  <c r="W87" i="40" s="1"/>
  <c r="L87" i="40"/>
  <c r="AG87" i="40"/>
  <c r="AG531" i="40"/>
  <c r="S502" i="40"/>
  <c r="T502" i="40" s="1"/>
  <c r="V502" i="40" s="1"/>
  <c r="W502" i="40" s="1"/>
  <c r="S476" i="40"/>
  <c r="T476" i="40" s="1"/>
  <c r="V476" i="40" s="1"/>
  <c r="W476" i="40" s="1"/>
  <c r="X476" i="40" s="1"/>
  <c r="AB476" i="40" s="1"/>
  <c r="L450" i="40"/>
  <c r="M450" i="40" s="1"/>
  <c r="AG450" i="40"/>
  <c r="S294" i="40"/>
  <c r="T294" i="40" s="1"/>
  <c r="V294" i="40" s="1"/>
  <c r="W294" i="40" s="1"/>
  <c r="X294" i="40" s="1"/>
  <c r="AB294" i="40" s="1"/>
  <c r="L294" i="40"/>
  <c r="M294" i="40" s="1"/>
  <c r="AG294" i="40"/>
  <c r="S250" i="40"/>
  <c r="T250" i="40" s="1"/>
  <c r="V250" i="40" s="1"/>
  <c r="W250" i="40" s="1"/>
  <c r="S121" i="40"/>
  <c r="T121" i="40" s="1"/>
  <c r="V121" i="40" s="1"/>
  <c r="W121" i="40" s="1"/>
  <c r="X121" i="40" s="1"/>
  <c r="S398" i="40"/>
  <c r="T398" i="40" s="1"/>
  <c r="V398" i="40" s="1"/>
  <c r="W398" i="40" s="1"/>
  <c r="X398" i="40" s="1"/>
  <c r="AB398" i="40" s="1"/>
  <c r="S354" i="40"/>
  <c r="T354" i="40" s="1"/>
  <c r="V354" i="40" s="1"/>
  <c r="W354" i="40" s="1"/>
  <c r="S320" i="40"/>
  <c r="T320" i="40" s="1"/>
  <c r="V320" i="40" s="1"/>
  <c r="W320" i="40" s="1"/>
  <c r="L320" i="40"/>
  <c r="M320" i="40" s="1"/>
  <c r="AG320" i="40"/>
  <c r="S242" i="40"/>
  <c r="T242" i="40" s="1"/>
  <c r="V242" i="40" s="1"/>
  <c r="W242" i="40" s="1"/>
  <c r="S193" i="40"/>
  <c r="T193" i="40" s="1"/>
  <c r="V193" i="40" s="1"/>
  <c r="W193" i="40" s="1"/>
  <c r="L424" i="40"/>
  <c r="M424" i="40" s="1"/>
  <c r="AG424" i="40"/>
  <c r="S406" i="40"/>
  <c r="T406" i="40" s="1"/>
  <c r="V406" i="40" s="1"/>
  <c r="L61" i="40"/>
  <c r="AG61" i="40"/>
  <c r="S432" i="40"/>
  <c r="T432" i="40" s="1"/>
  <c r="V432" i="40" s="1"/>
  <c r="S346" i="40"/>
  <c r="T346" i="40" s="1"/>
  <c r="V346" i="40" s="1"/>
  <c r="W346" i="40" s="1"/>
  <c r="S113" i="40"/>
  <c r="T113" i="40" s="1"/>
  <c r="V113" i="40" s="1"/>
  <c r="W113" i="40" s="1"/>
  <c r="X113" i="40" s="1"/>
  <c r="AB113" i="40" s="1"/>
  <c r="S458" i="40"/>
  <c r="T458" i="40" s="1"/>
  <c r="V458" i="40" s="1"/>
  <c r="S276" i="40"/>
  <c r="T276" i="40" s="1"/>
  <c r="V276" i="40" s="1"/>
  <c r="W276" i="40" s="1"/>
  <c r="S207" i="40"/>
  <c r="T207" i="40" s="1"/>
  <c r="V207" i="40" s="1"/>
  <c r="W207" i="40" s="1"/>
  <c r="S179" i="40"/>
  <c r="T179" i="40" s="1"/>
  <c r="V179" i="40" s="1"/>
  <c r="W179" i="40" s="1"/>
  <c r="S69" i="40"/>
  <c r="T69" i="40" s="1"/>
  <c r="V69" i="40" s="1"/>
  <c r="W69" i="40" s="1"/>
  <c r="X346" i="40" l="1"/>
  <c r="AB346" i="40" s="1"/>
  <c r="AF346" i="40" s="1"/>
  <c r="AF450" i="40"/>
  <c r="AI113" i="40"/>
  <c r="AF9" i="40"/>
  <c r="X61" i="40"/>
  <c r="AB61" i="40" s="1"/>
  <c r="AF61" i="40" s="1"/>
  <c r="AF424" i="40"/>
  <c r="X372" i="40"/>
  <c r="AB372" i="40" s="1"/>
  <c r="AF372" i="40" s="1"/>
  <c r="X268" i="40"/>
  <c r="AB268" i="40" s="1"/>
  <c r="AE268" i="40" s="1"/>
  <c r="AH268" i="40" s="1"/>
  <c r="AI268" i="40" s="1"/>
  <c r="AI242" i="40"/>
  <c r="M242" i="40"/>
  <c r="AH9" i="40"/>
  <c r="X502" i="40"/>
  <c r="AB502" i="40" s="1"/>
  <c r="AE502" i="40" s="1"/>
  <c r="AH502" i="40" s="1"/>
  <c r="AI502" i="40" s="1"/>
  <c r="X87" i="40"/>
  <c r="AB87" i="40" s="1"/>
  <c r="AF87" i="40" s="1"/>
  <c r="X165" i="40"/>
  <c r="AB165" i="40" s="1"/>
  <c r="AE165" i="40" s="1"/>
  <c r="AH165" i="40" s="1"/>
  <c r="X320" i="40"/>
  <c r="AB320" i="40" s="1"/>
  <c r="AF320" i="40" s="1"/>
  <c r="X531" i="40"/>
  <c r="AB531" i="40" s="1"/>
  <c r="AE346" i="40"/>
  <c r="AH346" i="40" s="1"/>
  <c r="AI346" i="40" s="1"/>
  <c r="X242" i="40"/>
  <c r="AB242" i="40" s="1"/>
  <c r="AE476" i="40"/>
  <c r="AH476" i="40" s="1"/>
  <c r="AI476" i="40" s="1"/>
  <c r="AF476" i="40"/>
  <c r="M215" i="40"/>
  <c r="AI215" i="40"/>
  <c r="M9" i="40"/>
  <c r="AI9" i="40"/>
  <c r="AE398" i="40"/>
  <c r="AH398" i="40" s="1"/>
  <c r="AI398" i="40" s="1"/>
  <c r="AF398" i="40"/>
  <c r="AE294" i="40"/>
  <c r="AH294" i="40" s="1"/>
  <c r="AI294" i="40" s="1"/>
  <c r="AF294" i="40"/>
  <c r="M87" i="40"/>
  <c r="AI87" i="40"/>
  <c r="AE215" i="40"/>
  <c r="AH215" i="40" s="1"/>
  <c r="AF215" i="40"/>
  <c r="AH450" i="40"/>
  <c r="AI450" i="40" s="1"/>
  <c r="AE113" i="40"/>
  <c r="AH113" i="40" s="1"/>
  <c r="AF113" i="40"/>
  <c r="M61" i="40"/>
  <c r="AI61" i="40"/>
  <c r="AH424" i="40"/>
  <c r="AI424" i="40" s="1"/>
  <c r="F18" i="5"/>
  <c r="Q33" i="1"/>
  <c r="R33" i="1" s="1"/>
  <c r="Q57" i="1"/>
  <c r="R57" i="1"/>
  <c r="Q81" i="1"/>
  <c r="R81" i="1" s="1"/>
  <c r="Q105" i="1"/>
  <c r="R105" i="1" s="1"/>
  <c r="Q129" i="1"/>
  <c r="R129" i="1" s="1"/>
  <c r="Q153" i="1"/>
  <c r="R153" i="1"/>
  <c r="Q9" i="1"/>
  <c r="R9" i="1" s="1"/>
  <c r="M161" i="1"/>
  <c r="M162" i="1"/>
  <c r="M163" i="1"/>
  <c r="M164" i="1"/>
  <c r="M165" i="1"/>
  <c r="M166" i="1"/>
  <c r="M167" i="1"/>
  <c r="M168" i="1"/>
  <c r="M169" i="1"/>
  <c r="M170" i="1"/>
  <c r="M171" i="1"/>
  <c r="M172" i="1"/>
  <c r="M173" i="1"/>
  <c r="M174" i="1"/>
  <c r="M175" i="1"/>
  <c r="M176" i="1"/>
  <c r="H105" i="1"/>
  <c r="I105" i="1"/>
  <c r="H129" i="1"/>
  <c r="I129" i="1" s="1"/>
  <c r="H153" i="1"/>
  <c r="I153" i="1"/>
  <c r="H57" i="1"/>
  <c r="I57" i="1" s="1"/>
  <c r="H81" i="1"/>
  <c r="I81" i="1" s="1"/>
  <c r="H33" i="1"/>
  <c r="I33" i="1" s="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49" i="1"/>
  <c r="M50" i="1"/>
  <c r="M51" i="1"/>
  <c r="M52" i="1"/>
  <c r="M53" i="1"/>
  <c r="M54" i="1"/>
  <c r="M55" i="1"/>
  <c r="M56" i="1"/>
  <c r="M57" i="1"/>
  <c r="M58" i="1"/>
  <c r="M59" i="1"/>
  <c r="M60" i="1"/>
  <c r="M61" i="1"/>
  <c r="M62" i="1"/>
  <c r="M63" i="1"/>
  <c r="M64" i="1"/>
  <c r="M41" i="1"/>
  <c r="M42" i="1"/>
  <c r="M43" i="1"/>
  <c r="M44" i="1"/>
  <c r="M45" i="1"/>
  <c r="M46" i="1"/>
  <c r="M47" i="1"/>
  <c r="M48" i="1"/>
  <c r="M33" i="1"/>
  <c r="M34" i="1"/>
  <c r="M35" i="1"/>
  <c r="M36" i="1"/>
  <c r="M37" i="1"/>
  <c r="M38" i="1"/>
  <c r="M39" i="1"/>
  <c r="M40" i="1"/>
  <c r="N41" i="1"/>
  <c r="M10" i="1"/>
  <c r="M11" i="1"/>
  <c r="M12" i="1"/>
  <c r="M13" i="1"/>
  <c r="M14" i="1"/>
  <c r="M15" i="1"/>
  <c r="M16" i="1"/>
  <c r="M17" i="1"/>
  <c r="M18" i="1"/>
  <c r="M19" i="1"/>
  <c r="M20" i="1"/>
  <c r="M21" i="1"/>
  <c r="M22" i="1"/>
  <c r="M23" i="1"/>
  <c r="M24" i="1"/>
  <c r="M25" i="1"/>
  <c r="M26" i="1"/>
  <c r="M27" i="1"/>
  <c r="M28" i="1"/>
  <c r="M29" i="1"/>
  <c r="M30" i="1"/>
  <c r="M31" i="1"/>
  <c r="M32" i="1"/>
  <c r="M9" i="1"/>
  <c r="L25" i="5"/>
  <c r="H9" i="1"/>
  <c r="I9" i="1" s="1"/>
  <c r="N73" i="1" l="1"/>
  <c r="N65" i="1"/>
  <c r="N137" i="1"/>
  <c r="N105" i="1"/>
  <c r="N49" i="1"/>
  <c r="N9" i="1"/>
  <c r="N89" i="1"/>
  <c r="N153" i="1"/>
  <c r="N121" i="1"/>
  <c r="N97" i="1"/>
  <c r="N161" i="1"/>
  <c r="N129" i="1"/>
  <c r="N169" i="1"/>
  <c r="N81" i="1"/>
  <c r="N145" i="1"/>
  <c r="N113" i="1"/>
  <c r="N57" i="1"/>
  <c r="N33" i="1"/>
  <c r="N25" i="1"/>
  <c r="N17" i="1"/>
  <c r="AE87" i="40"/>
  <c r="AH87" i="40" s="1"/>
  <c r="AE61" i="40"/>
  <c r="AH61" i="40" s="1"/>
  <c r="AF502" i="40"/>
  <c r="AF268" i="40"/>
  <c r="AE320" i="40"/>
  <c r="AH320" i="40" s="1"/>
  <c r="AI320" i="40" s="1"/>
  <c r="AE372" i="40"/>
  <c r="AH372" i="40" s="1"/>
  <c r="AI372" i="40" s="1"/>
  <c r="AF165" i="40"/>
  <c r="AE531" i="40"/>
  <c r="AH531" i="40" s="1"/>
  <c r="AI531" i="40" s="1"/>
  <c r="AF531" i="40"/>
  <c r="AF242" i="40"/>
  <c r="AE242" i="40"/>
  <c r="AH242"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tc={CF4962F2-FA07-4ADB-9467-47FCA97B74E3}</author>
  </authors>
  <commentList>
    <comment ref="O345"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Segun la metodologia de elaboración de riesgos de corupción se requiere establecer la periodicidad  o tiempo de ejecución del control 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J9" authorId="0" shapeId="0" xr:uid="{00000000-0006-0000-0800-000001000000}">
      <text>
        <r>
          <rPr>
            <b/>
            <sz val="9"/>
            <color indexed="81"/>
            <rFont val="Tahoma"/>
            <family val="2"/>
          </rPr>
          <t>Identifique el tipo de racionalización:
1. Normativa.
2. Administrativa.
3. Tecnologica.</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tc={A7C304F2-4267-4A26-8B70-6C62F72D0CB6}</author>
  </authors>
  <commentList>
    <comment ref="F7" authorId="0" shapeId="0" xr:uid="{00000000-0006-0000-0B00-000001000000}">
      <text>
        <t xml:space="preserve">[Threaded comment]
Your version of Excel allows you to read this threaded comment; however, any edits to it will get removed if the file is opened in a newer version of Excel. Learn more: https://go.microsoft.com/fwlink/?linkid=870924
Comment:
    Se realiza el ajuste @LUIS FERNANDO HERRERA ROJAS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tc={7AD9AEAC-3660-479B-BF3E-E8BA0F23F5BD}</author>
    <author>tc={184698C7-E67C-4370-9522-101408707E31}</author>
  </authors>
  <commentList>
    <comment ref="C533" authorId="0" shapeId="0" xr:uid="{7AD9AEAC-3660-479B-BF3E-E8BA0F23F5BD}">
      <text>
        <t>[Threaded comment]
Your version of Excel allows you to read this threaded comment; however, any edits to it will get removed if the file is opened in a newer version of Excel. Learn more: https://go.microsoft.com/fwlink/?linkid=870924
Comment:
    El nombre del trámite no es correcto, por qué no es para las IETDH sino para las ESAL</t>
      </text>
    </comment>
    <comment ref="C653" authorId="1" shapeId="0" xr:uid="{184698C7-E67C-4370-9522-101408707E31}">
      <text>
        <t>[Threaded comment]
Your version of Excel allows you to read this threaded comment; however, any edits to it will get removed if the file is opened in a newer version of Excel. Learn more: https://go.microsoft.com/fwlink/?linkid=870924
Comment:
    Este trámite fue eliminado de la estrategia, debido a que es un procedimiento interno de la SED, para la creación de las IED o las modificaciones del RCO, según la Resolución 3079 de 2019.</t>
      </text>
    </comment>
  </commentList>
</comments>
</file>

<file path=xl/sharedStrings.xml><?xml version="1.0" encoding="utf-8"?>
<sst xmlns="http://schemas.openxmlformats.org/spreadsheetml/2006/main" count="7736" uniqueCount="1294">
  <si>
    <t xml:space="preserve">MAPA DE RIESGOS </t>
  </si>
  <si>
    <t>COLEGIO / DIRECCIÓN LOCAL DE EDUCACIÓN</t>
  </si>
  <si>
    <t>FECHA:</t>
  </si>
  <si>
    <t>2. IDENTIFICACIÓN DEL RIESGO</t>
  </si>
  <si>
    <t>3. ANÁLISIS DEL RIESGO</t>
  </si>
  <si>
    <t>4. VALORACIÓN DEL RIESGO</t>
  </si>
  <si>
    <t>5. AUTOEVALUACION DEL CONTROL - SEGUIMIENTO</t>
  </si>
  <si>
    <t>6. AUTOEVALUACIÓN DEL RIESGO - CIERRE</t>
  </si>
  <si>
    <t>No.</t>
  </si>
  <si>
    <t>Causas</t>
  </si>
  <si>
    <t>Riesgo</t>
  </si>
  <si>
    <t>Consecuencias</t>
  </si>
  <si>
    <t>Tipo de Riesgo</t>
  </si>
  <si>
    <t>Probabilidad</t>
  </si>
  <si>
    <t>Impacto</t>
  </si>
  <si>
    <t>Evaluacion</t>
  </si>
  <si>
    <t>Medida de Respuesta</t>
  </si>
  <si>
    <t>Controles Existentes</t>
  </si>
  <si>
    <t>TIPO DE CONTROL</t>
  </si>
  <si>
    <t>Criterios de Valoración de Control</t>
  </si>
  <si>
    <t>Puntaje</t>
  </si>
  <si>
    <t>Puntaje Final</t>
  </si>
  <si>
    <t>Acciones de Mitigación</t>
  </si>
  <si>
    <t>Seguimiento Mayo</t>
  </si>
  <si>
    <t>Seguimiento Septiembre</t>
  </si>
  <si>
    <t>Seguimiento Enero</t>
  </si>
  <si>
    <t>Materializado</t>
  </si>
  <si>
    <t>Justificación</t>
  </si>
  <si>
    <t>Observaciones</t>
  </si>
  <si>
    <t>Documento Anexo</t>
  </si>
  <si>
    <t>Continua para la Proxima Vigencia</t>
  </si>
  <si>
    <t>Acción de Mitigación</t>
  </si>
  <si>
    <t>Fecha Inicio</t>
  </si>
  <si>
    <t>Fecha Fin</t>
  </si>
  <si>
    <t>Responsable</t>
  </si>
  <si>
    <t>Indicador</t>
  </si>
  <si>
    <t>Fecha</t>
  </si>
  <si>
    <t>% de Avance</t>
  </si>
  <si>
    <t>Efectos Logrados</t>
  </si>
  <si>
    <t>Improbable</t>
  </si>
  <si>
    <t>Mayor</t>
  </si>
  <si>
    <t>1. CONTEXTO ESTRATEGICO</t>
  </si>
  <si>
    <t>PROCESO</t>
  </si>
  <si>
    <t xml:space="preserve">ELABORADO POR </t>
  </si>
  <si>
    <t>AMENAZAS</t>
  </si>
  <si>
    <t>FORTALEZAS</t>
  </si>
  <si>
    <t>DEBILIDADES</t>
  </si>
  <si>
    <t>OPORTUNIDADES</t>
  </si>
  <si>
    <t>PLAN ANTICORRUPCIÓN Y DE ATENCIÓN LA CIUDADANO SED 2019
COMPONENTE 1. MAPA DE RIESGOS DE CORRUPCÓN SED 2019</t>
  </si>
  <si>
    <t>PROCESOS SED</t>
  </si>
  <si>
    <t>PROCESO Y OBJETIVO DEL PROCESO</t>
  </si>
  <si>
    <t>RIESGO</t>
  </si>
  <si>
    <t>CLASIFICACIÓN</t>
  </si>
  <si>
    <t>CAUSAS</t>
  </si>
  <si>
    <t>CONSECUENCIAS</t>
  </si>
  <si>
    <t>PROBABILIDAD</t>
  </si>
  <si>
    <t>PREGUNTAS PARA DEFINIR EL IMPACTO</t>
  </si>
  <si>
    <t>IMPACTO</t>
  </si>
  <si>
    <t>RIESGO INHERENTE</t>
  </si>
  <si>
    <t>OPCIÓN MANEJO</t>
  </si>
  <si>
    <t>ACTIVIDAD DE CONTROL</t>
  </si>
  <si>
    <t>DISEÑO DEL CONTROL</t>
  </si>
  <si>
    <t>PUNTAJE  POR CONTROL</t>
  </si>
  <si>
    <t>RANGO CALIFICACIÓN  DISEÑO DEL CONTROL</t>
  </si>
  <si>
    <t>EJECUCIÓN DEL CONTROL</t>
  </si>
  <si>
    <t>SOLIDEZ INDIVIDUAL DEL CONTROL</t>
  </si>
  <si>
    <t xml:space="preserve">VALOR SOLIDEZ INDIVIDUAL DEL CONTROL </t>
  </si>
  <si>
    <t>CALIFICACIÓN SOLIDEZ DEL  CONJUNTO DE CONTROLES (Promedio solidez del conjunto de controles)</t>
  </si>
  <si>
    <t>RESPONSABLE</t>
  </si>
  <si>
    <t>TIEMPO                                    (fecha inicio dd/mm/aaaa y fecha fin dd/mm/aaaa)</t>
  </si>
  <si>
    <t>SOPORTE (REGISTRO)</t>
  </si>
  <si>
    <t>SOLIDEZ DEL CONJUNTO DE LOS CONTROLES</t>
  </si>
  <si>
    <t>CONTROLES AYUDAN A DISMINUIR PROBABILIDAD</t>
  </si>
  <si>
    <t>CONTROLES AYUDAN A DISMINUIR IMPACTO</t>
  </si>
  <si>
    <t>Medida de Respuesta (Riesgo Residual)</t>
  </si>
  <si>
    <t>ACTIVIDADES DE CONTROL PARA TRATAMIENTO RIESGOS</t>
  </si>
  <si>
    <t>CRITERIO DE EVALUACIÓN</t>
  </si>
  <si>
    <t>OPCIÓN DE RESPUESTA AL CRITERIO DE EVALUACIÓN</t>
  </si>
  <si>
    <t>PESO EN LA EVALUACIÓN DEL DISEÑO DEL CONTROL</t>
  </si>
  <si>
    <t>Actividad de control         ( Cada riesgo debe contar con una acción de contingencia en caso que se materialice el riesgo)</t>
  </si>
  <si>
    <t>Si el riesgo de corrupción se materializa podría….</t>
  </si>
  <si>
    <t>Si/No</t>
  </si>
  <si>
    <t>Total</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</si>
  <si>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</si>
  <si>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r>
      <rPr>
        <sz val="11"/>
        <rFont val="Calibri"/>
        <family val="2"/>
        <scheme val="minor"/>
      </rPr>
      <t>Posibilidad de recibir o solicitar cualquier dádiva o beneficio  con el fin de   manipular  la Informacion evidenciada en el proceso auditor para  favorecer un tercero</t>
    </r>
    <r>
      <rPr>
        <sz val="11"/>
        <color rgb="FFFF0000"/>
        <rFont val="Calibri"/>
        <family val="2"/>
        <scheme val="minor"/>
      </rPr>
      <t xml:space="preserve">
</t>
    </r>
    <r>
      <rPr>
        <sz val="11"/>
        <color theme="1"/>
        <rFont val="Calibri"/>
        <family val="2"/>
        <scheme val="minor"/>
      </rPr>
      <t xml:space="preserve">
</t>
    </r>
  </si>
  <si>
    <t>Riesgo de Corrupción</t>
  </si>
  <si>
    <t>Ofrecimiento de Dádivas
Trafico de Influencias
Abuso de Autoridad
Amiguismo</t>
  </si>
  <si>
    <r>
      <t xml:space="preserve">Perdida de confianza en la entidad afectando su reputación
Afecta al grupo de funcionarios del proceso
Incumplimiento de metas y objetivos de la dependencia
Omision intencional de posibles actos de corrupción
</t>
    </r>
    <r>
      <rPr>
        <sz val="11"/>
        <rFont val="Calibri"/>
        <family val="2"/>
        <scheme val="minor"/>
      </rPr>
      <t xml:space="preserve">
posibles investigacioes y/o sanciones </t>
    </r>
  </si>
  <si>
    <t>Rara vez</t>
  </si>
  <si>
    <t>¿Afectar al grupo de funcionarios del proceso?</t>
  </si>
  <si>
    <t>Si</t>
  </si>
  <si>
    <r>
      <t xml:space="preserve">El Jefe de Control Interno o profesional asignado adelantará revisión del informe preliminar </t>
    </r>
    <r>
      <rPr>
        <sz val="11"/>
        <rFont val="Calibri"/>
        <family val="2"/>
        <scheme val="minor"/>
      </rPr>
      <t>para cada  audito</t>
    </r>
    <r>
      <rPr>
        <sz val="11"/>
        <color theme="1"/>
        <rFont val="Calibri"/>
        <family val="2"/>
        <scheme val="minor"/>
      </rPr>
      <t>ria y verificará la consistencia de la información. En caso de encontrar alguna irregularidad se comunicara a las instancias correspondientes. Si no hay inconsistencias, el informe preliminar se remite a la dependencia auditada y el memorando de remisión del informe preliminar es la evidencia de la revisión por parte del Jefe de Control interno o profesional asignado.</t>
    </r>
  </si>
  <si>
    <t>Preventivo</t>
  </si>
  <si>
    <t>Asignación del responsable</t>
  </si>
  <si>
    <t>Asignado</t>
  </si>
  <si>
    <t>Fuerte</t>
  </si>
  <si>
    <t>Jefe Ofcina de Control Interno o Profesional asignado</t>
  </si>
  <si>
    <t xml:space="preserve"> 01/02/2020 al 31/12/2020</t>
  </si>
  <si>
    <t>Memorandos de remisión de informe preliminar</t>
  </si>
  <si>
    <t>Directamente</t>
  </si>
  <si>
    <t>No disminuye</t>
  </si>
  <si>
    <r>
      <rPr>
        <b/>
        <sz val="11"/>
        <color theme="1"/>
        <rFont val="Calibri"/>
        <family val="2"/>
        <scheme val="minor"/>
      </rPr>
      <t>ACTIVIDAD DE CONTROL:</t>
    </r>
    <r>
      <rPr>
        <sz val="11"/>
        <color theme="1"/>
        <rFont val="Calibri"/>
        <family val="2"/>
        <scheme val="minor"/>
      </rPr>
      <t xml:space="preserve"> Revisión de informe preliminar</t>
    </r>
    <r>
      <rPr>
        <sz val="11"/>
        <rFont val="Calibri"/>
        <family val="2"/>
        <scheme val="minor"/>
      </rPr>
      <t xml:space="preserve">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 xml:space="preserve">ACCION DE CONTINGENCIA: </t>
    </r>
    <r>
      <rPr>
        <sz val="11"/>
        <rFont val="Calibri"/>
        <family val="2"/>
        <scheme val="minor"/>
      </rPr>
      <t>Comunicar a la instancia competente para iniciar  la investigación  disciplinaria, fiscal o penal según el caso</t>
    </r>
    <r>
      <rPr>
        <sz val="11"/>
        <color theme="1"/>
        <rFont val="Calibri"/>
        <family val="2"/>
        <scheme val="minor"/>
      </rPr>
      <t xml:space="preserve">
</t>
    </r>
  </si>
  <si>
    <t>Jefe Oficina de Control Interno</t>
  </si>
  <si>
    <r>
      <t xml:space="preserve">EFICACIA: Número de memorandos remisorios de informe preliminar de auditoría enviados/ Número de Auditorías x 100
</t>
    </r>
    <r>
      <rPr>
        <sz val="11"/>
        <rFont val="Calibri"/>
        <family val="2"/>
        <scheme val="minor"/>
      </rPr>
      <t xml:space="preserve">
(Número de memorandos remisorios de informe preliminar de auditoría  / Número de Auditorías  X 100</t>
    </r>
  </si>
  <si>
    <t>¿Afectar el cumplimiento de metas y objetivos de la dependencia?</t>
  </si>
  <si>
    <t>Segregación  y autoridad del responsable</t>
  </si>
  <si>
    <t xml:space="preserve">Adecuado </t>
  </si>
  <si>
    <t>¿Afectar el cumplimiento de misión de la Entidad?</t>
  </si>
  <si>
    <t>Periodicidad</t>
  </si>
  <si>
    <t>Oportuna</t>
  </si>
  <si>
    <t>¿Afectar el cumplimiento de la misión del sector al que pertenece la Entidad?</t>
  </si>
  <si>
    <t>No</t>
  </si>
  <si>
    <t>Propósito</t>
  </si>
  <si>
    <t>Prevenir</t>
  </si>
  <si>
    <t>¿Generar pérdida de confianza de la Entidad, afectando su reputación?</t>
  </si>
  <si>
    <t>Cómo  se realiza la actividad del control</t>
  </si>
  <si>
    <t>Confiable</t>
  </si>
  <si>
    <t>¿Generar pérdida de recursos económicos?</t>
  </si>
  <si>
    <t>Qué pasa con las observaciones o desviaciones?</t>
  </si>
  <si>
    <t>Se investigan y resuelven oportunamente</t>
  </si>
  <si>
    <t>¿Afectar la generación de los productos o la prestación de servicios?</t>
  </si>
  <si>
    <t>Evidencia de ejecución del control</t>
  </si>
  <si>
    <t>Completa</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</si>
  <si>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</si>
  <si>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</si>
  <si>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</si>
  <si>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</si>
  <si>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</si>
  <si>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</si>
  <si>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</si>
  <si>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</si>
  <si>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</si>
  <si>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</si>
  <si>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</si>
  <si>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</si>
  <si>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</si>
  <si>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</si>
  <si>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</si>
  <si>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</si>
  <si>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Posible</t>
  </si>
  <si>
    <t>SI</t>
  </si>
  <si>
    <t>Las Direcciones de la Subsecretaría de Calidad y Pertinencia implementarán el "PROTOCOLO PARA ADMINISTRACIÓN DE REPOSITORIOS INSTITUCIONALES DIGITALES" respecto de la información correspondiente a la vigencia 2020, efectuando un cargue de información cuatrimestralmente.
En caso de que alguna de las Direcciones no hayan implementado el Protocolo o no haya cargado la información en periodos cuatrimestrales, la Subsecretaria de Calidad y Pertinencia solicitará el cumplimiento de la aplicación del Protocolo a la Dirección correspondiente.
Como evidencia quedan los registros del cargue de la información en el Sharepoint y las comunicaciones efectuadas entre las Direcciones y la Subsecretaría.</t>
  </si>
  <si>
    <t>Las Direcciones bajo la supervisión de la Subsecretaría de Calidad y Pertinencia.</t>
  </si>
  <si>
    <t>Como evidencia quedan los registros del cargue de la información en el Sharepoint y las comunicaciones efectuadas entre las Direcciones y la Subsecretaría.</t>
  </si>
  <si>
    <t xml:space="preserve">ACTIVIDAD DE CONTROL: ACTIVIDAD DE CONTROL:  Reuniones de seguimiento con el fin de verificar el avance del cumplimiento.
</t>
  </si>
  <si>
    <t>Subsecretaría de Calidad y Pertinencia y sus Direcciones</t>
  </si>
  <si>
    <t>EFICACIA: Porcentaje de cargue de la información.
EFECTIVIDAD: Número de casos presentados de adulteración o pérdida de información o documentación.</t>
  </si>
  <si>
    <t>NO</t>
  </si>
  <si>
    <t>ACCIÓN DE CONTIGENCIA: 
1. El director de cada Dirección solicitará el Bloqueo de los usuarios que tienen acceso al Sharepoint y solicitará la investigación al área de REDP.
2. El director de cada Dirección comunicará a la instancia competente para iniciar la investigación disciplinaria, fiscal o penal según el caso.</t>
  </si>
  <si>
    <t>día 1 de materialización del riesgo</t>
  </si>
  <si>
    <t>día 15 de materialización del riesgo</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</si>
  <si>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</si>
  <si>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 xml:space="preserve">
 Posibilidad de recibir o solicitar cualquier dádiva o beneficio  a nombre propio o de terceros para ejercer  la representación y defensa de la entidad de forma indebida.</t>
  </si>
  <si>
    <t>Debilidades en la vigilancia de actuaciones procesales y estado de los procesos en los despachos judiciales, que impiden validar la inclusión de  aspectos técnicos y materiales en la defensa de la entidad.</t>
  </si>
  <si>
    <t xml:space="preserve">Pérdida de confianza en lo público
Investigaciones penales, disciplinarias y fiscales
Enriquecimiento ilícito de contratistas y/o servidores públicos. 
</t>
  </si>
  <si>
    <t>El profesional designado por el jefe, realiza revisión semanal de los informes presentados por los apoderados de la SED , validando que las actuaciones procesales reportadas coincidan con los registros físicos, así como con los registros del sistema de información de los procesos judiciales SIPROJ  y rama judicial.  En caso de encontrarse algún incumplimiento o inconsistencia, el Jefe de la Oficina solicita informe al apoderado y de ser necesario se convoca a reunión. Como evidencia quedan los informes presentados, las comunicaciones remitidas y las actas de reunión.</t>
  </si>
  <si>
    <t>Jefe Oficina asesora Jurídica</t>
  </si>
  <si>
    <t xml:space="preserve"> 01/01/2020 al 31/12/2020</t>
  </si>
  <si>
    <t>Informe mensual de defensa judicial 
Comunicaciones  recibidas  y  enviadas de la Oficina Asesora Jurídica y 
 actas de reunión</t>
  </si>
  <si>
    <r>
      <t xml:space="preserve">ACTIVIDAD DE CONTROL: </t>
    </r>
    <r>
      <rPr>
        <sz val="11"/>
        <rFont val="Calibri"/>
        <family val="2"/>
        <scheme val="minor"/>
      </rPr>
      <t xml:space="preserve">Revisión y validación de informes semanales (adjuntos al informe mensual) con reporte de actuaciones procesales. </t>
    </r>
  </si>
  <si>
    <t>Jefe Oficina Asesora Jurídica</t>
  </si>
  <si>
    <t>EFICACIA:  Gestión  de Representación y Defensa de la entidad
EFECTIVIDAD: Número de casos de favorecimiento a terceros en defensa judicial</t>
  </si>
  <si>
    <t xml:space="preserve">Vencimiento de términos judiciales   para favorecer intereses particulares con respecto al sentido de las decisiones judiciales </t>
  </si>
  <si>
    <t>El profesional de apoyo a la supervisión del contrato de vigilancia Legis Office designado por el jefe de la Oficina, hace seguimiento a la información proveniente del servicio de vigilancia judicial, valida información de los procesos judiciales diariamente. Tambien, supervisa la generacion de avisos y alertas sobre actuaciones surtidas  . En caso de incumplimiento por parte de los apoderados, el jefe de la Oficina requiere informe escrito   a los mismos, sobre la omisión.</t>
  </si>
  <si>
    <t>Jefe Oficina asesora jurídica</t>
  </si>
  <si>
    <t>Alertas   de la   vigilancia Legis Office , reporte de los procesos  judiciales vigilados.</t>
  </si>
  <si>
    <r>
      <rPr>
        <b/>
        <sz val="11"/>
        <color theme="1"/>
        <rFont val="Calibri"/>
        <family val="2"/>
        <scheme val="minor"/>
      </rPr>
      <t xml:space="preserve">ACTIVIDAD DE CONTROL </t>
    </r>
    <r>
      <rPr>
        <sz val="11"/>
        <color theme="1"/>
        <rFont val="Calibri"/>
        <family val="2"/>
        <scheme val="minor"/>
      </rPr>
      <t xml:space="preserve">Reporte por parte de Legis Office, de todas las actuaciones, tramites y decisiones que se generen en los procesos judiciales vigilados por dicha firma, y comunicar vía correo electrónico a los apoderados encargados en la defensa judicial de la SED. </t>
    </r>
  </si>
  <si>
    <t>Jefe Oficina Asesora Jurídica/ grupo de defensa judicial</t>
  </si>
  <si>
    <r>
      <rPr>
        <b/>
        <sz val="11"/>
        <color theme="1"/>
        <rFont val="Calibri"/>
        <family val="2"/>
        <scheme val="minor"/>
      </rPr>
      <t xml:space="preserve">ACCION DE CONTINGENCIA: </t>
    </r>
    <r>
      <rPr>
        <sz val="11"/>
        <color theme="1"/>
        <rFont val="Calibri"/>
        <family val="2"/>
        <scheme val="minor"/>
      </rPr>
      <t>ACCION DE CONTINGENCIA: Comunicar a la instancia competente para iniciar  la investigación  disciplinaria, fiscal o penal según el caso</t>
    </r>
  </si>
  <si>
    <t>día 1 5 de materialización del riesgo</t>
  </si>
  <si>
    <t>Líder del proceso</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</si>
  <si>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</si>
  <si>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 xml:space="preserve">
Probabilidad del manejo y uso inadecuado  (por accion u omisión) de la información que se genera y procesa desde la oficina de Presupuesto para el beneficio de un tercero.</t>
  </si>
  <si>
    <t xml:space="preserve">Tráfico de influencias y ofrecimiento / aceptación de dádivas o intercambio de favores. </t>
  </si>
  <si>
    <t xml:space="preserve">Pérdida de confianza en lo público
Investigaciones penales, disciplinarias y fiscales
No cumplimiento de objetivos
</t>
  </si>
  <si>
    <t>El jefe de la Oficina de Presupuesto  liderará el plan de capacitaciones y emisión de lineamientos de manera semestral con relación al manejo y aprobación adecuados de los recursos, y en temas atenientes a la Oficina de Presupuesto,  para evitar  incurrir en errores y concientizar a los funcionarios   acerca de las consecuencias de llegar a materializarse el riesgo.  En caso en que se incurra una accion que materialice el riesgo al interior de la dependencia, se procederá a informar a las instancias pertinentes para el respectivo proceso. 
 Como evidencia se generan circulares, memorandos, listas de asistencia y material de apoyo en las capacitaciones</t>
  </si>
  <si>
    <t xml:space="preserve">Jefe Oficina de Presupuesto </t>
  </si>
  <si>
    <t xml:space="preserve">
Listas de asistencia y material de apoyo en las capacitaciones, memorandos o circulares  </t>
  </si>
  <si>
    <t>Indirectamente</t>
  </si>
  <si>
    <r>
      <rPr>
        <b/>
        <sz val="11"/>
        <color theme="1"/>
        <rFont val="Calibri"/>
        <family val="2"/>
        <scheme val="minor"/>
      </rPr>
      <t>ACTIVIDAD DE CONTROL:</t>
    </r>
    <r>
      <rPr>
        <sz val="11"/>
        <color theme="1"/>
        <rFont val="Calibri"/>
        <family val="2"/>
        <scheme val="minor"/>
      </rPr>
      <t xml:space="preserve"> Monitorerar cuatrimestralmente la ejecución del control</t>
    </r>
  </si>
  <si>
    <t xml:space="preserve">Efectuar capacitaciones y lineamientos con relación al manejo y aprobación adecuados de los recursos, y en temas atenientes a la Oficina de Presupuesto
Medir el numero de conciliaciones con la información registrada en los sistemas presupuestales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</si>
  <si>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</si>
  <si>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t>01/01/2020 al 31/12/2020</t>
  </si>
  <si>
    <r>
      <t xml:space="preserve">Conciliaciones de información efectuados 
</t>
    </r>
    <r>
      <rPr>
        <sz val="11"/>
        <color rgb="FFFF0000"/>
        <rFont val="Calibri"/>
        <family val="2"/>
        <scheme val="minor"/>
      </rPr>
      <t xml:space="preserve"> </t>
    </r>
  </si>
  <si>
    <r>
      <t xml:space="preserve">ACTIVIDAD DE CONTROL:  </t>
    </r>
    <r>
      <rPr>
        <sz val="11"/>
        <color theme="1"/>
        <rFont val="Calibri"/>
        <family val="2"/>
        <scheme val="minor"/>
      </rPr>
      <t>Monitorerar cuatrimestralmente la ejecución del control</t>
    </r>
  </si>
  <si>
    <r>
      <rPr>
        <b/>
        <sz val="11"/>
        <color theme="1"/>
        <rFont val="Calibri"/>
        <family val="2"/>
        <scheme val="minor"/>
      </rPr>
      <t xml:space="preserve">ACCION DE CONTINGENCIA: </t>
    </r>
    <r>
      <rPr>
        <sz val="11"/>
        <color theme="1"/>
        <rFont val="Calibri"/>
        <family val="2"/>
        <scheme val="minor"/>
      </rPr>
      <t xml:space="preserve">En caso en que se incurra una accion que materialice el riesgo al interior de la dependencia, se procederá a informar a las instancias pertinentes para el respectivo proceso. </t>
    </r>
  </si>
  <si>
    <t>Probabilidad de gestionar un pago de OPS a favor de un tercero incumpliendo los requisitos legales y /o los procedimientos vigentes, mediante el uso del poder por acción u omisión.</t>
  </si>
  <si>
    <t xml:space="preserve">
Insuficiencia de mecanismos de control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</si>
  <si>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requsito de la norma certificada.
</t>
  </si>
  <si>
    <t>Los funcionarios responsables de la revisión tributaria y de la documentación anexa al Formato Único de Radicación de Cuentas – FURC, validan diariamente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y se generará un reporte mensual de las fallas detectadas frente a las soluciones concretadas, definiéndose las acciones correspondientes</t>
  </si>
  <si>
    <t>Jefe deTesoreria y Contabilidad</t>
  </si>
  <si>
    <t>Registro de inconsistencias identificadas en la revisión frente a las subsanadas</t>
  </si>
  <si>
    <r>
      <rPr>
        <b/>
        <sz val="11"/>
        <color theme="1"/>
        <rFont val="Calibri"/>
        <family val="2"/>
        <scheme val="minor"/>
      </rPr>
      <t xml:space="preserve">ACTIVIDAD DE CONTROL:  </t>
    </r>
    <r>
      <rPr>
        <sz val="11"/>
        <rFont val="Calibri"/>
        <family val="2"/>
        <scheme val="minor"/>
      </rPr>
      <t>Monitorerar cuatrimestralmente la ejecución del  control</t>
    </r>
    <r>
      <rPr>
        <sz val="11"/>
        <color theme="1"/>
        <rFont val="Calibri"/>
        <family val="2"/>
        <scheme val="minor"/>
      </rPr>
      <t xml:space="preserve">
</t>
    </r>
    <r>
      <rPr>
        <b/>
        <sz val="11"/>
        <color theme="1"/>
        <rFont val="Calibri"/>
        <family val="2"/>
        <scheme val="minor"/>
      </rPr>
      <t xml:space="preserve">ACCION DE CONTINGENCIA: </t>
    </r>
    <r>
      <rPr>
        <sz val="11"/>
        <color theme="1"/>
        <rFont val="Calibri"/>
        <family val="2"/>
        <scheme val="minor"/>
      </rPr>
      <t>El Director Financiero o el jefe de área deberá comunicar mediante oficio y soportes adjuntos a la Oficina de Control Disciplinario para que se adelante la investigación respectiva y si es el caso remitir a los demás entes competentes.</t>
    </r>
  </si>
  <si>
    <t>dia 1 de materialización del riesgo</t>
  </si>
  <si>
    <t>dia 1 5 de materialización del riesgo</t>
  </si>
  <si>
    <t>Lider del proceso</t>
  </si>
  <si>
    <t>Inconsistencias identificadas en la revisión  de las liquidaciones realizadas.</t>
  </si>
  <si>
    <t>Afectar el cumplimiento de la misión del sector al que pertenece la Entidad?</t>
  </si>
  <si>
    <t xml:space="preserve">
El funcionario responsable de la OTC, identifica mediante consulta en el sistema de información vigente de la Secretaria Distrital de Hacienda - SDH, los rechazos presentados en los pagos del mes y los subsana antes de cierre mensual; en caso de no ser posible subsanarlos en el mismo mes, estos pagos se reprocesan en el siguiente, de lo cual queda registro en el aplicativo que determine SDH. Como evidencia queda el reporte mensual en la identificacion de causas que dieron origen a rechazos atribuidos al proceso, para su analisis de desviaciones.  </t>
  </si>
  <si>
    <t xml:space="preserve">Reporte mensual en la identificacion de causas que dieron origen a rechazos atribuidos al proceso, para su analisis de desviaciones.  </t>
  </si>
  <si>
    <t>Rechazos Ordenes de Pago OP</t>
  </si>
  <si>
    <t/>
  </si>
  <si>
    <t>GESTIÓN CONTRACTUAL v8. OBJETTIVO:
Apoyar la materialización de la actividad contractual en sus distintas etapas, para que la entidad atienda las necesidades públicas que corresponde a su ámbito de gestión en el marco de la normatividad vigente.</t>
  </si>
  <si>
    <t>Posibilidad de recibir o solicitar cualquier dádiva o beneficio  a nombre propio o de terceros durante cualquier etapa del proceso de la gestión contractual con el fin de celebrar un contrato o durante su ejecución.</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</si>
  <si>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</si>
  <si>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 xml:space="preserve">Pérdida de confianza en lo público
Investigaciones penales, disciplinarias y fiscales
Enriquecimiento ilicito de contratistas y/o servidores pùblicos
Comprometer la calidad de los bienes y/o servicios de la entidad
Detrimento patrimonial 
</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</si>
  <si>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</si>
  <si>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Director de construcciones</t>
  </si>
  <si>
    <t xml:space="preserve"> 01/01/2019 al 31/12/2019</t>
  </si>
  <si>
    <t>Listas de chequeo de la implementación del instructivo firmadas y avaladas por el lider del proceso de Estudios previos del área</t>
  </si>
  <si>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</si>
  <si>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t>Director de Construcciones</t>
  </si>
  <si>
    <t xml:space="preserve">EFICACIA: No. de procesos con nota de verificación del cumplimiento del instructivo en los estudios previos /No. Total de procesos publicadosX100%
</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</si>
  <si>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</si>
  <si>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01/01/2019 al 31/12/2019</t>
  </si>
  <si>
    <t>Informe de auditoria</t>
  </si>
  <si>
    <r>
      <t xml:space="preserve">ACTIVIDAD DE CONTROL: </t>
    </r>
    <r>
      <rPr>
        <sz val="11"/>
        <color theme="1"/>
        <rFont val="Calibri"/>
        <family val="2"/>
        <scheme val="minor"/>
      </rPr>
      <t>Informe de revisión a una muestra aleatoria de  los informes de supervisión presentados en el periodo</t>
    </r>
  </si>
  <si>
    <t>EFICIENCIA: Porcentaje de cumplimiento de conceptos de revisión (contractuales, técnicos, seguimiento, pagos, comites de obra)/No total de informes revisados.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</si>
  <si>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</si>
  <si>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Director de Dotaciones Escolares</t>
  </si>
  <si>
    <t>Actas de visita</t>
  </si>
  <si>
    <r>
      <t xml:space="preserve">ACTIVIDAD DE CONTROL: </t>
    </r>
    <r>
      <rPr>
        <sz val="11"/>
        <color theme="1"/>
        <rFont val="Calibri"/>
        <family val="2"/>
        <scheme val="minor"/>
      </rPr>
      <t>Visitas aleatorias, para verficar la calidad de los bienes muebles a adquirir y entregar</t>
    </r>
  </si>
  <si>
    <t>EFICACIA: No. de visitas aleatorias realizadas /No. De visitas aleatorias programadas X 100%
EFECTIVIDAD: No. De elementos verificados / No. De visitas realizadas</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</si>
  <si>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</si>
  <si>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Directora de Contratación</t>
  </si>
  <si>
    <t>01/02/2019 al 31/12/2019</t>
  </si>
  <si>
    <t>Lista de asistencia y presentaciones de contenido</t>
  </si>
  <si>
    <t>Jornadas de capacitación y sensibilización dirigidas a los supervisores de contratos</t>
  </si>
  <si>
    <t>Director de Contratación</t>
  </si>
  <si>
    <t>EFICACIA: Número de capacitaciones realizadas / capacitaciones propuestas</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</si>
  <si>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</si>
  <si>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Oficina de Apoyo Precontractual</t>
  </si>
  <si>
    <t>pactos de probidad suscritos por el equipo estructurador y evaluador y el compromiso anticorrupción por parte de los oferentes</t>
  </si>
  <si>
    <t>Pactos de probidad y compromiso anticorrupción  suscritos en los procesos de selección</t>
  </si>
  <si>
    <t>EFICACIA: Procesos de selección con pacto de probidad y compromiso anticorrupción/ Total de procesos en etapa precontractual</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</si>
  <si>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</si>
  <si>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Director de Bienestar Estudiantil.</t>
  </si>
  <si>
    <t>Actas de reunión y/o informes de visitas</t>
  </si>
  <si>
    <r>
      <rPr>
        <b/>
        <sz val="11"/>
        <color theme="1"/>
        <rFont val="Calibri"/>
        <family val="2"/>
        <scheme val="minor"/>
      </rPr>
      <t>ACTIVIDAD DE CONTROL:</t>
    </r>
    <r>
      <rPr>
        <sz val="11"/>
        <color theme="1"/>
        <rFont val="Calibri"/>
        <family val="2"/>
        <scheme val="minor"/>
      </rPr>
      <t xml:space="preserve"> Visitas de seguimiento a sedes.</t>
    </r>
  </si>
  <si>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</si>
  <si>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</si>
  <si>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Oficina de Apoyo Precontractual y Jefe Oficina de Contratos</t>
  </si>
  <si>
    <t xml:space="preserve"> actas de reunión de las mesas de acompañamiento realizadas</t>
  </si>
  <si>
    <t>mesas de acompañamiento para la estructuración de estudios previos</t>
  </si>
  <si>
    <t>Jefe de Oficina de Apoyo Precontractual y Jefe de Oficina de Contratos</t>
  </si>
  <si>
    <t>EFICACIA: Mesas de trabajo realizadas/mesas de trabajo solicitadas
EFECTIVIDAD: No. de denuncias presentadas ante la autoridad competente por recibir o solicitar cualquier dádiva o beneficio presuntamente / No. de procesos contractuales adelantados</t>
  </si>
  <si>
    <r>
      <t xml:space="preserve">Acción de Contingencia:
</t>
    </r>
    <r>
      <rPr>
        <sz val="11"/>
        <color theme="1"/>
        <rFont val="Calibri"/>
        <family val="2"/>
        <scheme val="minor"/>
      </rPr>
      <t>Solicitud inicio de proceso sancionatorio, cuando corresponda.
Remisión a las autoridades competentes</t>
    </r>
  </si>
  <si>
    <t>Una semana despues de evidenciar  la materialización del riesgo</t>
  </si>
  <si>
    <t>Un mes después de evidenciar la materialización del riesgo</t>
  </si>
  <si>
    <t>Todos los directores y jefes de oficina</t>
  </si>
  <si>
    <t>PLAN ANTICORRUPCIÓN Y DE ATENCIÓN LA CIUDADANO SED 2020
COMPONENTE 1. MAPA DE RIESGOS DE CORRUPCÓN SED 2020</t>
  </si>
  <si>
    <t xml:space="preserve">
Posibilidad de recibir o solicitar cualquier dádiva o beneficio  con el fin de   manipular  la Informacion evidenciada en el proceso auditor para  favorecer un tercero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</si>
  <si>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</si>
  <si>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</si>
  <si>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t xml:space="preserve"> 01/02/2019 al 31/12/2019</t>
  </si>
  <si>
    <t>Lista de Chequeo Revisadas</t>
  </si>
  <si>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</si>
  <si>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</si>
  <si>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</si>
  <si>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</si>
  <si>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</si>
  <si>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 xml:space="preserve">
 Posibilidad de recibir o solicitar cualquier dádiva o beneficio  a nombre propio o de terceros para ejercer  la representación y defensa de la entidad de forma indebida.</t>
  </si>
  <si>
    <t xml:space="preserve">Pérdida de confianza en lo público
Investigaciones penales, disciplinarias y fiscales
Enriquecimiento ilícito de contratistas y/o servidores públicos
</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</si>
  <si>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</si>
  <si>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Informes semanales de defensa judicial 
Comunicaciones  recibidas  y  enviadas de la Oficina Asesora Jurídica y 
 actas de reunión</t>
  </si>
  <si>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</si>
  <si>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t xml:space="preserve">Vencimiento de términos  para favorecer intereses particulares con respecto al sentido de las decisiones judiciales </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</si>
  <si>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</si>
  <si>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Alertas de vigilancia, reporte de procesos vigilados</t>
  </si>
  <si>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</si>
  <si>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</si>
  <si>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t xml:space="preserve">Probabilidad del manejo y uso inadecuado  (por accion u omisión) de la información que se genera y procesa desde la oficina de Presupuesto para el beneficio de un tercero. 
</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</si>
  <si>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</si>
  <si>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</si>
  <si>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t>Jefe Oficina de Presupuesto</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</si>
  <si>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</si>
  <si>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Probabilidad de realizar pagos a favor de terceros incumpliendo los requisitos legales y /o los procedimientos establecidos.</t>
  </si>
  <si>
    <t xml:space="preserve">
Inexistencia de mecanismos automatizados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</si>
  <si>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</si>
  <si>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</si>
  <si>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Reporte trimestral mensualizado de tramites de cuentas de ordenes de prestacion de servicios, con indicador de nivel de oportunidad</t>
  </si>
  <si>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</si>
  <si>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t>Cumplimiento y oportunidad en el trámite de cuentas OPS.</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</si>
  <si>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</si>
  <si>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 xml:space="preserve">Reporte cuatrimestral e identificacion de causas que dieron origen a rechazos atribuidos al proceso, para su analisis de desviaciones.  </t>
  </si>
  <si>
    <t xml:space="preserve">
Errores atribuidos al proceso.</t>
  </si>
  <si>
    <t xml:space="preserve">Posibilidad de existencia de colusión o fraude por parte de los interesados en los procesos de selección con el fin de resultar adjudicatario de un contrato </t>
  </si>
  <si>
    <t xml:space="preserve">Colusión durante el proceso de construcción de pliegos y del proceso de selección </t>
  </si>
  <si>
    <t>Detrimento patrimonial
Insatisfacción de la necesidad pública respectiva</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</si>
  <si>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</si>
  <si>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Comité de Contratación</t>
  </si>
  <si>
    <t>Actas de reunión del Comité de Contratación</t>
  </si>
  <si>
    <t>Sesiones de Comité de Contratación</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</si>
  <si>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</si>
  <si>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r>
      <t xml:space="preserve">Acción de Contingencia:
</t>
    </r>
    <r>
      <rPr>
        <sz val="11"/>
        <color theme="1"/>
        <rFont val="Calibri"/>
        <family val="2"/>
        <scheme val="minor"/>
      </rPr>
      <t>Remisión a las autoridades competentes</t>
    </r>
  </si>
  <si>
    <t>Directora de Contratación, Jefe de Oficina de Apoyo Precontractual y Jefe de Oficina de Contratos</t>
  </si>
  <si>
    <t xml:space="preserve">Posibilidad de recibir o solicitar cualquier dádiva o beneficio  a nombre propio o de terceros con el fin de  modificar las condiciones de los pliegos y  favorecer a un oferente en particular  </t>
  </si>
  <si>
    <t xml:space="preserve">Estructuracion de estudios previos   y/o pliegos de condiciones con  requisitos orientados a  favorecer a  proponentes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</si>
  <si>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</si>
  <si>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</si>
  <si>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Director de Servicios Administrativos </t>
  </si>
  <si>
    <t xml:space="preserve">estudios previos ajustados. 
Listas de asistencia y/o actas de reuniones </t>
  </si>
  <si>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</si>
  <si>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t xml:space="preserve">Director de servicos administrativos </t>
  </si>
  <si>
    <t>EFICACIA: numero de estudios previos ajustados /numero de procesos adelantados  X 100%
EFECTIVIDAD: Número de procesos presentado a comite de contratacion  / Número de procesos del area durante la vigencia X 100%</t>
  </si>
  <si>
    <t xml:space="preserve">falta de controles en la custodia de la informacion de los procesos </t>
  </si>
  <si>
    <t xml:space="preserve">El área técnica debe presentar cada proceso  contractual  al Comite de Contratación de la SED para su respectiva aprobación. </t>
  </si>
  <si>
    <t>Dirección de Contratación /Area técnica</t>
  </si>
  <si>
    <t>Actas comité de contratación de la SED</t>
  </si>
  <si>
    <r>
      <rPr>
        <b/>
        <sz val="11"/>
        <color theme="1"/>
        <rFont val="Calibri"/>
        <family val="2"/>
        <scheme val="minor"/>
      </rPr>
      <t>ACTIVIDAD DE CONTROL</t>
    </r>
    <r>
      <rPr>
        <sz val="11"/>
        <color theme="1"/>
        <rFont val="Calibri"/>
        <family val="2"/>
        <scheme val="minor"/>
      </rPr>
      <t>Procesos precontractuales presentados al Comite de Contratación de la SED</t>
    </r>
  </si>
  <si>
    <t xml:space="preserve">Director de servicios administrativos </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</si>
  <si>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</si>
  <si>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</si>
  <si>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Poca  articulación en la   recepción de  información clara, precisa y confiable entre las áreas técnicas y la OACP</t>
  </si>
  <si>
    <t xml:space="preserve">
Pérdida de credibilidad   y  de imagen de la entidad
Favorecimiento de intereses particulares.
</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</si>
  <si>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</si>
  <si>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Jefe Oficina Asesora de Comunicación y Prensa</t>
  </si>
  <si>
    <t xml:space="preserve">Documento que define el Flujo de gestión de informaciòn entre  la OACP y las reas técnicas.Evidencias de socialización.
Comunicaciones eléctronicas.´Listas de asistencia y/o actas de reuniones </t>
  </si>
  <si>
    <t xml:space="preserve">ACTIVIDAD DE CONTROL:Formulación de  un flujo de gestión de  la información junto con su aplicación y verificación. </t>
  </si>
  <si>
    <t xml:space="preserve">Jefe Oficina Asesora de Comunicaciòn y Prensa y su equipo </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</si>
  <si>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</si>
  <si>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No se cuenta con la formalización y socialización de protocolos, manuales o guias que orienten la gestión de la información divulgada por la Oficina Asesora de Comunicación y Prensa en su diferentes medios y canales digitales.</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</si>
  <si>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</si>
  <si>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Jefe Oficina Asesora de Comunicaciòn y Prensa</t>
  </si>
  <si>
    <t xml:space="preserve">Protocolos, instructivos o manuales.
Evidencias de socialización.
Comunicaciones eléctronicas . Listas de asistencia y/o actas de reuniones. </t>
  </si>
  <si>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</si>
  <si>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t>Jefe Oficina Asesora de Comunicaciòn y Prensa y responsables de la gestión deinformacióny divulgación en la OACP en medios y canales digitales.</t>
  </si>
  <si>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</si>
  <si>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</si>
  <si>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Dilación y/o manipulación de las decisiones en los procesos administrativos sancionatorios para beneficio de un particular y/o tercero</t>
  </si>
  <si>
    <t>Tráfico de influencias e intereses particulares y/o Políticos</t>
  </si>
  <si>
    <t>Investigaciones.
Perdida de confianza en la SED</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</si>
  <si>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</si>
  <si>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Director  de Inspección y Vigilancia
Líderes de Proceso Administrativo Sancionatorios</t>
  </si>
  <si>
    <t>correos electrónicos y/o actas y planillas de revisión de proceso.
Base de datos</t>
  </si>
  <si>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</si>
  <si>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</si>
  <si>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</si>
  <si>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 xml:space="preserve">ACCESO Y PERMANENCIA ESCOLAR V8. OBJETIVO: 
Promover el acceso y la permanencia de la población en el Sistema educativo oficial del Distrito, para el logro de trayectorias educativas completas. 
</t>
  </si>
  <si>
    <t>Posibilidad de recibir o solicitar cualquier dádiva o beneficio a nombre propio o de terceros con
el fin de obtener un beneficio del programa de movilidad escolar.</t>
  </si>
  <si>
    <t xml:space="preserve">Contacto con Funcionarios o contratistas sin las competencias comportamentales y éticas requeridas factor que propicia la asignación de los beneficios sin el cumplimiento de los requisitos establecidos.
</t>
  </si>
  <si>
    <t>Investigaciones legales.
pérdida de la buena imagen institucional .
Desvío de los beneficios hacia grupos poblacionales sin el lleno de los requisitos establecidos.
Detrimento patrimonial.</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</si>
  <si>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</si>
  <si>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Director de Bienestar Estudiantil</t>
  </si>
  <si>
    <t xml:space="preserve">Términos de referencia estándar. 
Comunicaciones  recibidas de las áreas y las enviadas por la Dirección de Contratación
Listas de asistencia y/o actas de reuniones </t>
  </si>
  <si>
    <t xml:space="preserve">ACTIVIDAD DE CONTROL: Inscripción y validación de la información a traves de la página de se SED para los benficiarios del subsidios y rutas de movilidad escolar.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</si>
  <si>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</si>
  <si>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Práctica habitual de algunos ciudadanos  de solicitar acceso a los programas del Estado sin cumplir con los requisitos establecidos. </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</si>
  <si>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</si>
  <si>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ACTIVIDAD DE CONTROL: Realización de una auditoria que valide la información de los beneficiarios de subsidios escolares del programa de movilidad escolar.</t>
  </si>
  <si>
    <t xml:space="preserve">ACCESO Y PERMANENCIA ESCOLAR V8. OBJETIVO: 
Promover el acceso y la permanencia de la población en el Sistema educativo oficial del Distrito, para el logro de trayectorias educativas completas. 
 </t>
  </si>
  <si>
    <t>Posibilidad de recibir o solicitar cualquier dadiva o beneficio en nombre propio o de un tercero con el fin de obtener un cupo escolar,  incumpliendo la norma.</t>
  </si>
  <si>
    <t xml:space="preserve">Falta de rigor de las IED en la aplicación del procedimiento establecido en la resolucion de gestion de la cobertura educativa.
</t>
  </si>
  <si>
    <t xml:space="preserve">Investigaciones legales y generación de mala imagen Institucional, 
Desvìo de los beneficios hacia grupos poblacionales sin el lleno de los requisitos establecidos.
</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</si>
  <si>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</si>
  <si>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DIRECTORA DE COBERTURA </t>
  </si>
  <si>
    <t>Sistema SIMAT e Informes</t>
  </si>
  <si>
    <t>ACTIVIDAD DE CONTROL: Verificacion de la informacion reportada por cada establecimiento educativo.</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</si>
  <si>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</si>
  <si>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</si>
  <si>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SIMAT e Informes de resultados </t>
  </si>
  <si>
    <t>ACTIVIDAD DE CONTROL: Seguimiento y control a los usuarios del sistema SIMAT con el perfil y compromiso etico requeridos.</t>
  </si>
  <si>
    <t>GESTIÓN DE LA INFRAESTRUCTURA Y RECURSOS FÍSICOS v8. OBJETIVO:  Desarrollar y conservar la infraestructura y los recursos físicos de los niveles central, local e institucional de la Secretaría de Educación del Distrito.</t>
  </si>
  <si>
    <t>Posibilidad de recibir o solicitar dádivas o beneficio en nombre propio o de un tercero, con el fin de obtener provecho de la manipulación del inventario</t>
  </si>
  <si>
    <t xml:space="preserve">Desconocimiento de la normativa y procedimiento para administración de bienes a cargo de la SED (inventario) 
</t>
  </si>
  <si>
    <t xml:space="preserve">Posible detrimento patrimonial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</si>
  <si>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</si>
  <si>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Presentación / Listados de asistencia   </t>
  </si>
  <si>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</si>
  <si>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t>EFICACIA: No. de sesiones de capacitación realizadas / Total de sesiones de capacitación programadas x 100
EFECTIVIDAD: No. de personas que asisten a la capacitación por Localidad / N° de personas convocadas por Localidad</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</si>
  <si>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</si>
  <si>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r>
      <rPr>
        <b/>
        <sz val="11"/>
        <color theme="1"/>
        <rFont val="Calibri"/>
        <family val="2"/>
        <scheme val="minor"/>
      </rPr>
      <t xml:space="preserve">ACTIVIDAD DE CONTROL: </t>
    </r>
    <r>
      <rPr>
        <sz val="11"/>
        <color theme="1"/>
        <rFont val="Calibri"/>
        <family val="2"/>
        <scheme val="minor"/>
      </rPr>
      <t>Visitas aleatorias de verificaciòn al % de los inventarios</t>
    </r>
  </si>
  <si>
    <t xml:space="preserve">EFICACIA: No. de visitas aleatorias de verificaciòn realizadas / Total de visitas aleatorias  programadas x 100
EFECTIVIDAD: N° de visitas aleatorias con inventario actualizado  / No. de visitas aleatorias con inventario verificado </t>
  </si>
  <si>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</si>
  <si>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t>GESTIÓN DE TECNOLOGÍAS DE INFORMACIÓN Y COMUNICACIONES V8. 
OBJETIVO:Diseñar e implementar soluciones y servicios de tecnología, por medio del empleo de estándares y buenas prácticas, monitoreando que cumplan en forma oportuna, eficiente y transparente</t>
  </si>
  <si>
    <t>Posibilidad de manipulación indebida de los sistemas de información por parte de los funcionarios y/o contratistas , que inciden en la debida ejecución en beneficio propio o de un tercero.</t>
  </si>
  <si>
    <t>Intrusión no autorizada a los sistemas de información, aplicativos y bases de datos</t>
  </si>
  <si>
    <t>Investigaciones, pérdida de confianza en la integridad de los sistemas de información</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</si>
  <si>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</si>
  <si>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 xml:space="preserve">Funcionario operativo del contrato de mesa de servicios
</t>
  </si>
  <si>
    <t>Registro solicitud  en formato  Acceso a los sistemas de información de acuerdo con el procedimiento 17-03 PD 001
Correo electrónico.
Registros en la herramienta Dexon</t>
  </si>
  <si>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</si>
  <si>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t xml:space="preserve">Funcionario operativo de mesa de servicios TIC
</t>
  </si>
  <si>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</si>
  <si>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</si>
  <si>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dia 2 de materialización del riesgo</t>
  </si>
  <si>
    <t xml:space="preserve">Ingeniero de seguridad de información
</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</si>
  <si>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</si>
  <si>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Posibilidad de  favorecimientos en el pago de nóminas y manipulación de ésta por parte de los funcionarios para beneficio propio o de otros.</t>
  </si>
  <si>
    <t xml:space="preserve">Productos y/o servicios recibidos no acordes con las necesidades propias de la entidad orientado a sistemas de información y/o insumos de otras áreas. </t>
  </si>
  <si>
    <t>Detrimento patrimonial.
Perdida de credibilidad.
Inicio de procesos disciplinarios</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</si>
  <si>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</si>
  <si>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Jefe Oficina de Nómina
Funcionarios Oficina de Nómina
Contratistas Oficina de Nómina</t>
  </si>
  <si>
    <t>Pre liquidación de nómina con registros de revisión 
o
Archivos en Excel de las consultas y cruces realizados
o
Pantallazos evidencia de lo encontrado.</t>
  </si>
  <si>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</si>
  <si>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t>EFICACIA:  
 Novedades efectivamente corregidas / Seguimiento de las inconsistencias reportadas X 100
EFECTIVIDAD: 
Presupuesto ejecutado nóminas del mes /Presupuesto Asignado para la nómina vigencia 2019 X 100</t>
  </si>
  <si>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</si>
  <si>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t xml:space="preserve">Ofrecer dadivas o cobrar por el tramite  de las prestaciones sociales de los docentes o sus beneficiarios, por parte del servidor público en el ejercicio de sus funciones.   </t>
  </si>
  <si>
    <t>favorecimiento de intereses particulares o de terceros para la agilización de trámitres de prestaciones sociales y salariales de los docentes o sus beneficiarios.</t>
  </si>
  <si>
    <t xml:space="preserve">Acciones juridicas originando procesos sancionatorios, disciplinarios, fiscales y penales. </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</si>
  <si>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</si>
  <si>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PROFESIONAL ENCARGADO</t>
  </si>
  <si>
    <t>Bases de datos Excel con trazabilidad de solicitudes de prestaciones sociales</t>
  </si>
  <si>
    <t>Realizar seguimiento periodico al tramite de las solicitudes de prestaciones sociales mediante el cruce de bases de datos, con el fin de establecer acciones de contigencia o priorizacion dentro del area para evitar materializar el riesgo.</t>
  </si>
  <si>
    <t>Profesional encargado</t>
  </si>
  <si>
    <t xml:space="preserve">EFICACIA .
Prestaciones actuadas/prestaciones radicadas*100
EFECTIVIDAD:
Prestaciones enviadas  en los terminos de ley por primera vez a la Fiduprevisora/prestaciones radicadas*100
</t>
  </si>
  <si>
    <t>Una vez se materialice el riesgo se realizaran las gestiones para establecer la trazabilidad del tramite y definir las responsabilidad frente a la falta, esto a partir de las bases de control, en las cuales se mediran tiempos, responsables y soportes del tramite.</t>
  </si>
  <si>
    <t>dia 1 de materialización del riesgo
Notificacion e inicio de investiggacion de la sancion, definicion de responsables.</t>
  </si>
  <si>
    <t xml:space="preserve">dia 1 5 de materialización del riesgo
Establecimiento de responsablidades, sanciones, correcciones </t>
  </si>
  <si>
    <t xml:space="preserve">Posibilidad de favorecer el nombramiento de  docentes provisionales  en el ejercicio de las funciones del cargo,  que no cumplan con los requisitos, en beneficio propio y/o de un tercero.  </t>
  </si>
  <si>
    <t xml:space="preserve">Falta de controles en el proceso de vinculacion de los docentes provisionles. </t>
  </si>
  <si>
    <t xml:space="preserve">Sanciones penales y disciplinarias </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</si>
  <si>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</si>
  <si>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Detectivo</t>
  </si>
  <si>
    <t>Funcionarios Grupo de Vinculación Docente</t>
  </si>
  <si>
    <t>Check list documentos, base de datos, oficios y correos</t>
  </si>
  <si>
    <t>Verificar el cumplimiento de los requisitos para vinculación.</t>
  </si>
  <si>
    <t>Funcionarios Grupo Vinculación Docente</t>
  </si>
  <si>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</si>
  <si>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t>El Jefe de la Oficina de Personal gestionará el trámite a que haya lugar por falsedad de documentos o incumplimiento de los requisitos</t>
  </si>
  <si>
    <t>Jefe Oficina de Personal
Abogados Oficina de Personal</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</si>
  <si>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</si>
  <si>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Posibilidad de recibir o solicitar cualquier dádiva o beneficio  a nombre propio o de terceros para manejar o manipulacion de los expedientes del archivo de la entidad</t>
  </si>
  <si>
    <t xml:space="preserve">No tener una adecuada gestión documental o desconocer el manejo de las tablas de retención documental.
</t>
  </si>
  <si>
    <t xml:space="preserve">Incumplimiento de objetivos
Pérdida de confianza en la institución.
Investigaciones
Perdida de información
</t>
  </si>
  <si>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</si>
  <si>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Director de Servicio Administrativo</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</si>
  <si>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</si>
  <si>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</si>
  <si>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t>EFICACIA: 
Total de capacitaciones realizadas / Total de sesiones programadas * 100</t>
  </si>
  <si>
    <t>Desconocimiento de la normativa aplicable en la administración del archivo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</si>
  <si>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</si>
  <si>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 xml:space="preserve">Actas de acompañamientos tecnicos 
Cronograma de Transferencias Primarias 
Actas de legalización de transferencias primarias 
Inventario Documental - FUID </t>
  </si>
  <si>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</si>
  <si>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t>EFICACIA: 
Total de transferencias  realizadas / transferencias programadas * 100</t>
  </si>
  <si>
    <t>Deficiente ejercicio de la supervisión / interventoría</t>
  </si>
  <si>
    <t>Falta de sensibilización a los funcionarios con el proceso de Gestión Documenta</t>
  </si>
  <si>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</si>
  <si>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</si>
  <si>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 xml:space="preserve">Posibilidad de recibir o solicitar cualquier dádiva o beneficio  a nombre propio o de terceros con el fin de manipular las decisiones de los procesos disciplinarios </t>
  </si>
  <si>
    <t xml:space="preserve">
Presiones indebidas y /o trafico de intereses o influencias particulares o politicas </t>
  </si>
  <si>
    <t xml:space="preserve">Mala Imagen de la oficina y la SED.
Pérdida de confianza en lo público
Inestigaciones penales, disciplinarias y fiscales
</t>
  </si>
  <si>
    <t>La Jefe de la Oficina de Control Disciplinario programa revision de procesos , del sistema de informacion disciplinaria con las personas asignadas, de forma mensual y evauacion cada cuatro meses de estos controles</t>
  </si>
  <si>
    <t xml:space="preserve">Jefe Oficina Control Disciplinario </t>
  </si>
  <si>
    <t>Informes, Actas de Revisiòn y Sistema de Informacion Disciplinaria SID·3</t>
  </si>
  <si>
    <r>
      <rPr>
        <b/>
        <sz val="11"/>
        <color theme="1"/>
        <rFont val="Calibri"/>
        <family val="2"/>
        <scheme val="minor"/>
      </rPr>
      <t>ACTIVIDAD DE CONTROL:</t>
    </r>
    <r>
      <rPr>
        <sz val="11"/>
        <color theme="1"/>
        <rFont val="Calibri"/>
        <family val="2"/>
        <scheme val="minor"/>
      </rPr>
      <t xml:space="preserve"> Revisiones programadas por la jefatura y actas de las mismas. </t>
    </r>
  </si>
  <si>
    <t xml:space="preserve">Jefe de Control Disciplinario </t>
  </si>
  <si>
    <t xml:space="preserve">EFICACIA:Oportunidad en el tramite de los procesos disciplinarios de acuerdo a las etapas procesales definidas por Ley.
EFECTIVIDAD: Número de procesos activos sobre el numero de procesos revisados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</si>
  <si>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</si>
  <si>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</si>
  <si>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</si>
  <si>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</si>
  <si>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</si>
  <si>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</si>
  <si>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</si>
  <si>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</si>
  <si>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</si>
  <si>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</si>
  <si>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</si>
  <si>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</si>
  <si>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</si>
  <si>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</si>
  <si>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</si>
  <si>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</si>
  <si>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1. ¿Cuáles son los actores externos que intervienen en la gestión del trámite?</t>
  </si>
  <si>
    <t>SI(I23="PRIORIZADO";"1. ¿Cuáles son los actores internos y externos que intervienen en la gestión del trámite?";"NO DILIGENCIAR")</t>
  </si>
  <si>
    <t>2 ¿Cuáles son los actores internos que intervienen en la gestión del trámite?</t>
  </si>
  <si>
    <t>3. ¿En la sede electrónica de la entidad hay publicada  suficiente información del trámite?</t>
  </si>
  <si>
    <t xml:space="preserve">4. ¿La información publicada  sobre el trámite esta en lenguaje claro y comprensible para la ciudadanía y es de acceso público?
</t>
  </si>
  <si>
    <t>1. ¿Es posible modificar los documentos aportados por la ciudadanía?</t>
  </si>
  <si>
    <t>2. ¿Existen registros detallados de los documentos aportados por la ciudadanía y se ejercen controles para evitar su perdida?</t>
  </si>
  <si>
    <t>3. ¿Existe algún mecanismo para validar la veracidad de los requisitos</t>
  </si>
  <si>
    <t>1. ¿El trámite o servicio se encuentra virtualizado parcial o totalmente?</t>
  </si>
  <si>
    <t>2. ¿Cuál es el tiempo de duración total del trámite o servicio?</t>
  </si>
  <si>
    <t xml:space="preserve"> 1. ¿Existe algún mecanismo o herramienta para que el ciudadano efectúe seguimiento a la gestión de la entidad para dar respuesta a su trámite o servicio solicitado?</t>
  </si>
  <si>
    <t>2. ¿Hay contacto entre el ciudano y el funcionario asignado para la respuesta al trámite o servicio solicitado?</t>
  </si>
  <si>
    <t xml:space="preserve">COMPONENTE  1. SEGUIMIENTO AL MAPA DE RIESGOS DE CORRUPCIÓN 2022
 </t>
  </si>
  <si>
    <t>PRIMER SEGUIMIENTO  A 30 DE ABRIL DE 2022</t>
  </si>
  <si>
    <t>SEGUIMIENTO OFICINA DE CONTROL INTERNO</t>
  </si>
  <si>
    <t>SUBCOMPONENTE</t>
  </si>
  <si>
    <t>ACTIVIDADES</t>
  </si>
  <si>
    <t>META O PRODUCTO</t>
  </si>
  <si>
    <t>TIPO DE META (Sumatoria o Porcentaje de ejecución por cuatrimestre (Demanda))</t>
  </si>
  <si>
    <t>META 1er CUATRIMESTRE</t>
  </si>
  <si>
    <t>META 2do CUATRIMESTRE</t>
  </si>
  <si>
    <t>META 3er CUATRIMESTRE</t>
  </si>
  <si>
    <t>% AVANCE</t>
  </si>
  <si>
    <t>ACTIVIDADES ADELANTADAS</t>
  </si>
  <si>
    <t>EFECTOS LOGRADOS</t>
  </si>
  <si>
    <t>DESCRIPCIÓN DE LAS EVIDENCIAS</t>
  </si>
  <si>
    <t>Subcomponente
/proceso 1
Política de Administración de Riesgos</t>
  </si>
  <si>
    <t xml:space="preserve">
1.1</t>
  </si>
  <si>
    <t>Difundir la política de administración de riesgos</t>
  </si>
  <si>
    <t>Dos (2) Comunicaciones internas para difundir política de administración de riesgos.</t>
  </si>
  <si>
    <t>Sumatoria</t>
  </si>
  <si>
    <t>Nombre: Comunicaciones internas para difundir polìtica de administración de riesgos. 
Formula: Sumatoria de comunicaciones internas para difundir política de administración de riesgos.</t>
  </si>
  <si>
    <t>Jefe Oficina Asesora de Planeación y
Líderes de procesos</t>
  </si>
  <si>
    <t>Subcomponente
/proceso 2
Construcción del Mapa de Riesgos de Corrupción</t>
  </si>
  <si>
    <t>2.1</t>
  </si>
  <si>
    <t>Realizar taller con funcionarios y contratistas de los procesos para la construcción del  mapa de riesgos de corrupción 2023</t>
  </si>
  <si>
    <t>Un  (1) taller con orientaciones para la construcción del mapa de riesgos de corrupción 2023</t>
  </si>
  <si>
    <t>Nombre: Taller realizado sobre mapa de riesgos de corrupción 2023
Fórmula: taller realizado</t>
  </si>
  <si>
    <t>Jefe oficina asesora de Planeación
Procesos SED</t>
  </si>
  <si>
    <t>2.2</t>
  </si>
  <si>
    <t>Consolidar el borrador mapa de riesgo de corrupción 2023</t>
  </si>
  <si>
    <t>Un (1) Documento con borrador mapa de riesgos de corrupción 2023 consolidado</t>
  </si>
  <si>
    <t>Nombre : Mapa de riesgos de corrupción 2023 consolidado
Fórmula: Un Documento Mapa de riesgos de corrupción 2023 consolidado</t>
  </si>
  <si>
    <t>Jefe Oficina Asesora 
Planeación
Líderes de procesos</t>
  </si>
  <si>
    <t>Subcomponente
/proceso 3
Consulta y divulgación</t>
  </si>
  <si>
    <t>3.1</t>
  </si>
  <si>
    <t>Socializar la publicación  del borrador del Mapa de Riesgos de Corrupción 2023 en página web SED</t>
  </si>
  <si>
    <t>Una (1) socialización de la publicación del borrador del Mapa de Riesgos de Corrupción 2023 en página web SED</t>
  </si>
  <si>
    <t>Nombre: Socializacion  de la publicación del borrador del Mapa de Riesgos de Corrupción 2023  en la página de la SED
Fórmula: Un  documento Mapa de riesgos de corrupción 2023 borrador socializado en página web SED</t>
  </si>
  <si>
    <t>Jefe oficina Asesora de Planeación y Jefe de Oficina Asesora de Comunicación
y Prensa</t>
  </si>
  <si>
    <t>3.2</t>
  </si>
  <si>
    <t>Publicar el Mapa de Riesgos de Corrupción definitivo 2023 en la página web de la SED</t>
  </si>
  <si>
    <t>Un (1) Mapa de Riesgos de Corrupción 2023 definitivo publicado</t>
  </si>
  <si>
    <t>Nombre: Publicación mapa de riesgos de corrupción 2023
Fórmula: Mapa de Riesgos de Corrupción 2023 definitivo Publicado en la Página de la SED</t>
  </si>
  <si>
    <t>Jefe oficina asesora de planeación y Jefe de Oficina Asesora de Comunicación y Prensa</t>
  </si>
  <si>
    <t>3.3</t>
  </si>
  <si>
    <t>Divulgar   por diferentes medios el Plan Anticorrupción y de Atención al Ciudadano 2022 a sus grupos de valor y a la ciudadanía. Se va a realizar minimo una divulgación por cada versión del PAAC.</t>
  </si>
  <si>
    <t>Utilizar diferentes medios de comunicación  como (web, intranet, correo electrónico o comunicaciones) para divulgar el PACC 2022</t>
  </si>
  <si>
    <t xml:space="preserve">Nombre: acciones de divulgación realizadas 
Formula: Número de acciones de divulgacion  realizadas </t>
  </si>
  <si>
    <t>Jefe Oficina Asesora de Planeación/Oficina Asesora de Comunicación y Prensa</t>
  </si>
  <si>
    <r>
      <rPr>
        <b/>
        <sz val="8"/>
        <rFont val="Arial"/>
        <family val="2"/>
      </rPr>
      <t xml:space="preserve">Subcomponente
/proceso 4
</t>
    </r>
    <r>
      <rPr>
        <sz val="8"/>
        <rFont val="Arial"/>
        <family val="2"/>
      </rPr>
      <t>Monitoreo o revisión</t>
    </r>
  </si>
  <si>
    <t>4.1</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</si>
  <si>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</si>
  <si>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</si>
  <si>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</si>
  <si>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</si>
  <si>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r>
      <rPr>
        <b/>
        <sz val="8"/>
        <rFont val="Arial"/>
        <family val="2"/>
      </rPr>
      <t xml:space="preserve">Subcomponente
/proceso 5
 </t>
    </r>
    <r>
      <rPr>
        <sz val="8"/>
        <rFont val="Arial"/>
        <family val="2"/>
      </rPr>
      <t>Seguimiento</t>
    </r>
  </si>
  <si>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</si>
  <si>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</si>
  <si>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</si>
  <si>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</si>
  <si>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Oficina de Control Interno</t>
  </si>
  <si>
    <t xml:space="preserve">IDENTIFICACIÓN DE RIESGOS DE CORRUPCIÓN EN TRÁMITES, OPA Y CONSULTAS DE INFORMACIÓN DISTRITALES 2023
(Cumplimiento Lineamientos para la Identificación de riesgos de corrupción  en trámites, OPA y consultas de información distritales Secretaría General de la Alcaldía Mayor de Bogotá D.C) </t>
  </si>
  <si>
    <t>1. INFORMACION A ANALIZAR PARA LA IDENTIFICACION DE RIESGOS DE CORRUPCIÓN EN TRÁMITES Y OPA</t>
  </si>
  <si>
    <t>DISPONIBILIDAD DE LA INFORMACIÓN</t>
  </si>
  <si>
    <t>Seleccione la información analizada con X</t>
  </si>
  <si>
    <t>Caracterización de los grupos de valor de la entidad</t>
  </si>
  <si>
    <t>X</t>
  </si>
  <si>
    <t>https://educacionbogota-my.sharepoint.com/:x:/g/personal/jamorales_educacionbogota_gov_co/EWQvdQaHLoBPgsHAMBAReoQBtl0tRObLThK_nDCM0TCb_w?e=qKcd8b</t>
  </si>
  <si>
    <t>Evaluaciones de servicio a la ciudadanía o experiencias de servicio que aplique la entidad</t>
  </si>
  <si>
    <t>https://www.educacionbogota.edu.co/portal_institucional/transparencia-informes-peticiones-quejas-reclamos-medicion-percepcion-calidad-satisfaccion-usuario</t>
  </si>
  <si>
    <t>Evaluaciones realizadas por la Oficina de Control Interno, del PAAC y del mapa de riesgos de corrupción</t>
  </si>
  <si>
    <t>https://www.educacionbogota.edu.co/portal_institucional/transparencia/reportes-de-control-interno#b</t>
  </si>
  <si>
    <t>Informes o reportes sobre denuncias de corrupción  (plataforma Bogotá te escucha u otros)</t>
  </si>
  <si>
    <t>https://www.educacionbogota.edu.co/portal_institucional/transparencia-informes-peticiones-quejas-reclamos-informes-mensuales-pqrs</t>
  </si>
  <si>
    <t>Trámites y OPA inscritos en el SUIT</t>
  </si>
  <si>
    <t xml:space="preserve">Normatividad que los sustenta </t>
  </si>
  <si>
    <t>https://bogota.gov.co/servicios/entidad/secretaria-de-educacion-del-distrito-sed</t>
  </si>
  <si>
    <t>Costo del servicio con su normatividad asociada</t>
  </si>
  <si>
    <t>Canales dispuestos para su realización</t>
  </si>
  <si>
    <t>https://educacionbogota.edu.co/portal_institucional/servicio-ciudadania2</t>
  </si>
  <si>
    <t>Trámite susceptible a virtualizar</t>
  </si>
  <si>
    <t>PLAN ANTICORRUPCIÓN Y DE ATENCIÓN LA CIUDADANO SED 2022 - COMPONENTE 1. MAPA DE RIESGOS DE CORRUPCÓN SED 2022</t>
  </si>
  <si>
    <t xml:space="preserve">TRAMITE Y/O  OTRO PROCEDIMIENTO ADMINISTRATIVO(OPA) RELACIONADO CON EL RIESGO </t>
  </si>
  <si>
    <t>Seguimiento Diciembre</t>
  </si>
  <si>
    <t>Actividad de monitoreo al control y acción de contingencia para el caso en que se materialice el riesgo.</t>
  </si>
  <si>
    <t>GESTIÓN DEL TALENTO HUMANO
OBJETIVO: Gestionar el  ciclo de vida del personal mediante la definición y ejecución de programas, planes y políticas de ingreso, desarrollo y retiro que permitan contar con servidores públicos competentes, comprometidos y felices.</t>
  </si>
  <si>
    <t>Posibilidad de favorecimientos en el pago de las nóminas y manipulación de éstas por parte de los funcionarios y contratistas para beneficio propio o de otros.</t>
  </si>
  <si>
    <t>Causa 1:                                        Toma de decisiones por parte de los funcionarios y/o contratistas de la Oficina de Nómina, basadas en intereses particulares, dádivas, presiones indebidas o amenazas por parte de terceros</t>
  </si>
  <si>
    <t>Detrimento patrimonial.
Perdida de credibilidad.
Inicio de procesos disciplinarios y penales</t>
  </si>
  <si>
    <t>Ningun tramite y/o procedimiento administrativo</t>
  </si>
  <si>
    <t>Reducir</t>
  </si>
  <si>
    <t>Control 1:    Los funcionarios de planta,  contratistas y el (la) Jefe de la Oficina de Nómina,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evidencia de lo encontrado.</t>
  </si>
  <si>
    <t>Actividad de monitoreo a los controles:                                        Comparar aleatoriamente una muestra de la información de novedades del mes registradas en SharePoint, archivo plano o ingreso directo por las áreas responsables vs lo existente en el sistema de liquidación de nómina.</t>
  </si>
  <si>
    <t>Funcionarios Oficina de Nómina
Contratistas Oficina de Nómina</t>
  </si>
  <si>
    <t>Eficacia (control 1):
# de Novedades efectivamente corregidas / # de Novedades reportadas con inconsistencias X 100</t>
  </si>
  <si>
    <t>Causa 2 ( si existe):</t>
  </si>
  <si>
    <t>Control 2:</t>
  </si>
  <si>
    <t xml:space="preserve">Acción de contingencia en caso de materialización del riesgo:                                             Una vez se materialice el riesgo se realizaran las gestiones para informar la situación a las Oficinas de Contol Interno y Control Disciplinario. Convocar mesas de trabajo con las áreas involucradas con el fin de  analizar la situación presentada y definir las acciones de mejora y legales que amerite. </t>
  </si>
  <si>
    <t>Eficacia (Control 2 si existe):
Efectividad: ( Riesgo):
Presupuesto ejecutado nóminas del cuatrimestre /Presupuesto Asignado para la nómina vigencia 2022 X 100</t>
  </si>
  <si>
    <t>Posibilidad de recibir o solicitar cualquier dádiva o beneficio  con el fin de tramitar prestaciones sociales en pro de favorecer un tercero</t>
  </si>
  <si>
    <t xml:space="preserve">Causa 1: Ofrecer dadivas o cobrar por el tramite  de las prestaciones sociales de los docentes o sus beneficiarios, por parte del servidor público en el ejercicio de sus funciones.   </t>
  </si>
  <si>
    <t xml:space="preserve">Perdida de confianza en la entidad afectando su reputación
Afecta al grupo de funcionarios del proceso
Incumplimiento de metas y objetivos de la dependencia
posibles investigacioes y/o sanciones </t>
  </si>
  <si>
    <t>Control 1: El profesional de la Dirección de Talento Humano Responsable del Grupo de Fondo Prestacional y su equipo de trabajo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</si>
  <si>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Porcentaje</t>
  </si>
  <si>
    <t>Profesional Encargado</t>
  </si>
  <si>
    <t xml:space="preserve">Actividad de monitoreo a los controles: Realizar seguimiento mensual al tramite de las solicitudes de prestaciones sociales mediante el cruce de bases de datos, con el fin de establecer acciones de contigencia o priorizacion dentro del area para evitar materializar el riesgo  </t>
  </si>
  <si>
    <t xml:space="preserve">Eficacia (control 1):
Prestaciones actuadas / prestaciones sociales radicadas
</t>
  </si>
  <si>
    <t>Control 2:aaaa</t>
  </si>
  <si>
    <t>Acción de contingencia en caso de materialización del riesgo: Una vez se materialice el riesgo se realizaran las gestiones para establecer la trazabilidad del tramite y definir las responsabilidad frente a la falta, esto a partir de las bases de datos</t>
  </si>
  <si>
    <t xml:space="preserve">Eficacia (Control 2 si existe):
Efectividad: ( Riesgo):
EFECTIVIDAD:
Emision de actos administrativos definitivos  y Prestaciones enviadas  a Fiduprevisora en los terminos de ley/prestaciones radicadas*100
Efectividad: ( Riesgo):
</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</si>
  <si>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</si>
  <si>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Posibilidad de favorecer el nombramiento de  docentes provisionales  en el ejercicio de las funciones del cargo,  que no cumplan con los requisitos, en beneficio propio y/o de un tercero.</t>
  </si>
  <si>
    <t xml:space="preserve">Causa 1: Falta de controles en el proceso de vinculacion de los docentes provisionales. </t>
  </si>
  <si>
    <t>Control 1:El (la) Jefe de la Oficina de personal por intermedio de los profesionales encargados de la Vinculación Docente, por demanda, verifica que el personal docente cumpla con los requisitos para su posterior nombramiento y vinculación, a través del cruce de información entre los documentos aportados y la solicitada, en caso de presentarse inconsistencias, se rechaza la postulación y se notifica por correo electronico la negación por inconsistencias , liberando nuevamente la vacante.</t>
  </si>
  <si>
    <t>Nombramientos realizados</t>
  </si>
  <si>
    <t>Actividad de monitoreo a los controles:Verificar el cumplimiento de los requisitos para vinculación.</t>
  </si>
  <si>
    <t xml:space="preserve">Eficacia (control 1):  Verificación de Requisitos de personal a vincularse/Total de personal selecionado
</t>
  </si>
  <si>
    <t>Acción de contingencia en caso de materialización del riesgo: El Jefe de la Oficina de Personal gestionará el trámite a que haya lugar por falsedad de documentos o incumplimiento de los requisitos</t>
  </si>
  <si>
    <t xml:space="preserve">Eficacia (Control 2 si existe):
Efectividad: ( Riesgo): Verificación de vinculaciones de acuerdo con los procedimientos establecidos por la Oficina de Personal.
Efectividad: ( Riesgo):
</t>
  </si>
  <si>
    <t xml:space="preserve">GESTIÓN DEL TALENTO HUMANO: 
OBJETIVO: Gestionar el  ciclo de vida del personal mediante la definición y ejecución de programas, planes y políticas de ingreso, desarrollo y retiro que permitan contar con servidores públicos competentes, comprometidos y felices.
</t>
  </si>
  <si>
    <t>Posibilidad de la expedición del acto administrativo de inscripción, ascenso o mejoramiento salarial, sin el lleno de los requisitos, para favorecer a un tercero (docente).</t>
  </si>
  <si>
    <t>Ofrecimiento de dádivas por Presentación de titulos falsos para tramites de escalafón docente.</t>
  </si>
  <si>
    <t>Control 1:  El jefe de la Oficina de Escalafón Docente  por intermedio del equipo de trabajo diariamente realiza la verificación de titulos, a través de la verificación de titulos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</si>
  <si>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t>Funcionario de la Oficina de Escalafón Docente y Abogados</t>
  </si>
  <si>
    <t>Actualización en la base de datos de posibles falsos, denuncias y actos administrativos</t>
  </si>
  <si>
    <t>Actividad de monitoreo a los controles:  Verificación de titulos con universidades.</t>
  </si>
  <si>
    <t xml:space="preserve">Eficacia (control 1): Verificación de Titulos de formación académica realizada/Número de solicitudes de ascenso, inscripción y mejoramiento salarial recibidas
</t>
  </si>
  <si>
    <t>Acción de contingencia en caso de materialización del riesgo:  El Jefe de la Oficina de Escalafón Docente gestionará el trámite a que haya lugar por falsedad de documentos o incumplimiento de los requisitos</t>
  </si>
  <si>
    <t xml:space="preserve">Eficacia (Control 2 si existe): Número de actos  administrativos de negación por presentación de titulos falsos/Número de requerimientos recibidos
Efectividad: ( Riesgo):
</t>
  </si>
  <si>
    <t xml:space="preserve">SERVICIO INTEGRAL A LA CIUDADANÍA 
OBJETIVO: Gestionar los requerimientos de los grupos de valor mediante la orientación, atención y respuesta a las peticiones, quejas, reclamos, sugerencias y denuncias con el fin de mejorar la confianza institucional y la satisfacción de los usuarios. </t>
  </si>
  <si>
    <t xml:space="preserve">Posibilidad de recibir o solicitar cualquier dadiva o beneficio en nombre propio o de un tercero con el fin de atender las solicitudes de trámites y servicios fuera de los lineamientos establecidos.
</t>
  </si>
  <si>
    <t>Causa 1: Existencia de intermediarios que exigen dádivas para gestionar los trámites y servicios de la Entidad.</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</si>
  <si>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</si>
  <si>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Tramites registrados en la guia de tramites y servicios de la SED.</t>
  </si>
  <si>
    <t xml:space="preserve">Control 1: El jefe (a) de la Oficina de Servicio al Ciudadano y su equipo de trabajo semestralmente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</si>
  <si>
    <t xml:space="preserve">Jefe Oficina de Servicio al Ciudadano y equipo de trabajo responsable.
</t>
  </si>
  <si>
    <t>Listados de asistencia, material del desarrollo de las socializaciones y capacitaciones, así como actas de trabajo de ser necesario.</t>
  </si>
  <si>
    <t xml:space="preserve">Actividad de monitoreo a los controles: programan capacitaciones y socializaciones con los responsables de los trámites y servicios requeridos en el marco de la Ley de Transparencia y Código de Ética de la entidad.
</t>
  </si>
  <si>
    <t xml:space="preserve">Jefe Oficina de Servicio al Ciudadano y equipo responsable
</t>
  </si>
  <si>
    <t xml:space="preserve">Eficacia (control 1): Capacitaciones o socializaciones realizadas en el marco de la Ley de Transparencia y Código de Ética de la entidad/capacitaciones o socializaciones programadas.
</t>
  </si>
  <si>
    <t xml:space="preserve">Acción de contingencia en caso de materialización del riesgo: El Jefe de la Oficina de Servicio al Ciudadano, informará la situación presentada a la Oficina de Control Disciplinario. 
</t>
  </si>
  <si>
    <t xml:space="preserve">Efectividad: ( Riesgo):  Número casos presentados de  beneficio en nombre propio o de un tercero relacionados con tramites y servicios.
</t>
  </si>
  <si>
    <t>SERVICIO INTEGRAL A LA CIUDADANÍA. 
OBJETIVO:Gestionar los requerimientos de los grupos de valor mediante la orientación, atención y respuesta a las peticiones, quejas, reclamos, sugerencias y denuncias con el fin de mejorar la confianza institucional y la satisfacción de los usuarios.</t>
  </si>
  <si>
    <t xml:space="preserve">
Posibilidad de generar el trámite de legalización de documentos con destino al Exterior sin el cumplimiento de los requisitos, en beneficio propio o de un tercero.
</t>
  </si>
  <si>
    <t xml:space="preserve">Causa 1: Ofrecimiento de dadivas para gestionar el trámite,
presentación de documentos presuntamente falsos para el trámite de legalización de documentos para estudios en el Exterior.
</t>
  </si>
  <si>
    <t xml:space="preserve">Afectar la imagen y la credibilidad de la Entidad.
Generar desconfianza en los procesos.
Fomentar malas prácticas laborales.
Crear  redes de corrupción y tráfico de influencias.
Sanciones e investigaciones disciplinarias, administrativas o penales.
</t>
  </si>
  <si>
    <t>Legalización de documentos para estudiar en el exterior</t>
  </si>
  <si>
    <t>Probable</t>
  </si>
  <si>
    <t>Causa 2 ( si existe): Presentación de documentos falsos para trámite de legalización de documentos para estudios en el Exterior por parte del solicitante.</t>
  </si>
  <si>
    <t>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aleatorios y periódicos a una muestra de las solicitudes de gestión de legalización de trámites, con el fin de identificar posibles casos que incumplan con los requisitos.
En caso de identificar inconsistencias en los documentos no se realiza la gestión de la solicitud. Como evidencia se mantienem los registros de la ejecución del procedimiento.</t>
  </si>
  <si>
    <t>El funcionario responsable de la OSC</t>
  </si>
  <si>
    <t xml:space="preserve"> Registros de la ejecución del procedimiento</t>
  </si>
  <si>
    <t xml:space="preserve">Acción de contingencia en caso de materialización del riesgo: El Jefe de la Oficina de Servicio al Ciudadano, informará la situación presentada a las autoridades competentes.
</t>
  </si>
  <si>
    <t>GOBIERNO Y SEGURIDAD DIGITAL.
 OBJETIVO: Proveer soluciones y servicios de Tecnologías de la Información  y Comunicaciones mediante la administración de la infraestructura tecnológica con el fin de promover el uso y el aprovechamiento de las mismas y fortalecer la seguridad digital.</t>
  </si>
  <si>
    <t>Posibilidad de manipular indebidamente los sistemas de información por parte de los funcionarios y contratistas, que inciden en la debida ejecución para beneficio propio o de un tercero en acciones como alterar resultados  o anticipar pagos a un tercero.</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</si>
  <si>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</si>
  <si>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Los administradores de claves y usuarios de los sistemas de información
(Funcionario operativo del contrato de mesa de servicios)</t>
  </si>
  <si>
    <t>Formato “Reporte de novedades para acceso a medios de procesamiento de información”	
Registro de la solicitud, en la Herramienta de gestión de servicios TIC (Registros en la herramienta Dexon)</t>
  </si>
  <si>
    <r>
      <rPr>
        <b/>
        <sz val="11"/>
        <rFont val="Calibri"/>
        <family val="2"/>
        <scheme val="minor"/>
      </rPr>
      <t>ACTIVIDAD DE CONTROL</t>
    </r>
    <r>
      <rPr>
        <sz val="11"/>
        <rFont val="Calibri"/>
        <family val="2"/>
        <scheme val="minor"/>
      </rPr>
      <t>: Verificar que el Formato otorgar acceso a los sistemas de información cumpla con los requisitos establecidos de acuerdo al perfil de usuario , rol y competencia</t>
    </r>
  </si>
  <si>
    <t>Funcionarios operativos de mesa de servicios TIC</t>
  </si>
  <si>
    <r>
      <rPr>
        <b/>
        <sz val="11"/>
        <rFont val="Calibri"/>
        <family val="2"/>
        <scheme val="minor"/>
      </rPr>
      <t>EFICACIA</t>
    </r>
    <r>
      <rPr>
        <sz val="11"/>
        <rFont val="Calibri"/>
        <family val="2"/>
        <scheme val="minor"/>
      </rPr>
      <t>: Seguimiento al registro de solicitudes de Otorgar acceso a los sistemas de Información</t>
    </r>
  </si>
  <si>
    <t>Control 2: Los profesionales encargados de la seguridad de la información, realizan una auditoria semestralmente a los sistemas de información con el fin de detectar manipulaciones indebidas de los datos o accesos no autorizados a los sistemas de información. En caso de detectar un uso indebido se debe reportar al líder funcional del sistema, al jefe inmediato del funcionario o al supervisor del contratista. Con cada auditoría, se genera el informe respectivo.</t>
  </si>
  <si>
    <t>Los profesionales encargados de la seguridad de la información de la OAREDP</t>
  </si>
  <si>
    <t>Informes de auditoría de seguridad de la información.</t>
  </si>
  <si>
    <r>
      <rPr>
        <b/>
        <sz val="11"/>
        <rFont val="Calibri"/>
        <family val="2"/>
        <scheme val="minor"/>
      </rPr>
      <t>ACCION DE CONTINGENCIA</t>
    </r>
    <r>
      <rPr>
        <sz val="11"/>
        <rFont val="Calibri"/>
        <family val="2"/>
        <scheme val="minor"/>
      </rPr>
      <t>: En caso de presentarse una intrusión a los sistemas de información, el administrador del sistema procede a anular el acceso no autorizado , bloqueando el acceso y reportando el incidente de seguridad, al personal de seguridad digital, a fin de evitar nuevas intrusiones</t>
    </r>
  </si>
  <si>
    <r>
      <rPr>
        <b/>
        <sz val="11"/>
        <rFont val="Calibri"/>
        <family val="2"/>
        <scheme val="minor"/>
      </rPr>
      <t>EFECTIVIDAD</t>
    </r>
    <r>
      <rPr>
        <sz val="11"/>
        <rFont val="Calibri"/>
        <family val="2"/>
        <scheme val="minor"/>
      </rPr>
      <t>: Cantidad de detección de intrusiones  no autorizadas de acceso a los sistemas de información</t>
    </r>
  </si>
  <si>
    <t>Detectar</t>
  </si>
  <si>
    <t xml:space="preserve"> INFRAESTRUCTURA Y DOTACIONES ESCOLARES  OBJETIVO:  Fortalecer y dotar la infraestructura del sistema educativo oficial, mediante la realización de obras de infraestructura y dotación de los ambientes de aprendizaje y sedes administrativas, con el fin de contar con espacios dignos para el aprendizaje y el funcionamiento que permitan la transformación de la práctica pedagógica y administrativa.</t>
  </si>
  <si>
    <t xml:space="preserve">Posibilidad de recibir o solicitar dádivas o beneficio en nombre propio o de un tercero, con el fin de obtener provecho en la asignación de proveedores para la atención de siniestros o recepción de adquisiones en mal estado, o que no cumpla con los especificaciones técnicas establecidas </t>
  </si>
  <si>
    <t xml:space="preserve">Causa 1: Ofrecimiento de Dádivas
Trafico de Influencias
</t>
  </si>
  <si>
    <t xml:space="preserve">Perdida de confianza en la entidad afectando su reputación
Afecta al grupo de funcionarios del proceso
Incumplimiento de metas y objetivos de la dependencia
Omisión intencional de posibles actos de corrupción
posibles investigaciones y/o sanciones </t>
  </si>
  <si>
    <t xml:space="preserve">Control 1: La directora de Dotaciones Escolares,  y el equipo de calidad de la Dirección de Dotaciones Escolares realizaran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</si>
  <si>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 xml:space="preserve">Director (A) de Dotaciones Escolares </t>
  </si>
  <si>
    <t>Actas de visitas</t>
  </si>
  <si>
    <t>Actividad de monitoreo a los controles: Visitas aleatorias, para verificar la calidad de los bienes muebles a adquirir y entregar</t>
  </si>
  <si>
    <t xml:space="preserve">Dirección de Dotaciones Escolares </t>
  </si>
  <si>
    <t xml:space="preserve">
EFICACIA: No. de visitas aleatorias realizadas /No. De visitas aleatorias programadas X 100%
EFECTIVIDAD: No. de elementos verificados
</t>
  </si>
  <si>
    <t>Causa 2 ( si existe): Abuso de Autoridad
Amiguismo</t>
  </si>
  <si>
    <t>Control 2:  La Directora de Dotaciones Escolares, realizará la verificación  aleatoria de los siniestros que se encuentren registrados en   la  base de seguros, bimestralmente  validando que se cumpla con el procedimiento establecido para seguros para garantizar el cumplimiento de cada siniestro desde el inicio hasta el cierre del mismo, como evidencia se tendrá un acta con la verificación.</t>
  </si>
  <si>
    <t xml:space="preserve"> Actas de verificación </t>
  </si>
  <si>
    <t xml:space="preserve">Acción de contingencia en caso de materialización del riesgo: Verificación aleatoria, para validar el cumplimiento del procedimiento en seguros
Acción de contingencia: coordinar mesas de trabajo con el área de seguros y realizar las acciones correctivas pertinentes para el cierre de siniestros  </t>
  </si>
  <si>
    <t xml:space="preserve">Eficacia: No. de verificaciones  aleatorias realizadas/No. De verificaciones  aleatorias programadas X 100%
EFECTIVIDAD: No. De siniestros verificados </t>
  </si>
  <si>
    <t xml:space="preserve">Causa 1: Desconocimiento de la normativa y procedimiento para administración de bienes a cargo de la SED (inventario) 
</t>
  </si>
  <si>
    <t xml:space="preserve">Posible detrimento patrimonial
</t>
  </si>
  <si>
    <t>Control 1: la  Directora de Dotaciones Escolares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Con el fin de dar a conocer la normatividad vigente y el cuidado de los bienes al personal a cargo del inventario de nivel institucional. Como evidencia se tendrán en cuenta los listados de asistencia</t>
  </si>
  <si>
    <t>Listados de asistencia</t>
  </si>
  <si>
    <t xml:space="preserve">Actividad de monitoreo a los controles: Capacitaciones realizadas a personal de nivel central, local e institucional para mejorar su competencia en lo relacionado con la administración de bienes muebles de la SED </t>
  </si>
  <si>
    <t>Eficacia (control 1):
EFICACIA: No. de sesiones de capacitación realizadas / Total de sesiones de capacitación programadas x 100
EFECTIVIDAD: No. de personas que asisten a la capacitación por Localidad / N° de personas convocadas por Localidad</t>
  </si>
  <si>
    <t xml:space="preserve">Causa 2 ( si existe): Solicitar bienes dotacionales innecesariamente  para uso personal de los servidores </t>
  </si>
  <si>
    <t>Control 2: La Directora  de Dotaciones Escolares, realizará visitas presenciales o virtuales a nivel institucional , de acuerdo con los requerimientos de las Instituciones Educativas Distritales,  para verificar la necesidad de elemntos dotacionales que se requieren y hacer el levantamiento de necesidades en cada vigecnia de acuero con las solicitudes, con el fin de identificar los elemntos a adquirir de acuerdo conla necesidad. Como evidencia se tendra las actas de visitas a las diferentes Instituciones Educativas Distritales.</t>
  </si>
  <si>
    <t>Acción de contingencia en caso de materialización del riesgo: : Visitas realizdas a las IED, para verificar la necesidad dotacional 
Acción de Contingencia: verificar los inventarios de cada IED, para verificar la necsidad por obsolecencia</t>
  </si>
  <si>
    <t>Eficacia (Control 2 si existe):
Efectividad: ( Riesgo):
Eficacia. Número de visitas realizadas 
Efectividad: Número de visitas Realizdas / Nuemro de solicitudes allegadas a la DDE x 100</t>
  </si>
  <si>
    <t>Posibilidad de recibir o solicitar dádivas o beneficio en nombre propio o de terceros en cualquiera de las fases del proceso contractual de un proyecto de obra de infraestructura.</t>
  </si>
  <si>
    <t>Causa 1: Debilidades en la etapa de planeación que facilitan la inclusión en los estudios previos y/o pliegos de condiciones de requisitos orientados a favorecer a un proponente.</t>
  </si>
  <si>
    <t xml:space="preserve">Posible detrimento patrimonial
Incumplimiento de metas y objetivos de la dependencia
posibles investigaciones y/o sanciones </t>
  </si>
  <si>
    <t>Control 1:
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Direccion de Construccion y Conservación de Establecimientos Educativos y documentos entregados al área de estudios previos para adelantar el proceso de selección o revisión de proyectos.</t>
  </si>
  <si>
    <t>Director (a) de Construcción y Conservación de establecimientos Educativos</t>
  </si>
  <si>
    <t>Lista de chequeo documentos entregados al área de estudios previos para adelantar el proceso de selección o revisión de proyectos</t>
  </si>
  <si>
    <t>Actividad de monitoreo a los controles:
Listas de chequeo aplicadas  en todos los procesos contractuales de la Dirección de Construcciones</t>
  </si>
  <si>
    <t>Dirección de Construcción y Conservación de establecimientos Educativos</t>
  </si>
  <si>
    <t xml:space="preserve">Eficacia (control 1):
(No. de procesos con lista de chequeo del cumplimiento del instructivo en los estudios previos /No. Total, de procesos contractuales de obra estructurados en el periodo) X100%
</t>
  </si>
  <si>
    <t xml:space="preserve">Causa 2 ( si existe): Productos y/o servicios recibidos que no cumplen con lo requerido contractualmente </t>
  </si>
  <si>
    <t>Control 2:
El Director de Construcciones y su equipo de trabajo realiza una revisión cuatrimestral sobre una muestra aleatoria de autocontrol sobre los informes de supervisión de los contratos de obras, con el fin de corroborar que se esté cumpliendo un adecuado ejercicio de la supervisión.  En caso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</si>
  <si>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Informe de revisión a una muestra aleatoria de  los informes de supervisión de obras, presentados en el periodo</t>
  </si>
  <si>
    <t>Acción de contingencia en caso de materialización del riesgo:
Revisión a una muestra aleatoria de  los informes de supervisión de obras</t>
  </si>
  <si>
    <t xml:space="preserve">Eficacia (Control 2 si existe):
(Porcentaje de cumplimiento de conceptos de revisión (contractuales, técnicos, seguimiento, pagos, comités de obra) / No total de informes revisados) X 100%
</t>
  </si>
  <si>
    <t>GESTIÓN JURÍDICA
 OBJETIVO:Fortalecer jurídicamente la gestión de la Secretaría de Educación garantizando la debida dilgencia de los deberes funcionales en garantía de los derechos de los administrados y la protección de los intereses jurídicos de la entidad.</t>
  </si>
  <si>
    <t>Posibilidad de recibir o solicitar cualquier dádiva o beneficio  a nombre propio o de terceros para ejercer  la representación y defensa de la entidad de forma indebida.</t>
  </si>
  <si>
    <t>Debilidades en la revisión de las actuaciones procesales  repordas  en los informes mensuales presentados por las firmas  de abogados externos.</t>
  </si>
  <si>
    <t xml:space="preserve">Pérdida de confianza en lo público
Investigaciones penales, disciplinarias y fiscales
Enriquecimiento ilícito de contratistas y/o servidores públicos. </t>
  </si>
  <si>
    <t>Los  funcionarios designados  por el jefe de la Oficina Asesora Jurídica, realizan  la  revisión mensual  de los informes presentados por los apoderados  externos de la Secretaría de Educación del Distrito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</si>
  <si>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Jefe Oficina Asesora Jurídica
Funcionariosdesignados 
Apoderado</t>
  </si>
  <si>
    <t xml:space="preserve"> Los informes presentados, las comunicaciones remitidas o correos electrónicos de revisión de informes
Reporte en excel de los estados procesales registrados por la rama judicial y  correos enviados al profesional de apoyo a la supervisión.</t>
  </si>
  <si>
    <t>Actividad de monitoreo a los controles:Revisión y validación de los  informes  mensuales presentados por los apoderados de la SED,   por parte del profesional de apoyo a la supervisión y el jefe de la Oficina Asesora Jurídica.                                  ACCION DE CONTINGENCIA: Comunicar a la  instancia competente para iniciar  si es el caso un proceso de incumplimiento contractual.</t>
  </si>
  <si>
    <t>OFICINA ASESORA JURIDICA</t>
  </si>
  <si>
    <t>Eficacia (control 1):
Informes revisados y validados/Informes mensuales presentados por los apoderados de la SED  X 100</t>
  </si>
  <si>
    <t xml:space="preserve">Vencimiento de términos legales en el ejercicio de defensa de la Secretaría de Educación del Distrito. </t>
  </si>
  <si>
    <t>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importartantes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</si>
  <si>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t xml:space="preserve">Jefe Oficina Asesora Jurídica
Funcionariosdesignados  o Firma Externa Contratada </t>
  </si>
  <si>
    <t>Reportes en Excel de los estados procesales registrados por la rama judicial y los correos enviados al profesional de apoyo a la supervisión.</t>
  </si>
  <si>
    <t>Acción de contingencia en caso de materialización del riesgo:Reporte de  las actuaciones, tramites o decisiones que se generen en los procesos judiciales y comunicación  via correo electronico al profesional de apoyo  encargado de la supervisón de los contratos                                                                                                                                                             ACCION DE CONTINGENCIA: Comunicar a la instancia competente para iniciar  la investigación  disciplinaria, fiscal o penal según el cas</t>
  </si>
  <si>
    <t>Eficacia (Control 2 si existe):
Efectividad: ( Riesgo):
Eficacia:
( Riesgo):Número de casos de favorecimientos a terceros durante la vigencia
Efectividad: 
 Procesos judiciales  vigilados /Procesos con vencimiento de términos de ley reportados X 100</t>
  </si>
  <si>
    <t>CALIDAD EDUCATIVA INTEGRAL.  OBJETIVO: Promover en niños, niñas, adolescentes, jóvenes y adultos el desarrollo humano y formación integral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</si>
  <si>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 xml:space="preserve">Posibilidad de recibir o solicitar cualquier dádiva o beneficio a nombre propio o de terceros, con el fin de manipular la información o documentación para beneficio privado </t>
  </si>
  <si>
    <t>Causa 1: Causa1: Dificultades en el manejo de los canales de comunicación y las herramientas de control del seguimiento contractual, debido a las situaciones de orden social, público o epidemiologico, entre otras.</t>
  </si>
  <si>
    <t>1. Detrimento patrimonial.
2. Investigaciones disciplinarias, fiscales y penales
3.Destinación indebida de los recursos públicos en beneficio de terceros.  
4. Pérdida de imagen positiva y credibilidad de la entidad.</t>
  </si>
  <si>
    <t>Extremo</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</si>
  <si>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</si>
  <si>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t>La Subsecretaría de Calidad y Pertinencia y sus Direcciones.</t>
  </si>
  <si>
    <t>Las actas de las mesas de trabajo realizadas</t>
  </si>
  <si>
    <t xml:space="preserve"> </t>
  </si>
  <si>
    <t>Alto</t>
  </si>
  <si>
    <t xml:space="preserve">Actividad de monitoreo a los controles: ACTIVIDAD DE CONTROL: La Subsecretaría de Calidad y Pertinencia realizara el seguimiento al cumplimiento de la actividad de control mediante la recepción y verificación de las evidencias enunciadas
</t>
  </si>
  <si>
    <t>Día 1 de materialización del riesgo</t>
  </si>
  <si>
    <t>Día 15 de materialización del riesgo</t>
  </si>
  <si>
    <t xml:space="preserve">Eficacia (control 1): Número de mesas de trabajo realizadas
EFECTIVIDAD: Número de casos presentados de manipulación de la información o documentación.
</t>
  </si>
  <si>
    <t xml:space="preserve">Causa 2 ( si existe):  Posibilidad de alteración, manipulación o pérdida de documentos de la gestión contractual para beneficio propio o de un tercero.   </t>
  </si>
  <si>
    <t>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2022 y podrá desarrollarse en varias sesiones. Las evidencias de esta actividadad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2022,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</si>
  <si>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t xml:space="preserve">
'-Las listas de asistencia y/o links de la actividad de asesoría y acompañamiento realizada por la Dirección de contratación o el memorando con orientaciones y soportes de la socialización del memorando. </t>
  </si>
  <si>
    <t xml:space="preserve">Acción de contingencia en caso de materialización del riesgo: El director de cada Dirección tomara las medidas necesarias para controlar y contener el daño y además, seguira el conducto regular ante las instancias competentes.
</t>
  </si>
  <si>
    <t>Eficacia (control 2): EFICACIA: La asesoría y acompañamiento realizado por la Dirección de contratación o el memorando con orientaciones que será socializado con los funcionarios de la Subsecretaría.
EFECTIVIDAD: Número de casos presentados de manipulación de la información o documentación.</t>
  </si>
  <si>
    <t xml:space="preserve">GESTIÓN DOCUMENTAL. OBJETIVO: Administrar los documentos físicos y electrónicos producidos y recibidos por la entidad, mediante la implementación de los instrumentos archivísticos y la normatividad vigente, con el propósito de facilitar la organización documental, acceso a la información y aportar a la conservación y preservación de la memoria institucional.  </t>
  </si>
  <si>
    <t>Posibilidad de recibir o solicitar cualquier dádiva o beneficio  a nombre propio o de terceros para manipulacion de los expedientes documentales de la entidad</t>
  </si>
  <si>
    <t xml:space="preserve">Causa 1:Desconocimiento en la implementación de las tablas de retención documental de la Entidad.
</t>
  </si>
  <si>
    <t xml:space="preserve">Incumplimiento de objetivos institucionales
Pérdida de confianza en la institución.
Investigaciones disciplinarias, penales y fiscales contra la entidad
Perdida de información </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</si>
  <si>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</si>
  <si>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t>La Directora de Servicios Administrativos con el apoyo del equipo de gestión documental</t>
  </si>
  <si>
    <t xml:space="preserve">1. Plan Institucional de Capacitaciones en materia de gestión documental 
2. Material presentado 
3. Listas de asistencia </t>
  </si>
  <si>
    <t>Actividad de monitoreo a los controles:
Desarrollar  las  capacitación  establecidas en el PIC en materia de gestión documental a los funcionarios y contratistas de la SED
Realizar la implementación de  los procedimientos, instructivos y Tablas de Retención Documental  para la administración, organización y conservación de los expedientes que reposan en los Archivos de gestión 
Ejecutar el cronograma de transferencias primaria</t>
  </si>
  <si>
    <t xml:space="preserve">La Directora de Servicios Administrativos </t>
  </si>
  <si>
    <t>Eficacia (control 1):
Total de capacitaciones realizadas / Total de sesiones programadas * 100</t>
  </si>
  <si>
    <t xml:space="preserve">Causa 2 : Desconocimiento de la normativa aplicable en la administración , organización y coservación documentación emitida por el ente rector. </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</si>
  <si>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</si>
  <si>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t xml:space="preserve">1. Programación de los acompañamientos técnicos
2. Actas de acompañamientos técnicos 
3. Actas de legalización de transferencias </t>
  </si>
  <si>
    <t>Acción de contingencia en caso de materialización del riesgo:</t>
  </si>
  <si>
    <t xml:space="preserve">Eficacia (Control 2 si existe):
Total de acompañamientos realizados / Total de acompañamientos programados *100
</t>
  </si>
  <si>
    <t>GESTIÓN ADMINISTRATIVA. OBJETIVO:
Prestar Servicios de Apoyo Administrativo y  logístico   en condiciones de eficiencia y calidad para el adecuado funcionamiento de las sedes de la entidad.</t>
  </si>
  <si>
    <t>Causa 1: Estructuracion de estudios previos   y/o pliegos de condiciones con  requisitos orientados a  favorecer a  proponentes.</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</si>
  <si>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</si>
  <si>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Control 1:
El(la) Director(a)  de Servicios Administrativos  y el profesional asignado revisará con las áreas involucradas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</si>
  <si>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 xml:space="preserve">Directora de Servicios Administrativos </t>
  </si>
  <si>
    <t xml:space="preserve">Actividad de monitoreo a los controles: Desarrollar mesas de trabajo con la Oficina de Apoyo Precontractual con el fin de verificar los requisitos y condiciones tecnicas de los procesos precontractuales adelantados por la Dirección de Servicios Administrativos, para dar cumplimiento a los principios de la contratacion estatal.
</t>
  </si>
  <si>
    <t>Eficacia (control 1):
Número de mesas de trabajo realizadas con la Oficina de Apoyo Precontractual para verificar los requisitos y condicciones técnicas de los procesos contractuales adelantados por la Dirección de Servicios Administivos.
((Numero de mesas de trabajo programadas/Numero de  mesas ejecutadas)*100)</t>
  </si>
  <si>
    <t>Causa 2 ( si existe): Falta de controles en la custodia de la información de los procesos.</t>
  </si>
  <si>
    <t>Débil</t>
  </si>
  <si>
    <t>Acción de contingencia en caso de materialización del riesgo: En caso de que se detecte la materialización del riesgo la Dirrección de Servicios Administrativos, convoca una reunión con la Subsecretaria de Gestión Institucional y la Dirección de Contratación para evaluar la situación y todmar las acciones pertinentes.</t>
  </si>
  <si>
    <t>Eficacia (Control 2 si existe):
Efectividad: ( Riesgo):
Numero de casos identificados de solicitudes dádiva o beneficio a nombre propio o de terceros con el fin de modificar las condiciones de los pliegos y favorecer a un oferente en particular.</t>
  </si>
  <si>
    <t>INTEGRIDAD Y CONTROL DISCIPLINARIO OBJETIVO: Promover los valores del servicio público por medio de la implementación del plan de gestión de integridad y el ejercicio de la acción disciplinaria, con el fin de fomentar un comportamiento íntegro de los funcionarios y contratistas de la entidad.</t>
  </si>
  <si>
    <t xml:space="preserve">Posibilidad de manipular las decisiones de los procesos disciplinarios para beneficio particular o de un tercero </t>
  </si>
  <si>
    <t>Trafico de influencias 
Ofrecimiento de Dádivas
Amiguismo</t>
  </si>
  <si>
    <t>Mala imagen dela oficina y la SED</t>
  </si>
  <si>
    <t>Control 1: 
El Jefe de la Oficina de Control Disciplinario y las profesionales asignadas programan revisión cuatrimestral aleatoria de procesos disciplinarios registrados en el sistema de información disciplinaria (SID) a cargo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</si>
  <si>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t>Moderado</t>
  </si>
  <si>
    <t xml:space="preserve">Jefe Oficina Control Disciplinario y Profesional Asignado </t>
  </si>
  <si>
    <t xml:space="preserve">Remision de informes y actas de revisison </t>
  </si>
  <si>
    <t>Actividad de monitoreo a los controles: Revision de procesos disciplinarios</t>
  </si>
  <si>
    <t>1/01(2022</t>
  </si>
  <si>
    <t xml:space="preserve">Jefe Oficina de Control Disciplinario y profesional asignado </t>
  </si>
  <si>
    <t>Eficacia (control 1):
Numero de procesos disciplinario activos/numero de proceos disciplinarios revisados</t>
  </si>
  <si>
    <t>Acción de contingencia en caso de materialización del riesgo: Reasiganacion de algunos procesos a contratsitas como apoyo y en caso evidenciar alguna irregularidad se comunicará a las instancias correspondientes</t>
  </si>
  <si>
    <t>Eficacia (Control 2 si existe):
Efectividad: ( Riesgo):
Número de revisiones  aleatorias ejecutadas / Números de revisiones  realizadoas  X 100</t>
  </si>
  <si>
    <t>GESTIÓN CONTRACTUAL  OBJETIVO: Adquirir los bienes, obras y servicios mediante el desarrollo de los procesos contractuales para satisfacer las necesidades de la entidad.</t>
  </si>
  <si>
    <t>Causa 1:
Debilidad y/o desconocimiento de las responsabilidades en el ejercicio de la supervisión de contratos.</t>
  </si>
  <si>
    <t>Pérdida de confianza en lo público
Investigaciones penales, disciplinarias y fiscales
Enriquecimiento ilícito de contratistas y/o servidores públicos
Comprometer la calidad de los bienes y/o servicios de la entidad
Detrimento patrimonial</t>
  </si>
  <si>
    <t>Catastrófico</t>
  </si>
  <si>
    <t>Control 1:
La Directora de Contratación con la Jefe de la Oficina de Contratos realiza jornadas de capacitación y  sensibilización a los supervisores y a quienes ejercen apoyo a la supervisión de acuerdo con el cronograma definido semestralmente, con el fin de afianzar sus conocimientos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</si>
  <si>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Director(a) de Contratación
Jefe de la Oficina de Contratos</t>
  </si>
  <si>
    <t>Listas de asistencia y las presentaciones</t>
  </si>
  <si>
    <t>Actividad de monitoreo a los controles:
Verificar la realización de las Jornadas de capacitación y sensibilización dirigidas a los supervisores de contratos
Verificar la realización de los Pactos de probidad y compromiso anticorrupción  suscritos en los procesos de selección
Verificar  la suscrición de los Anexos Compromisos de Anticorrupción por parte de los Oferentes</t>
  </si>
  <si>
    <t>La Directora  y Jefes de Oficina de la Dirección de  Contratación</t>
  </si>
  <si>
    <t>Eficacia (control 1):
Número de capacitaciones realizadas / capacitaciones propuestas</t>
  </si>
  <si>
    <t>Causa 2 ( si existe):
Debilidades en la etapa de planeación, estructuración de los estudios previos y/o pliegos de condiciones de requisitos orientados a  favorecer a un proponente.</t>
  </si>
  <si>
    <t>Control 2:
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</si>
  <si>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la Oficina de Apoyo Precontractual</t>
  </si>
  <si>
    <t>Suscripción del pacto de probidad y el compromiso anticorrupción en los formatos disponibles en ISOLUCION</t>
  </si>
  <si>
    <t>Eficacia (control 2 si existe):
Procesos de selección con pacto de probidad y compromiso anticorrupción/ Total de procesos en etapa precontractual</t>
  </si>
  <si>
    <t>Causa 3 ( si existe):</t>
  </si>
  <si>
    <t>Control 3:
Las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</si>
  <si>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de la Oficina de Apoyo Precontractual
Jefe de Oficina de Contratos</t>
  </si>
  <si>
    <t>Actas de reunión de mesas de acompañamiento para la estructuración de estudios previos</t>
  </si>
  <si>
    <t>Acción de contingencia en caso de materialización del riesgo:
Solicitud inicio de proceso sancionatorio, cuando corresponda.
Remisión a las autoridades competentes</t>
  </si>
  <si>
    <t>Eficacia (Control 3 si existe):
Efectividad: ( Riesgo):
Mesas de trabajo realizadas/mesas de trabajo solicitadas
Efectividad: ( Riesgo):
No. de denuncias presentadas ante la autoridad competente por recibir o solicitar cualquier dádiva o beneficio presuntamente / No. de procesos contractuales adelantados</t>
  </si>
  <si>
    <t>GESTIÓN CONTRACTUAL. OBJETIVO: Adquirir los bienes, obras y servicios mediante el desarrollo de los procesos contractuales para satisfacer las necesidades de la entidad.</t>
  </si>
  <si>
    <t>Causa 1:
Acuerdos fraudulentos entre dos o más proponentes con el fin de lograr que un proponente sea seleccionado</t>
  </si>
  <si>
    <t>Detrimento patrimonial
Insatisfacción de la necesidad pública respectiva
Restricción a la libre competencia</t>
  </si>
  <si>
    <t>Control 1:
La Jefe de la Oficina de Apoyo precontractual con su equipo de trabajo  desarrollará una capacitación semestral en  temas de colusión, dirigida a quienes participan en los comités técnicos evaluadores, con la finalidad de dar a conocer los posibles hechos de colusión y evitar que se presenten en la Entidad. En caso de presentarse  desviaciones en el cronograma o baja asistencia, se reprogramará una nueva sesión.
Como evidencia se tomarán listas de asistencia y las presentaciones utilizadas para difundir los contenidos desarrollados.</t>
  </si>
  <si>
    <t>Jefe de la Oficina de Apoyo Precontractua</t>
  </si>
  <si>
    <t>Lista de asistencia y presentación de la capacitación</t>
  </si>
  <si>
    <t>Actividad de monitoreo a los controles:
 Verificar la realización de la Capacitación semestral en  temas de colusión, dirigida a quienes participan en los comités técnicos evaluadores.
Verificar la expedición del memorando de buenas practicas frente a la validación de los documentos presentados por los oferentes y posibles contratistas</t>
  </si>
  <si>
    <t>Jefe de la Oficina de Contratos y Jefe de la Oficina de Apoyo Precontractual</t>
  </si>
  <si>
    <t xml:space="preserve">Número de capacitaciones realizadas/Número de capacitaciones programadas
</t>
  </si>
  <si>
    <t>Causa 2 ( si existe):
Presentación de documentación Falsa  por parte de los proponentes y posibles contratistas</t>
  </si>
  <si>
    <t>Control 2:
Las Jefes de las Oficinas de Apoyo Precontractual y de Contratos, proyectarán semestralmente a sus equipos de trabajo  un  memorando sobre buenas prácticas para la validación de documentos presentados por los oferentes y posibles contratistas, con el propósito de brindar herramientas que coadyuven a la identificación de documentos falsos,  Como evidencia se presentará los memorandos emitidos.   En caso de evidenciar la no proyección del memorando la Directora requerirá a las respectivas Jefes para subsanar dicha omisión.</t>
  </si>
  <si>
    <t>Memorandos emitidos</t>
  </si>
  <si>
    <t xml:space="preserve">Eficacia (control 2 si existe):
Número de memorandos programados/Número de memorandos expedidos
</t>
  </si>
  <si>
    <t>Control 3:</t>
  </si>
  <si>
    <t>Acción de contingencia en caso de materialización del riesgo:
Remisión a las autoridades competentes</t>
  </si>
  <si>
    <t>Eficacia (Control 3 si existe):
Efectividad: ( Riesgo):
Efectividad: 
No. de denuncias presentadas ante la autoridad competente por presunta existencia de colusión o fraude por parte de los interesados en los procesos de selección / No. de procesos de selección adelantados</t>
  </si>
  <si>
    <t>ACCESO Y PERMANENCIA ESCOLAR. OBJETIVO: Promover el acceso y la permanencia de la población en el Sistema educativo oficial del Distrito, a través del desarrollo de estrategias de cobertura y bienestar escolar para el logro de trayectorias educativas completas.</t>
  </si>
  <si>
    <t>Causa 1: Falta de rigor de las IED en la aplicación del procedimiento establecido en la resolucion de gestion de la cobertura educativa.</t>
  </si>
  <si>
    <t>Investigaciones legales y generación de mala imagen Institucional, 
Desvìo de los beneficios hacia grupos poblacionales sin el lleno de los requisitos establecidos</t>
  </si>
  <si>
    <t>Riesgo asociado a trámite de asignación de cupo escolar</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</si>
  <si>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Distrital 1913 de 2021 , con el fin de garantizar la veracidad, oportunidad y calidad de la información registrada por las Instituciones Educativas Distritales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t>
  </si>
  <si>
    <t>DIRECTOR (A) DE COBERTURA</t>
  </si>
  <si>
    <t>Instructivo del proceso, actas de verificación e informes con los resultados.</t>
  </si>
  <si>
    <t xml:space="preserve">Actividad de monitoreo a los controles:
Verificacion de la informacion reportada por cada Establecimiento Educativo.  </t>
  </si>
  <si>
    <t>Directora de la Direccion de Cobertura</t>
  </si>
  <si>
    <t>Eficacia (control 1):
número de verificaciones y seguimiento realizadas a los Colegios Distritales /número total de verificaciones y seguimiento programados X 100%</t>
  </si>
  <si>
    <t>Control 2: 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</si>
  <si>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Bases de comparativos y los informes de resultados</t>
  </si>
  <si>
    <t>Acción de contingencia en caso de materialización del riesgo:
en caso de  materializacion del riesgo, se notificá a las instancias de control a que haya lugar para las respectivas investigaciones.</t>
  </si>
  <si>
    <t xml:space="preserve">Eficacia (Control 2 si existe):
Efectividad: ( Riesgo):
EFICACIA: número de usuarios nuevos del SIMAT con protocolo ético suscrito /número total de usuarios nuevos registrados X 100%                                                                                                                                                                                                                                                                                                                                                                 
EFECTIVIDAD: El total de los perfiles de usuarios registrados cumplen los compromisos éticos
</t>
  </si>
  <si>
    <t>COMUNICACIÓN INSTITUCIONAL.
OBJETIVO: Gestionar las comunicaciones internas y externas de la entidad mediante la definición, implementación y seguimiento de la estrategia de comunicacion institucional, con el fin de promover la transparencia y el acceso a la información pública</t>
  </si>
  <si>
    <t>Posibilidad de divulgar información incompleta, confusa e inoportuna a través de los medios y canales de competencia de la Oficina Asesora de Comunicación y Prensa-OACP- para beneficio de un tercero o para intereses particulares.</t>
  </si>
  <si>
    <t>Causa 1: Falta de segumiento al cumplimiento del protocolo de publicación de contenido en los diferentes canales de comunicación de acuerdo con la competencia de la OACP.</t>
  </si>
  <si>
    <t>Pérdida de credibilidad   y  de imagen de la entidad
Favorecimiento de intereses particulares.</t>
  </si>
  <si>
    <t xml:space="preserve">Control 1:La jefe de la Oficina de Comunicación y Prensa junto con el profesional asignado, realiza la  verificación del cumplimiento del   protocolo de publicación de información enviada por las diferetes áreas de la entidad con un  seguimiento mensual a las publicaciones realizadas. En caso de que se identifique que  los responsables no lo apliquen, se realizará la solicitud de la justificación correspondiente y su inmediata aplicación. Como evidencias quedan los  registros de divulgacion en los canales  competencia de la OACP y las comunicaciones  al responsable de la gestión de la información   </t>
  </si>
  <si>
    <t>Jefe Oficina Asesora de Comunicación y Prensa con el profesional asignado</t>
  </si>
  <si>
    <t>Consolidado mensual de registros de divulgacion de información publicada  y/o las comunicaciones  al responsable de la gestión de la información  en caso de  que no se aplique el control.</t>
  </si>
  <si>
    <t xml:space="preserve">Actividad de monitoreo a los controles: Verificar el cumplimiento del protocolo de publicación de información competencia de la OACP
Verificar la socialización o estrategia de comunicación relacionada con los diferentes lineamientos (manuales, protocolos etc.). </t>
  </si>
  <si>
    <t>Jefe Oficina Asesora de Comunicación y Prensa.</t>
  </si>
  <si>
    <t xml:space="preserve">Eficacia (control 1):
Acciones de verificación mensual de publicaciones realizadas en los canales que son competencia de la oficina /acciones de verificación mensual de publicaciones realizadas en los canales que son competencia de la oficina formuladas
Eficacia (control 2):Número de casos presentados de uso  indebido de la información divulgada a través de los medios y canales digitales  de competencia de la OACP para favorecer intereses particulares.
</t>
  </si>
  <si>
    <t>Causa 2 :Desconocimiento y/o inclumplimiento de los lineamientos, protocolos y/o procedimientos de gestión de la comunicación por parte de los colaboradores de la OACP y colaboradores de las áreas técnicas interesadas.</t>
  </si>
  <si>
    <t>Control 2: El jefe de la OACP  y su equipo de trabajo  define e implementa una estrategia de comunicación relacionada con los diferentes lineamientos (manuales, protocolos etc.) que definen  el  manejo adecuado  de la información,  los  canales y medios de comunicación  en la entidad  así mismo sobre  la importancia de  mantener comportamientos íntegros en la gestión de la información y las consecuencias de su manejo indebido, con acciones de divulgación cuatrimestral a los colaboradores de la oficina y colaboradores de las áreas técnicas  interesadas. En caso de que se identifiquen servidores de la OACP que no apliquen los lineamientos y procedimientos divulgados, manipulando la información para beneficio de un tercero o interés particular, se notifica a las instancias de control a que haya lugar para las respectivas investigaciones. Como evidencias están, presentaciones o  lista de asistencia o actas de reunión o talleres diseñados o notas de prensa internas o el oficio de notificación a la instancia de control que haya lugar.</t>
  </si>
  <si>
    <t>Jefe Oficina Asesora de Comunicación y Prensa y su equipo de trabajo</t>
  </si>
  <si>
    <t>Actas de reunión o presentaciones o listas de asistencia a los espacios programados o talleres o el oficio de notificación a la instancia de control en caso de requerirse.</t>
  </si>
  <si>
    <t xml:space="preserve">Acción de contingencia en caso de materialización del riesgo: Comunicar a la instancia competente para iniciar  la investigación  disciplinaria, fiscal o penal según el caso </t>
  </si>
  <si>
    <t xml:space="preserve">Eficacia (Control 2 si existe): Acciones de Socialización cuatrimestral implementadas /Acciones de socialización cuatrimestral formuladas
Efectividad: ( Riesgo): Número de casos presentados de uso  indebido de la información divulgada a través de los medios y canales digitales  de competencia de la OACP para favorecer intereses particulares. 
</t>
  </si>
  <si>
    <t xml:space="preserve">GESTIÓN FINANCIERA. OBJETIVO: Administrar los recursos financieros mediante la gestión presupuestal, la gestión de tesorería y el registro contable que permita una gestión eficiente y austera. </t>
  </si>
  <si>
    <t xml:space="preserve">Probabilidad de que el encargado del área registre inadecuadamente la información que se genera y procesa desde la oficina de Presupuesto para el beneficio de un tercero. </t>
  </si>
  <si>
    <t xml:space="preserve">Causa 1:Tráfico de influencias y ofrecimiento / aceptación de dádivas o intercambio de favores. </t>
  </si>
  <si>
    <t>Pérdida de confianza en lo público
Investigaciones penales, disciplinarias y fiscales
No cumplimiento de objetivos</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</si>
  <si>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generarán cruces de información.</t>
  </si>
  <si>
    <t xml:space="preserve">Jefe Oficina de Presupuesto y su equipo de trabajo </t>
  </si>
  <si>
    <t xml:space="preserve">Cruces de información  </t>
  </si>
  <si>
    <t xml:space="preserve">Actividad de monitoreo a los controles: Se realizan mensualmente los cruces  entre las solicitudes de Registros Presupuestales - RP´s remitidas por las áreas contra los sistemas de información presupuestales existentes.  se verifican mensualmente la coherencia entre los rp remitidos por las áreas y los registros presupuestales existentes
</t>
  </si>
  <si>
    <t xml:space="preserve">Eficacia (control 1): Medir el número de cruces con la información registrada en los sistemas presupuestales.
Número de cruces realizados / Número de cruces programados
</t>
  </si>
  <si>
    <t>Acción de contingencia en caso de materialización del riesgo:
En caso en que se incurra una acción que materialice el riesgo al interior de la dependencia, se procederá a informar a las instancias pertinentes para el respectivo proceso disciplinario de(l) (los) colaborador(es) a cargo.  se verifican los RP's</t>
  </si>
  <si>
    <t xml:space="preserve">Efectividad: ( Riesgo):: Porcentaje de RP´s solicitados en relación a los existentes en los sistemas presupuestales 
Número de RP´s solicitados / Número de RP´s registrados en los sistemas presupuestales  
</t>
  </si>
  <si>
    <t>GESTIÓN FINANCIERA. OBJETIVO: Administrar los recursos financieros mediante la gestión presupuestal, la gestión de tesorería y el registro contable que permita una gestión eficiente y austera.</t>
  </si>
  <si>
    <t>Probabilidad de gestionar el pago de una Cuenta por Pagar a favor de un tercero incumpliendo los requisitos legales y /o los procedimientos vigentes, mediante el uso del poder por acción u omisión.</t>
  </si>
  <si>
    <t>Causa 1: Insuficiencia de mecanismos de control que validen la veracidad de los requisitos acreditados para los pagos por Orden dePrestación de Servicios.</t>
  </si>
  <si>
    <t>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requisito de la norma certificada.</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</si>
  <si>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revision de cuentas mensual  de las fallas detectadas frente a las soluciones concretadas, definiéndose las acciones correspondientes.</t>
  </si>
  <si>
    <t>jefe de Tesorería y Contabilidad con el apoyo de su equipo de trabajo</t>
  </si>
  <si>
    <t>Reporte de inconsistencias identificadas en la revisión frente a las subsanadas</t>
  </si>
  <si>
    <t xml:space="preserve">Actividad de monitoreo a los controles:
Se valida  la información   tributaria mensualmente registrada en el formato y sus soportes, con el fin de garantizar la consistencia de la solicitud recibida según normatividad y sistemas de información vigentes para la gestión del pago
</t>
  </si>
  <si>
    <t xml:space="preserve">Eficacia (control 1): nconsistencias identificadas en la revisión  de las liquidaciones realizadas.
</t>
  </si>
  <si>
    <t>Acción de contingencia en caso de materialización del riesgo: 
El Director Financiero o el jefe de área deberá comunicar mediante oficio y soportes adjuntos a la Oficina de Control Disciplinario para que se adelante la investigación respectiva y si es el caso remitir a los demás entes competentes.</t>
  </si>
  <si>
    <t xml:space="preserve">Eficacia (Control 2 si existe): Rechazos Ordenes de Pago OP
Efectividad: ( Riesgo):
</t>
  </si>
  <si>
    <t>ARTICULACIÓN INTERINSTITUCIONAL OBJETIVO: Promover estrategias de articulación interinstitucional  a partir del trabajo en red con el fin de favorecer la gestión para la materialización de la política educativa y su seguimiento.</t>
  </si>
  <si>
    <t>Posibilidad de recibir o solicitar cualquier dadiva o beneficio en nombre propio o de un tercero con el fin de  asignar beneficios del Programa Reto a la U para favorecer a un tercero.</t>
  </si>
  <si>
    <t>Causa 1: 
Uso indebido de la información de calificación para favorecer a terceros con beneficios sin el lleno total de requisitos.</t>
  </si>
  <si>
    <t>Investigaciones legales  
Desvìo de los beneficios hacia grupos poblacionales sin el lleno de los requisitos establecidos</t>
  </si>
  <si>
    <t>Control 1:
El Director de Relaciones con los Sectores de Educación Superior y Educación para el Trabajo y el líder del programa Reto a la U distribuiran las tareas y responsabilidades a integrantes de la Dirección que intervienen en el programa cada vez que se realiza una convocatoria, con el fin de que los designados validen la información y la presenten para aprobación del comité del Programa de Reactivación Económica y Social (PRAES) que se reunirá al menos una vez por semestre. En caso de presentarse desviaciones se solicita una revisión general de la variable que presenta la novedad. Como evidencia de la ejecución de la actividad de control se tienen bases de información, bases de calificación, actas de comités y documentos equipo de supervisión.</t>
  </si>
  <si>
    <t>El Director de Relaciones con los Sectores de Educación Superior y Educación para el Trabajo, el líder del programa Reto a la U, los  integrantes de la Dirección que intervienen en el programa</t>
  </si>
  <si>
    <t>Bases de información, bases de calificación, actas de comités y documentos equipo de supervisión</t>
  </si>
  <si>
    <r>
      <rPr>
        <b/>
        <sz val="11"/>
        <color theme="1"/>
        <rFont val="Calibri"/>
        <family val="2"/>
        <scheme val="minor"/>
      </rPr>
      <t>Actividad de monitoreo a los controles:</t>
    </r>
    <r>
      <rPr>
        <sz val="11"/>
        <color theme="1"/>
        <rFont val="Calibri"/>
        <family val="2"/>
        <scheme val="minor"/>
      </rPr>
      <t xml:space="preserve">
1. La información es tratada por un número restringido de personas. 
2. La información se cruza con bases de datos institucionales.
3. Se desarrolla de manera aleatoria validación para crear puntos de control
4. Se realizá validación integral por parte de equipo de apoyo a la supervisión desde el componente jútidico, tecnico y financiero
5. Se somete a aprobación del comité todas las acciones que impliquen cambios.</t>
    </r>
  </si>
  <si>
    <t>Subsecretaria de Integración Interinstitucional, Director de Relaciones con los Sectores de Educación Superior y Educación para el Trabajo, Equipo de supervisión, equipo Técnico programa Reto a la U</t>
  </si>
  <si>
    <r>
      <t xml:space="preserve">
</t>
    </r>
    <r>
      <rPr>
        <b/>
        <sz val="11"/>
        <color theme="1"/>
        <rFont val="Calibri"/>
        <family val="2"/>
        <scheme val="minor"/>
      </rPr>
      <t>CONTROL 1</t>
    </r>
    <r>
      <rPr>
        <sz val="11"/>
        <color theme="1"/>
        <rFont val="Calibri"/>
        <family val="2"/>
        <scheme val="minor"/>
      </rPr>
      <t xml:space="preserve">
</t>
    </r>
    <r>
      <rPr>
        <b/>
        <sz val="11"/>
        <color theme="1"/>
        <rFont val="Calibri"/>
        <family val="2"/>
        <scheme val="minor"/>
      </rPr>
      <t xml:space="preserve">Eficacia: </t>
    </r>
    <r>
      <rPr>
        <sz val="11"/>
        <color theme="1"/>
        <rFont val="Calibri"/>
        <family val="2"/>
        <scheme val="minor"/>
      </rPr>
      <t xml:space="preserve">
Garantizar por lo menos una revisión aleatoria de los puntajes asignados a los beneficiarios
</t>
    </r>
    <r>
      <rPr>
        <b/>
        <sz val="11"/>
        <color theme="1"/>
        <rFont val="Calibri"/>
        <family val="2"/>
        <scheme val="minor"/>
      </rPr>
      <t>Efectividad:</t>
    </r>
    <r>
      <rPr>
        <sz val="11"/>
        <color theme="1"/>
        <rFont val="Calibri"/>
        <family val="2"/>
        <scheme val="minor"/>
      </rPr>
      <t xml:space="preserve">
No. De irregularidades identificadas /No. de validaciones realizadas *100
</t>
    </r>
  </si>
  <si>
    <r>
      <rPr>
        <b/>
        <sz val="11"/>
        <color theme="1"/>
        <rFont val="Calibri"/>
        <family val="2"/>
        <scheme val="minor"/>
      </rPr>
      <t>Acción de contingencia en caso de materialización del riesgo:</t>
    </r>
    <r>
      <rPr>
        <sz val="11"/>
        <color theme="1"/>
        <rFont val="Calibri"/>
        <family val="2"/>
        <scheme val="minor"/>
      </rPr>
      <t xml:space="preserve">
En caso de evidenciarse error en los procesos de calificación se procede a hacer validación de las fuentes de información para efectuar los respectivos cruces y de ser necesario se adelanta nuevemente el proceso de calificación.</t>
    </r>
  </si>
  <si>
    <t xml:space="preserve">Eficacia (Control 2 si existe):
Efectividad: ( Riesgo):
</t>
  </si>
  <si>
    <t>ARTICULACIÓN INTERINSTITUCIONAL. OBJETIVO: Promover estrategias de articulación interinstitucional  a partir del trabajo en red con el fin de favorecer la gestión para la materialización de la política educativa y su seguimiento.</t>
  </si>
  <si>
    <t>Posibilidad de recibir o solicitar cualquier dádiva o beneficio en nombre propio o de un tercero con el fin de destinar recursos de las experiencias en Justicia Escolar restaurativa -JER- , en procesos diferentes en las Instituciones Educativas Distritales seleccionadas, para beneficio propio o de un tercero.</t>
  </si>
  <si>
    <t>Causa 1: Destinación de los recursos asignados en Las IED  en procesos distintos a los específicados  en el acto administrativo de transferencia de los mismos, Tráfico de influencias y ofrecimiento / aceptación de dádivas o intercambio de favores.</t>
  </si>
  <si>
    <t xml:space="preserve">Pérdida del recurso transferido para la destinación específica. Experiencias escolares debilitadas.
Investigaciones legales, penales fiscales. </t>
  </si>
  <si>
    <t>Ningún trámite y/o procedimiento administrativo</t>
  </si>
  <si>
    <t>Control 1: 
El Director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ii).Convocatoria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inciativas, los planes de inversión, seguimientos a la ejecución de recursos, actas de acompañamientos pedagógicos y/o correos.</t>
  </si>
  <si>
    <t>El Director de participación y relaciones interinstitucionales y las personas líderes de los procesos.</t>
  </si>
  <si>
    <t>Plan de acción de las experiencias, planes de inversión, seguimientos a la ejecución de recursos, actas de acompañamientos pedagógicos y/o  correos.</t>
  </si>
  <si>
    <r>
      <rPr>
        <b/>
        <sz val="11"/>
        <color theme="1"/>
        <rFont val="Calibri"/>
        <family val="2"/>
        <scheme val="minor"/>
      </rPr>
      <t>Actividad de monitoreo a los controles:</t>
    </r>
    <r>
      <rPr>
        <sz val="11"/>
        <color theme="1"/>
        <rFont val="Calibri"/>
        <family val="2"/>
        <scheme val="minor"/>
      </rPr>
      <t xml:space="preserve">
1. Acompañamientos pedagógicos a las  experiencias JER.
2. Acompañamiento a la consolidación del plan de inversión 
3. Acompañamiento a la ejecución de recursos y seguimiento a la adquisición de insumos y servicios.
4. Adecuada gestión documental de todos los proceos de ejecución de las experinecias e iniciativas. </t>
    </r>
  </si>
  <si>
    <t>Subsecretaría de Integración Interinstitucional, Director de Participación y Relaciones Interinstitucionales</t>
  </si>
  <si>
    <r>
      <t xml:space="preserve">
</t>
    </r>
    <r>
      <rPr>
        <b/>
        <sz val="11"/>
        <color theme="1"/>
        <rFont val="Calibri"/>
        <family val="2"/>
        <scheme val="minor"/>
      </rPr>
      <t>CONTROL 1</t>
    </r>
    <r>
      <rPr>
        <sz val="11"/>
        <color theme="1"/>
        <rFont val="Calibri"/>
        <family val="2"/>
        <scheme val="minor"/>
      </rPr>
      <t xml:space="preserve">
</t>
    </r>
    <r>
      <rPr>
        <b/>
        <sz val="11"/>
        <color theme="1"/>
        <rFont val="Calibri"/>
        <family val="2"/>
        <scheme val="minor"/>
      </rPr>
      <t>EFICACIA:</t>
    </r>
    <r>
      <rPr>
        <sz val="11"/>
        <color theme="1"/>
        <rFont val="Calibri"/>
        <family val="2"/>
        <scheme val="minor"/>
      </rPr>
      <t xml:space="preserve">
Realizar una revisión aleatoria de los insumos solicitados, aprobados, comprados y entregados a las iniciativas.
Seguimientos periódicos de las acciones operativas, administrativas y pedagógicas con los aliados de la estrategia.
</t>
    </r>
    <r>
      <rPr>
        <b/>
        <sz val="11"/>
        <color theme="1"/>
        <rFont val="Calibri"/>
        <family val="2"/>
        <scheme val="minor"/>
      </rPr>
      <t>EFECTIVIDAD:</t>
    </r>
    <r>
      <rPr>
        <sz val="11"/>
        <color theme="1"/>
        <rFont val="Calibri"/>
        <family val="2"/>
        <scheme val="minor"/>
      </rPr>
      <t xml:space="preserve">
 No. de hallazgos identificados y corregidos /No. hallazgos identificados
</t>
    </r>
  </si>
  <si>
    <r>
      <rPr>
        <b/>
        <sz val="11"/>
        <rFont val="Calibri"/>
        <family val="2"/>
        <scheme val="minor"/>
      </rPr>
      <t>Acción de contingencia en caso de materialización del riesgo:</t>
    </r>
    <r>
      <rPr>
        <sz val="11"/>
        <rFont val="Calibri"/>
        <family val="2"/>
        <scheme val="minor"/>
      </rPr>
      <t xml:space="preserve">
En caso de materialización del riesgo se reporta a las autoridades competentes y se definen las acciones correctivas.</t>
    </r>
  </si>
  <si>
    <t xml:space="preserve">INSPECCIÓN Y VIGILANCIA DEL SERVICIO EDUCATIVO OBJETIVO:Inspeccionar y vigilar la prestación del servicio de educación formal y para el trabajo y el desarrollo humano, a través de la asesoría, supervisión, seguimiento, evaluación y control, con el fin de asegurar condiciones de legalidad y calidad  para la garantia del derecho a la educación; y en relación con las entidades sin ánimo de lucro con fines educativos ejercer la inspección, vigilancia y control para que su objeto social se cumpla. </t>
  </si>
  <si>
    <t>Posibilidad de dilación y/o uso indebido de las decisiones en los procesos administrativos sancionatorios para beneficio de un particular y/o tercero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</si>
  <si>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</si>
  <si>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</si>
  <si>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Correos electrónicos y/o actas y listados de actos administrativos.</t>
  </si>
  <si>
    <t>Actividad de monitoreo a los controles: 1) realizar reuniones mensuales de seguimiento con los abogados encargados de los procesos a fin priorizar e impulsar los mismos y evitar demoras injustificadas, 
2) revisar los actos administrativos que se sustancian con el objeto de evitar decisiones contrarias a derecho.</t>
  </si>
  <si>
    <t xml:space="preserve">Eficacia (control 1):
EFICACIA: 
Número de PAS con decisión definitiva y revisados por líder del grupo / Número total de PAS con decisión definitiva*100.               
EFECTIVIDAD
 Número de PAS. con seguimiento / Total de PAS en curso*100
</t>
  </si>
  <si>
    <t>Acción de contingencia en caso de materialización del riesgo: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</si>
  <si>
    <t>EVALUACIÓN INDEPENDIENTE. OBJETIVO: Evaluar la eficacia y eficiencia del Sistema de Control Interno,  a partir de auditorias y seguimientos independientes basado en riesgos, concebidos para agregar valor y mejorar las operaciones de la Entidad, a traves de procesos de aseguramiento y consulta con el fin de  proporcionar mejoras a la eficacia de los procesos de gestión de riesgos, control y gobierno.</t>
  </si>
  <si>
    <t>Posibilidad de recibir o solicitar cualquier dádiva o beneficio  con el fin de   manipular  la Información evidenciada en el proceso auditor para  favorecer un tercero</t>
  </si>
  <si>
    <t>Causa 1:
Ofrecimiento de Dádivas
Trafico de Influencias
Abuso de Autoridad
Amiguismo</t>
  </si>
  <si>
    <t>Perdida de confianza en la entidad afectando su reputación
Perdida de credibilidad en el grupo de funcionarios del proceso
Incumplimiento de metas y objetivos de la dependencia
Posibles investigaciones y/o sanciones</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</si>
  <si>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</si>
  <si>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t>Informe Preliminar firmado</t>
  </si>
  <si>
    <t xml:space="preserve">Actividad de monitoreo a los controles:
Revisión del informe preliminar de auditoria frente a  los papeles de trabajo , para cada auditoría verificando la consistencia de la información </t>
  </si>
  <si>
    <t>Eficacia (control 1):
Número de informes Preliminares de auditoria firmados frente a papeles de trabajo revisados/ Números de informes Preliminares de auditoria  firmados frente a papeles de trabajo realizadas  X 100
(Número de informes Preliminares de auditoria Aprobados  / Números de  informe Preliminares de auditoria realizados  X 100)</t>
  </si>
  <si>
    <t>Acción de contingencia en caso de materialización del riesgo:
Comunicar a la instancia competente para iniciar  la investigación  disciplinaria, fiscal o penal según el caso</t>
  </si>
  <si>
    <t>Eficacia (Control 2 si existe):
Efectividad: ( Riesgo):
(Número de informes preliminares  de Auditoria revisados que presentan inconsistencias asociadas a corrupción / Números de informes preliminares  de Auditoria  realizados  X 100</t>
  </si>
  <si>
    <t>PLAN ANTICORRUPCIÓN Y DE ATENCIÓN LA CIUDADANO SED 2022
COMPONENTE 2. RACIONALIZACIÓN DE TRÁMITES</t>
  </si>
  <si>
    <t>DATOS TRÁMITES A RACIONALIZAR</t>
  </si>
  <si>
    <t>ACCIONES DE RACIONALIZACIÓN A DESARROLLAR</t>
  </si>
  <si>
    <t>PLAN DE EJECUCIÓN</t>
  </si>
  <si>
    <t>TIPO</t>
  </si>
  <si>
    <t>NÚMERO</t>
  </si>
  <si>
    <t>NOMBRE DEL TRÁMITE</t>
  </si>
  <si>
    <t>ESTADO
SUIT</t>
  </si>
  <si>
    <t>SITUACIÓN ANTERIOR</t>
  </si>
  <si>
    <t>SITUACIÓN ACTUAL</t>
  </si>
  <si>
    <t>MEJORA POR IMPLEMENTAR</t>
  </si>
  <si>
    <t>BENEFICIO AL CIUDADANO O ENTIDAD</t>
  </si>
  <si>
    <t>TIPO RACIONALIZACIÓN</t>
  </si>
  <si>
    <t>ACCIONES DE RACIONALIZACIÓN</t>
  </si>
  <si>
    <t>TIPO DE META          (Sumatoria o Porcentaje de ejecución por cuatrimestre (Demanda))</t>
  </si>
  <si>
    <t>INDICADORES</t>
  </si>
  <si>
    <t>FECHA INICIO</t>
  </si>
  <si>
    <t>FECHA FINAL RACIONALIZACIÓN</t>
  </si>
  <si>
    <t>Trámite</t>
  </si>
  <si>
    <t>Inscrito</t>
  </si>
  <si>
    <t>Se realiza la validación de la legalidad de la institución educativa que acredita el diploma, acta de grado o certificado</t>
  </si>
  <si>
    <t>Verificación de la legalidad de la institución educativa que acredita el diploma, acta de grado o certificación, así como la veracidad de la información allí consignada a través de la verificación de los actos administrativos expedidos por la Secretaría de Educación del Distrito, los cursos o programas académicos realizados y certificados, consulta en bases de datos como SIMAT, registro del diploma y fuentes como la Institución Educativa y la Dirección Local y su coincidencia con la información consignada en el diploma, acta de grado, certificación o constancia a legalizar.</t>
  </si>
  <si>
    <t>Actualización del procedimiento y las actividades de verificación allí estipuladas</t>
  </si>
  <si>
    <t>El ciudadano podrá contar con una constancia de legalización de su documento que certifique más variables aparte de la legalidad de la institución y por lo tanto sea más confiable para la entidad que realiza la convalidación</t>
  </si>
  <si>
    <t>Administrativa</t>
  </si>
  <si>
    <t>Mejora del procedimiento asociado al trámite</t>
  </si>
  <si>
    <t>% de avance en la actualización del procedimiento/ 100% del procedimiento actualizado</t>
  </si>
  <si>
    <t>Oficina de Servicio al Ciudadano</t>
  </si>
  <si>
    <t>Otros procedimientos administrativos</t>
  </si>
  <si>
    <t>Movilidad Escolar para el acceso y permanencia</t>
  </si>
  <si>
    <t>Los estudintes y sus responsables realizan la solicitud del beneficio de movilidad escolar para la asignación de este</t>
  </si>
  <si>
    <t xml:space="preserve">Con la información registrada en el proceso de matrìcula, el Programa de Movilidad Escolar -PME evalúa requisitos y focaliza a la poblaciòn beneficiaria </t>
  </si>
  <si>
    <t>Eliminación de la actividad de solicitud del beneficio por parte de acudientes y/o estudiantes</t>
  </si>
  <si>
    <t>Reducción de tiempos en la asignación del beneficio, evita desplazamientos y actividades por parte de los padres y estudiantes, garantiza la continuidad del beneficio para estudiantes antiguos</t>
  </si>
  <si>
    <t>Eliminación de la actividad de solicitud</t>
  </si>
  <si>
    <t>Dirección de Bienestar Estudiantil</t>
  </si>
  <si>
    <t>PLAN ANTICORRUPCIÓN Y DE ATENCIÓN LA CIUDADANO SED 2022</t>
  </si>
  <si>
    <t>COMPONENTE 3. RENDICIÓN DE CUENTAS 2022</t>
  </si>
  <si>
    <t>Actividades adelantadas</t>
  </si>
  <si>
    <t>Descripción de las evidencias</t>
  </si>
  <si>
    <t xml:space="preserve">SEGUIMIENTO OFICINA DE CONTROL INTERNO </t>
  </si>
  <si>
    <t xml:space="preserve">1. Incentivos para
motivar la cultura
de la petición y
rendición de
cuentas
</t>
  </si>
  <si>
    <t>1.1</t>
  </si>
  <si>
    <t>Capacitación en rendición de cuentas y acceso a la información a Cabildantes, Contralores y Personeros estudiantiles</t>
  </si>
  <si>
    <t>Una (1) sesión de capacitación con Cabildantes, Contralores y Personeros estudiantiles</t>
  </si>
  <si>
    <t>Sesión de capacitación realizada con Cabildantes, Contralores y Personeros estudiantiles del Distrito</t>
  </si>
  <si>
    <t>Dirección de Participación y Relaciones Interinstitucionales</t>
  </si>
  <si>
    <t>1.2</t>
  </si>
  <si>
    <t xml:space="preserve">Capacitación a funcionarios y servidores públicos en temas relacionados con transparencia, rendición de cuentas y/o participación ciudadana </t>
  </si>
  <si>
    <t>Una (1) sesión de capacitación con funcionarios y servidores públicos</t>
  </si>
  <si>
    <t>Número de sesiones de capacitación realizada con funcionarios y servidores públicos</t>
  </si>
  <si>
    <t>Dirección de Talento Humano</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</si>
  <si>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</si>
  <si>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</si>
  <si>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</si>
  <si>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</si>
  <si>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Oficina Asesora de Comunicaciones y Prensa</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</si>
  <si>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</si>
  <si>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</si>
  <si>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</si>
  <si>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Oficina Asesora de Planeación</t>
  </si>
  <si>
    <t>2.3</t>
  </si>
  <si>
    <t>Generación y  publicación de productos comuncativos relacionados a los resultados de la gestión institucional de la entidad.</t>
  </si>
  <si>
    <t>100% de productos comuncativos elaborados y publicados por demanda, sobre cumplimiento de metas y/o gestión institucional relacionada con ejecución financiera o servicios para la comunidad</t>
  </si>
  <si>
    <t>Productos periodísticos orientados a los resultados de la gestión institucional  publicados  / Productos periodísticos orientados a los resultados de la gestión institucional  solicitados por las diferentes áreas o realizados por la OACP</t>
  </si>
  <si>
    <t>Oficina Asesora de Comunicación y Prensa</t>
  </si>
  <si>
    <t>3 Diálogo de doble vía con la ciudadanía 
y sus organizaciones</t>
  </si>
  <si>
    <t>Desarrollar el Foro Educativo Distrital</t>
  </si>
  <si>
    <t xml:space="preserve">Un (1) Foro educativo distrital </t>
  </si>
  <si>
    <t>Foro educativo distrital desarrollado</t>
  </si>
  <si>
    <t>Subsecretaría de Calidad y Pertinencia</t>
  </si>
  <si>
    <t>Realizar diálogos ciudadanos con diferentes grupos de interés y ciudadanía en general</t>
  </si>
  <si>
    <t xml:space="preserve">
Dos (2) Diálogos ciudadanos</t>
  </si>
  <si>
    <t>Diálogos ciudadanos realizados</t>
  </si>
  <si>
    <t>Realizar una audiencia pública de rendición de cuentas para mostrar a la ciudadanía la información pertinente sobre la gestión de la SED en 2021</t>
  </si>
  <si>
    <t>Una (1) audiencia pública de rendición de cuentas</t>
  </si>
  <si>
    <t>Audiencia pública de rendición de cuentas realizada</t>
  </si>
  <si>
    <t>4. Evaluación y Retroalimentación a la Gestión Institucional</t>
  </si>
  <si>
    <t>Realizar seguimiento a la rendición de cuentas de la entidad siguiendo los lineamientos establecidos por la Veeduría Distrital, dando cumplimiento al marco normativo y de política vigente.</t>
  </si>
  <si>
    <t>Un (1) documento correspondiente al Informe de seguimiento vigencia 2022</t>
  </si>
  <si>
    <t>Informe de seguimiento de la rendición de cuentas de la SED  expedido y publicado</t>
  </si>
  <si>
    <t>4.2</t>
  </si>
  <si>
    <t>Elaborar y publicar el informe de los Espacios realizados para la implementación de la estrategia de la Rendición de Cuentas de la entidad.</t>
  </si>
  <si>
    <t>Un (1) Informe de los espacios realizados para la estrategia de Rendición de Cuentas de la entidad</t>
  </si>
  <si>
    <t>Informe de los Espacios para la implementación de la estrategia de Rendición de Cuentas de la entidad publicado</t>
  </si>
  <si>
    <t>COMPONENTE 4. MECANISMOS PARA MEJORAR LA ATENCIÓN AL CIUDADANO 2022</t>
  </si>
  <si>
    <t>1. Estructura Administrativa y Direccionamiento estratégico</t>
  </si>
  <si>
    <t>Socializar en el equipo Técnico de la Política de Servicio al Ciudadano  y web institucional los resultados de la gestión del proceso Servicio Integral a la Ciudadanía.</t>
  </si>
  <si>
    <t>Resultados socializados en las sesiones programadas del equipo Técnico de la política de servicio al ciudadano y página web institucional.</t>
  </si>
  <si>
    <t>Actividades socializadas en las sesiones técnicas/sesiones técnicas programadas</t>
  </si>
  <si>
    <t>Oficina de Servicio al Ciudadano.</t>
  </si>
  <si>
    <t>2. Fortalecimiento de los Canales de Atención</t>
  </si>
  <si>
    <t>Realizar informes de la operación en los tres canales de atención de la SED (Presencial, Telefónico y Virtual)  donde se establecen las acciones de mejora correspondientes.</t>
  </si>
  <si>
    <t xml:space="preserve">Realizar  12 informes de la operación por los tres (3) canales de atención de la SED durante la vigencia, los cuales se reportarán desde diciembre de la vigencia anterior a noviembre del año en curso.
Cumplir el indicador del Nivel de servicio como mínimo en el 90% </t>
  </si>
  <si>
    <t>Número de informes  realizados durante la vigencia/número de informes programados.
Número de atenciones efectivas en los canales gestionados por el centro de contacto) / Número total de atenciones del centro de contacto</t>
  </si>
  <si>
    <t>Mejoramiento de la infraestructura física de los puntos de atención o la revisión de los canales de atención y su accesibilidad.</t>
  </si>
  <si>
    <t>El 100% en el cumplimiento del plan de mejoramiento de infraestructura física</t>
  </si>
  <si>
    <t>(Actividades realizadas en el plan de mejoramiento/actividades planeadas en el plan de mejoramiento)*100.</t>
  </si>
  <si>
    <t>Oficina de Servicio al Ciudadano/Dirección de Servicios Administrativos/Construcciones</t>
  </si>
  <si>
    <t>Fortalecer la atención incluyente en los canales de atención presencial, telefónico y virtual</t>
  </si>
  <si>
    <t>El 100% de las acciones planteadas para la implementación de la Política de Servicio al Ciudadano</t>
  </si>
  <si>
    <t>(Actividades realizadas/actividades planeadas para la implementación de la polítca de servicio al ciudadano)*100.</t>
  </si>
  <si>
    <t>Oficina de Servicio al Ciudadano/Dependencias competentes</t>
  </si>
  <si>
    <t>2.4</t>
  </si>
  <si>
    <t xml:space="preserve">Realizar la evaluación de calidad y de servicio en los tres canales de atención de la SED, generando las acciones de mejora requeridas. </t>
  </si>
  <si>
    <t xml:space="preserve">Incrementar en un 6 puntos porcentuales el nivel de satisfacción del servicio prestado en los canales de atención de la Oficina de Servicio al Ciudadano, respecto al año anterior que fue del 78%. </t>
  </si>
  <si>
    <t>"Número de ciudadano satisfechos con el servicio prestado desde la OSC de la SED /Total de ciudadanos encuestados*100
Nota: Se tomara como satisfacho las calificaciones superiores o iguales a 7."</t>
  </si>
  <si>
    <t>3. Talento Humano</t>
  </si>
  <si>
    <t>Desarrollar actividades de sensibilización para el fortalecimiento y uso del lenguaje claro e incluyente en la entidad.</t>
  </si>
  <si>
    <t xml:space="preserve">Realizar 2 actividades de sensibilización que promuevan el uso del lenguaje claro e incluyente en la comunicación con la ciudadanía </t>
  </si>
  <si>
    <t>Número de actividades de sensibilización realizadas/Nro de jornadas de socialización programadas</t>
  </si>
  <si>
    <t>Oficina de Servicio al Ciudadano/ Dirección de Talento Humano/Oficina Asesora de Comunicación y Prensa</t>
  </si>
  <si>
    <t>Realizar acompañamiento en la identificación y ejecución de las acciones de cualificación relacionadas con la prestación del servicio que hacen parte del Plan Institucional de Capacitación de la SED. Lo anterior, en el marco de los temas que giran alrededor de la  "Vocación y Actitud de Servicio",  los "Protocolos de Atención presencia, virtual y telefonica".</t>
  </si>
  <si>
    <t>Realizar 4 actividades de acompañamiento en cualificación relacionadas con la prestación del servicio al personal de Nivel Central,  local e institucional de la SED</t>
  </si>
  <si>
    <t>Número de acompañamientos realizados  a la ejecución de los temas de servicio al ciudadano/ Numero actividades programadas en el Plan de Capacitación Institucional -PIC</t>
  </si>
  <si>
    <t>Oficina de Servicio al Ciudadano o Talento Humano</t>
  </si>
  <si>
    <t>4. Normativo y procedimental</t>
  </si>
  <si>
    <t>Realizar y socializar un Informe mensual  del Sistema Bogotá Te Escucha - SDQS, para la toma de decisiones que fortalezcan el Servicio Ciudadano, por parte de las dependencias de la SED.</t>
  </si>
  <si>
    <t xml:space="preserve">(Número de Informes realizados / Número de Informes Programados)*100
(Número de encuestas  de la calidad de la respuesta satisfechos/ Número total de encuestas de calidad de la respuesta aplicadas)  </t>
  </si>
  <si>
    <t>Realizar y socializar un informe mensual  de la  medición de calidad en las respuestas del Sistema Distrital de Quejas y Soluciones SDQS, identificando las acciones de mejora requeridas.</t>
  </si>
  <si>
    <t>Realizar  12 informes  durante la vigencia que fortalezcan el Servicio  al Ciudadano. Los cuales se reportarán desde diciembre de la vigencia anterior a noviembre del año en curso.</t>
  </si>
  <si>
    <t>(Número de Informes realizados / Número de Informes Programados)*100</t>
  </si>
  <si>
    <t>5. Relacionamiento con el Ciudadano</t>
  </si>
  <si>
    <t>5.1</t>
  </si>
  <si>
    <t>Generación e implementación de una estrategia de comunicación que sensibilice al público interno y externo de la carta de Trato Digno.</t>
  </si>
  <si>
    <t>Realizar 2 actividades comunicativas interna y externa en el año para sensibilizar y socializar al público objetivo la carta de Trato Digno.</t>
  </si>
  <si>
    <t>Número de sensibilizaciones y socializaciones realizadas/sensibilizaciones y socializaciones programadas</t>
  </si>
  <si>
    <t>Oficina de Servicio al Ciudadano/Oficina Asesora de Comunicación y Prensa</t>
  </si>
  <si>
    <t>COMPONENTE 5. TRANSPARENCIA Y ACCESO A LA INFORMACIÓN PÚBLICA 2022</t>
  </si>
  <si>
    <t>META Y PRODUCTO</t>
  </si>
  <si>
    <t>1. Lineamientos de transparencia activa</t>
  </si>
  <si>
    <t>Cada área, en lo que le corresponda, debe revisar y actualizar permanentemente la información en el Botón de Transparencia y Acceso a Información Pública en el portal web de la Entidad, de acuerdo con lo estipulado en la Ley 1712 de 2014, la resolución reglamentaria 1519 de 2020 y las recomendaciones de la Oficina de Control Interno.</t>
  </si>
  <si>
    <t>Botón de Transparencia y acceso a la información actualizado al 100%</t>
  </si>
  <si>
    <t>Total de items del boton de transparencia con información publicada y actualizada/ total de items del boton de transparencia</t>
  </si>
  <si>
    <t xml:space="preserve">Oficina Asesora de Planeación  </t>
  </si>
  <si>
    <t xml:space="preserve">Registro y cumplimiento en la plataforma de la Veeduría Distrital: Colibrí de los compromisos aquiridos por la Entidad con la ciudadanía </t>
  </si>
  <si>
    <t>Cumplimiento del 100% de los compromisos registrados en Colibrí adquiridos por la Entidad con la ciudadanía a través de los espacios o intancias de participación, o los que solicitan directamente a la Secretaría a través de sus canales de comunicación.</t>
  </si>
  <si>
    <t>Compromisos cumplidos en la plataforma colibri/ compromisos publicados en la plataforma colibri</t>
  </si>
  <si>
    <t>1.3</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</si>
  <si>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</si>
  <si>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</si>
  <si>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</si>
  <si>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1.4</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</si>
  <si>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</si>
  <si>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</si>
  <si>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</si>
  <si>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Oficina Administrativa de REDP</t>
  </si>
  <si>
    <t>2. Lineamientos de transparencia pasiva</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</si>
  <si>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</si>
  <si>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</si>
  <si>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</si>
  <si>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 Medir mensualmente la calidad en las respuestas del Sistema Distrital de Quejas y Soluciones SDQS. (mes vencido)</t>
  </si>
  <si>
    <t>Número de informes de Calidad en la respuesta publicados</t>
  </si>
  <si>
    <t>3. Instrumentos de Gestión de Información</t>
  </si>
  <si>
    <t>Publicar en el Portal Institucional el Esquema de Publicación de Información.</t>
  </si>
  <si>
    <t>Realizar una actualización del Esquema de Publicación .</t>
  </si>
  <si>
    <t>Número de esquemas de Publicación publicados</t>
  </si>
  <si>
    <t>4. Criterio diferencial de accesibilidad</t>
  </si>
  <si>
    <t xml:space="preserve">Elaborar autodiagnóstico  de los principios de Accesibilidad Web en los niveles de conformidad A, AA y AAA (NTC 5854) y establecer plan de trabajo para efectuar mejoras </t>
  </si>
  <si>
    <t>Lista de chequeo diligenciado con los Criterios de accesibilidad web del portal institucional de la SED.
Plan de mejoras en accesibilidad web</t>
  </si>
  <si>
    <t>Autodiagnóstico  de los principios de Accesibilidad Web del portal institucional de la SED e informe de mejoras ejecutadas</t>
  </si>
  <si>
    <t>Oficina Administrativa de RedP</t>
  </si>
  <si>
    <t>5. Monitoreo del acceso a la información pública</t>
  </si>
  <si>
    <t>Publicar los reportes de conformidad con lo citado en el artículo 52 del decreto reglamentario 103/2015. (mes vencido)</t>
  </si>
  <si>
    <t>Número de informes de acceso a la información publicados</t>
  </si>
  <si>
    <t>5.2</t>
  </si>
  <si>
    <t>Adelantar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</si>
  <si>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</si>
  <si>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</si>
  <si>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</si>
  <si>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5.3</t>
  </si>
  <si>
    <t>Documentar el seguimiento periódico de solicitudes de acceso a la información y Presentación de resultados de seguimiento de solicitudes de acceso a la Alta Dirección</t>
  </si>
  <si>
    <t>Seguimiento incluido en el informe semestral de PQRS.</t>
  </si>
  <si>
    <t>Número de seguimientos  en el informe semestral de PQRS.</t>
  </si>
  <si>
    <t>COMPONENTE 6. INICIATIVAS ADICIONALES: PLAN DE GESTIÓN DE INTEGRIDAD 2022</t>
  </si>
  <si>
    <t>TIPO DE META          
(Sumatoria o Porcentaje de ejecución por cuatrimestre (Demanda))</t>
  </si>
  <si>
    <t xml:space="preserve">1. Consolidación, fortalecimiento y robustecimiento del equipo transformador integro.  </t>
  </si>
  <si>
    <t xml:space="preserve">Garantizar la participación de  minimo 50 funcionarios Administratrivos, Directivos Docentes y Docentes de los tres niveles de la Entidad dentro del Grupo de Gestión Ética SED </t>
  </si>
  <si>
    <t>Número de Gestores Éticos Vinculados</t>
  </si>
  <si>
    <t xml:space="preserve">
Garantizar la divulgación de invitaciones de actividades de capacitación propuestas por las entidades competentes (Secretaría de Transparencia de la presidencia de la República, Secretaría General de la Alcaldía Mayor, Veeduría Distrital) a los Gestores de Integridad y servidores de la SED a quien se dirigen.</t>
  </si>
  <si>
    <t xml:space="preserve">
Número de divulgaciones a capacitaciones a las que se convoca
/ Número de capacitaciones programadas 
</t>
  </si>
  <si>
    <t>Fortalecer Habilidades del  Equipo de los gestores íntegros a través de 5 Jornadas de trabajo y  formación</t>
  </si>
  <si>
    <t>Capacitaciones y reuniones ejecutadas /
Capacitaciones y reuniones programadas (5)</t>
  </si>
  <si>
    <t>2. Apropiación del código de integridad: el código de  integridad SED</t>
  </si>
  <si>
    <t>Garantizar   la inclusión  del tema de principios y valores SED en el 100%  de las jornadas  Inducción y Reinducción programados para la vigencia</t>
  </si>
  <si>
    <t xml:space="preserve">Número de Socializaciones de Código de integridad SED dentro de Inducciones y Reinducciones / Número de jornadas colectivas proceso de inducción y reinducción de los servidores de la SED programadas  </t>
  </si>
  <si>
    <t>Promover la Socialización del Código de Integridad SED dentro de (6) mesas de participación</t>
  </si>
  <si>
    <t xml:space="preserve">
Socializaciones de Código de Integridad SED dentro de Mesas de Participación a Rectores (2), Coordinadores (2) y Orientadores (2)  realizadas durante la vigencia</t>
  </si>
  <si>
    <r>
      <t xml:space="preserve">Promover la Socialización del Código de Integridad SED a Comunidad Educativa, </t>
    </r>
    <r>
      <rPr>
        <sz val="9"/>
        <color theme="1"/>
        <rFont val="Arial"/>
        <family val="2"/>
      </rPr>
      <t xml:space="preserve"> específicamente a tres grupos de interés, dentro de las Escuelas de Padres </t>
    </r>
    <r>
      <rPr>
        <sz val="9"/>
        <rFont val="Arial"/>
        <family val="2"/>
      </rPr>
      <t xml:space="preserve">y Consejos Directivos </t>
    </r>
    <r>
      <rPr>
        <sz val="9"/>
        <color theme="1"/>
        <rFont val="Arial"/>
        <family val="2"/>
      </rPr>
      <t>y demás instancias en las que se cuente con la participación de Padres de Familia</t>
    </r>
    <r>
      <rPr>
        <sz val="9"/>
        <color theme="7" tint="-0.249977111117893"/>
        <rFont val="Arial"/>
        <family val="2"/>
      </rPr>
      <t xml:space="preserve">
</t>
    </r>
  </si>
  <si>
    <t xml:space="preserve">
Socializaciones de Código de Integridad SED a (3) Grupos de Interés.</t>
  </si>
  <si>
    <t xml:space="preserve">Fortalecimiento Cultura Íntegra SED, mediante la divulgacion para  apropiación del Código de Integridad de la Secretaría de Educación del Distrito en los servidores Administrativos de 10 Direcciones Locales de la SED </t>
  </si>
  <si>
    <t>Número de jornadas locales de prácticas íntegras realizadas / Número de Jornadas Íntegras en Localidades programadas</t>
  </si>
  <si>
    <t>3.  Medición de la apropiación de la Cultura Íntegra SED</t>
  </si>
  <si>
    <t xml:space="preserve"> Realizar  una medicion  mediante la aplicación de un instrumento a los servidores de manera que se evidencie el avance de la apropiación del Código de Integridad reflejado en la Cultura de Valores SED</t>
  </si>
  <si>
    <t xml:space="preserve">Nivel de apropiación de la Cultura Integra SED 2022 / Nivel alcanzado en el periodo 2021. </t>
  </si>
  <si>
    <t xml:space="preserve">4. Promover la realizacion de la  declaración de conflictos de interés en la SED
</t>
  </si>
  <si>
    <t>Socializar una vez por semestre la Circular No.12 de 2021 por la cual la SED define los lineamientos para que servidores públicos realicen la declaración proactiva de bienes y rentas, el registro de conflictos de interés y publicación de declaración de renta en el marco de la Ley 2013 de 2019.</t>
  </si>
  <si>
    <t xml:space="preserve">Número socializaciones de circular realizadas /Número socialización de circular programadas </t>
  </si>
  <si>
    <t xml:space="preserve"> Socializar una vez por semestre el modulo para gestion de conflicto de Interés dispuesto por el DASCD a través del SIDEAP para que los servidores realicen la declaración de los conflictos de interés como requisito para la posesión, actualización anual y retiro del servicio.</t>
  </si>
  <si>
    <t xml:space="preserve">Número de Socializaciones del módulo para la Gestión de Conflictos realizados/Número de Socializaciones del módulo para la Gestión de Conflictos programados </t>
  </si>
  <si>
    <t xml:space="preserve">Sensibilización sobre la tipificación del conflicto de interés y su identificación por parte de los servidores de la SED, una vez por semestre </t>
  </si>
  <si>
    <t>Número de talleres realizados /Número de talleres programados</t>
  </si>
  <si>
    <t>Procesos SED</t>
  </si>
  <si>
    <t>TRAMITES Y OPAS 2022</t>
  </si>
  <si>
    <t>Planeación Estratégica</t>
  </si>
  <si>
    <t>Duplicaciones de diplomas y modificaciones del registro del título</t>
  </si>
  <si>
    <t>Comunicación Institucional</t>
  </si>
  <si>
    <t>Licencia de funcionamiento de instituciones educativas que ofrezcan programas de educación formal de adultos</t>
  </si>
  <si>
    <t xml:space="preserve">Participación Ciudadana </t>
  </si>
  <si>
    <t>Licencia de funcionamiento para establecimientos educativos promovidos por particulares para prestar el servicio público educativo en los niveles de preescolar, básica y media</t>
  </si>
  <si>
    <t>Integridad y Control Disciplinario</t>
  </si>
  <si>
    <t>Licencia de funcionamiento para las instituciones promovidas por particulares que ofrezcan el servicio educativo para el trabajo y el desarrollo humano</t>
  </si>
  <si>
    <t>Servicio Integral a la Ciudadanía</t>
  </si>
  <si>
    <t>Reconocimiento de personería jurídica de fundaciones, corporaciones y/o asociaciones de utilidad común y/o sin ánimo de lucro</t>
  </si>
  <si>
    <t xml:space="preserve">Articulación Interinstitucional </t>
  </si>
  <si>
    <t>Inscripción de dignatarios de las fundaciones, corporaciones y/o asociaciones de utilidad común y/o sin ánimo de lucro</t>
  </si>
  <si>
    <t>Acceso y Permanencia Escolar</t>
  </si>
  <si>
    <t>Reforma de estatutos de fundaciones, corporaciones y/o asociaciones de utilidad común y/o sin ánimo de lucro</t>
  </si>
  <si>
    <t>Calidad Educativa Integral</t>
  </si>
  <si>
    <t>Certificado de existencia y representación legal de las instituciones de educación para el trabajo y el desarrollo humano</t>
  </si>
  <si>
    <t>Educación Inclusiva</t>
  </si>
  <si>
    <t>Registro o renovación de programas de las instituciones promovidas por particulares que ofrezcan el servicio educativo para el trabajo y el desarrollo humano</t>
  </si>
  <si>
    <t>Inspección y Vigilancia del Servicio Educativo</t>
  </si>
  <si>
    <t>Registro de libros de fundaciones, corporaciones y/o asociaciones de utilidad común y/o sin ánimo de lucro</t>
  </si>
  <si>
    <t>Gestión Contractual</t>
  </si>
  <si>
    <t>Cambio de nombre o razón social de un establecimiento educativo estatal o privado</t>
  </si>
  <si>
    <t xml:space="preserve">Gobierno y Seguridad Digital </t>
  </si>
  <si>
    <t>Ampliación del servicio educativo</t>
  </si>
  <si>
    <t xml:space="preserve">Talento Humano </t>
  </si>
  <si>
    <t>Cambio de sede de un establecimiento educativo</t>
  </si>
  <si>
    <t>Gestión Jurídica</t>
  </si>
  <si>
    <t>Fusión o conversión de establecimientos educativos oficiales</t>
  </si>
  <si>
    <t>Gestión Ambiental</t>
  </si>
  <si>
    <t>Cambio de propietario de un establecimiento educativo</t>
  </si>
  <si>
    <t>Gestión Administrativa</t>
  </si>
  <si>
    <t>Cierre temporal o definitivo de programas de educación para el trabajo y el desarrollo humano</t>
  </si>
  <si>
    <t>Gestión Documental</t>
  </si>
  <si>
    <t>Concesión de reconocimiento de un establecimiento educativo oficial</t>
  </si>
  <si>
    <t>Gestión Financiera</t>
  </si>
  <si>
    <t>Clausura de un establecimiento educativo</t>
  </si>
  <si>
    <t>Evaluación Independiente</t>
  </si>
  <si>
    <t>Becas Universidad Libre y Universidad América</t>
  </si>
  <si>
    <t>Fortalecimiento Organizacional</t>
  </si>
  <si>
    <t>Condonación total o parcial para los beneficiarios de los créditos-beca</t>
  </si>
  <si>
    <t>Seguimiento y Autoevaluación del Desempeño Institucional</t>
  </si>
  <si>
    <t>Evaluación de obras presentadas por los docentes con fines de ascenso al escalafón</t>
  </si>
  <si>
    <t xml:space="preserve">Gestión del Conocimiento </t>
  </si>
  <si>
    <t>Asignación de cupo escolar</t>
  </si>
  <si>
    <t>Traslado de estudiantes antiguos</t>
  </si>
  <si>
    <t>Movilidad escolar para el acceso y permanencia</t>
  </si>
  <si>
    <t>Auxilio funerario por fallecimiento de un docente pensionado</t>
  </si>
  <si>
    <t>Cesantías definitivas a beneficiarios de un docente fallecido</t>
  </si>
  <si>
    <t>Cesantías parciales para docentes oficiales</t>
  </si>
  <si>
    <t>Cesantía definitiva para docentes oficiales</t>
  </si>
  <si>
    <t>Pensión de retiro de invalidez para docentes oficiales</t>
  </si>
  <si>
    <t>Pensión de retiro por vejez para docentes oficiales</t>
  </si>
  <si>
    <t>Pensión de jubilación para docentes oficiales</t>
  </si>
  <si>
    <t>Pensión de jubilación por aportes</t>
  </si>
  <si>
    <t>Pensión post-mortem para beneficiarios de docentes oficiales</t>
  </si>
  <si>
    <t>Reliquidación pensional para docentes oficiales</t>
  </si>
  <si>
    <t>Seguro por muerte a beneficiarios de docentes oficiales</t>
  </si>
  <si>
    <t>Sustitución pensional para docentes oficiales</t>
  </si>
  <si>
    <t>Comisión de estudio para docentes y directivos docentes</t>
  </si>
  <si>
    <t>Ascenso en el escalafón nacional docente</t>
  </si>
  <si>
    <t>Inscripción en el escalafón nacional docente</t>
  </si>
  <si>
    <t>Reporte de relación de docentes que laboran en instituciones privadas</t>
  </si>
  <si>
    <t>Traslado de expedientes de los docentes oficiales y privados</t>
  </si>
  <si>
    <t>Ascenso o reubicación de nivel salarial en el escalafón docente oficial</t>
  </si>
  <si>
    <t>Certificación reporte de docentes que laboran en instituciones privadas</t>
  </si>
  <si>
    <t>Constancia de registro de diploma</t>
  </si>
  <si>
    <t>Sin trámites u OPAS</t>
  </si>
  <si>
    <t>OPCION DE TRATAMIENTO</t>
  </si>
  <si>
    <t>Compartir</t>
  </si>
  <si>
    <t>TIPO DE RIESGO</t>
  </si>
  <si>
    <t>MATERIALIZADO</t>
  </si>
  <si>
    <t>CRITERIO</t>
  </si>
  <si>
    <t>PUNTAJE</t>
  </si>
  <si>
    <t>Riesgo Estratégico</t>
  </si>
  <si>
    <t>Insignificante</t>
  </si>
  <si>
    <t>Riesgo de Imagen</t>
  </si>
  <si>
    <t>Menor</t>
  </si>
  <si>
    <t>No Asignado</t>
  </si>
  <si>
    <t>Riesgo Operativo (misionales)</t>
  </si>
  <si>
    <t>Riesgo Financiero</t>
  </si>
  <si>
    <t>Inadecuado</t>
  </si>
  <si>
    <t>Riesgo de Cumplimiento</t>
  </si>
  <si>
    <t>Casi Seguro</t>
  </si>
  <si>
    <t>Riesgo Tecnológico</t>
  </si>
  <si>
    <t>Inoportuna</t>
  </si>
  <si>
    <t>Riesgo de Conocimiento</t>
  </si>
  <si>
    <t>Riesgo Ambiental</t>
  </si>
  <si>
    <t>Riesgo en Seguridad y Salud en el Trabajo</t>
  </si>
  <si>
    <t>No es un control</t>
  </si>
  <si>
    <t>Riesgo de Gestión Documental</t>
  </si>
  <si>
    <t>No Confiable</t>
  </si>
  <si>
    <t>Riesgo Gerenciales (Alta Dirección)</t>
  </si>
  <si>
    <t>Riesgo de Seguridad Digital</t>
  </si>
  <si>
    <t>No se investigan y resuelven oportunamente</t>
  </si>
  <si>
    <t>Incompleta</t>
  </si>
  <si>
    <t>No existe</t>
  </si>
  <si>
    <t>Riesgos Corrupción</t>
  </si>
  <si>
    <t>Criterio</t>
  </si>
  <si>
    <t>EJECUCION DEL CONTROL</t>
  </si>
  <si>
    <t>Controles ayudan a disminuir la probabilidad</t>
  </si>
  <si>
    <t>controles ayudan a diminuir el impacto</t>
  </si>
  <si>
    <t>-</t>
  </si>
  <si>
    <t>PRIORIZACION</t>
  </si>
  <si>
    <t>TRÁMITE</t>
  </si>
  <si>
    <t>Total general</t>
  </si>
  <si>
    <t>NO PRIORIZADO</t>
  </si>
  <si>
    <t>PRIORIZADO</t>
  </si>
  <si>
    <t>TRAMITE</t>
  </si>
  <si>
    <t>Beneficios de transporte Escolar (rutas y subsidio), para estudiantes de las Instituciones Educativas con matricula oficial distrital</t>
  </si>
  <si>
    <t>Reconocimiento y/o ajuste salarial por posgrado</t>
  </si>
  <si>
    <t>Proceso Acceso y Permanencia Escolar</t>
  </si>
  <si>
    <t>Proceso Inspección y Vigilancia del Servicio Educativo</t>
  </si>
  <si>
    <t xml:space="preserve">IDENTIFICACIÓN DE RIESGOS DE CORRUPCIÓN EN TRÁMITES, OPA Y CONSULTAS DE INFORMACIÓN DISTRITALES 2022
(Cumplimiento Lineamientos para la Identificación de riesgos de corrupción  en trámites, OPA y consultas de información distritales Secretaría General de la Alcaldía Mayor de Bogotá D.C) </t>
  </si>
  <si>
    <t>3. IDENTIFICIÓN DE CAUSAS, DESCRIPCIÓN DEL RIESGO Y ESTABLECIMIENTO DE CONSECUENCIAS DEL  RIESGOS DE CORRUPCIÓN EN TRÁMITES Y OPA</t>
  </si>
  <si>
    <t>NOMBRE DEL PROCESO 
(Seleccione)</t>
  </si>
  <si>
    <t>NOMBRE DEL TRÁMITE U OPA
(Seleccione)</t>
  </si>
  <si>
    <t xml:space="preserve">PRIORIZACIÓN DE TRÁMITES Y OPAS A INCLUIR EN MAPA DE RIESGOS DE CORRUPCIÓN </t>
  </si>
  <si>
    <t>Identifique las causas, describa el riesgo y establezca las consecuencias de cada riesgos de corrupción en trámites y OPA según las directrices dadas en el capitulo 3 l documento Lineamientos para la Identificación de riesgos de corrupción  en trámites, OPA y consultas de información distritales Secretaría General de la Alcaldía Mayor de Bogotá D.C, para ello haga uso del ANEXO 2. MATRIZ INICIAL PARA  LA CONSTRUCCION DEL RIESGO DE CORRUPCIÓN EN TRÁMITES Y OPA EN EL D.C. (pág. 32 Lineamientos para la Identificación de riesgos de corrupción  en trámites, OPA y consultas de información distritales Secretaría General de la Alcaldía Mayor de Bogotá D.C. Posteriormente, se continua con la inclusión de la información en la matriz de riesgos de corrupción "1.Riesgo Corrupción"</t>
  </si>
  <si>
    <t>ANEXO 2. MATRIZ INICIAL PARA  LA CONSTRUCCION DEL RIESGO DE CORRUPCIÓN EN TRÁMITES Y OPA EN EL D.C. (pág. 32 Lineamientos para la Identificación de riesgos de corrupción  en trámites, OPA y consultas de información distritales Secretaría General de la Alcaldía Mayor de Bogotá D.C</t>
  </si>
  <si>
    <t>INDIQUE SI CUMPLE O NO CADA CRITERIO DE PRIORIZACIÓN…</t>
  </si>
  <si>
    <t>SI/NO (Seleccione)</t>
  </si>
  <si>
    <t>TOTAL</t>
  </si>
  <si>
    <r>
      <t xml:space="preserve">PRIORIZADO/NO PRIORIZADO 
</t>
    </r>
    <r>
      <rPr>
        <b/>
        <sz val="8"/>
        <rFont val="Arial"/>
        <family val="2"/>
      </rPr>
      <t xml:space="preserve">(Si el trámite o servicio cumple con al menos 5 de los 10 criterios se prioriza) </t>
    </r>
  </si>
  <si>
    <t>ETAPAS DEL PROCESO (Identifique los pasos del trámite u OPA)</t>
  </si>
  <si>
    <t>PREGUNTAS SUGERIDAS</t>
  </si>
  <si>
    <t>RESPUESTAS PREGUNTAS SUGERIDAS 
(Si el tramite es priorizado diligencie esta columna)</t>
  </si>
  <si>
    <t>POSIBLES ESCENARIOS DE CORRUPCIÓN
(Si el tramite es priorizado diligencie esta columna)</t>
  </si>
  <si>
    <t>CAUSAS AL INTERIOR DE LA ENTIDAD: 
¿Qué permite que esa condición se presente? ¿Por qué se puede materializar el Riesgo de Corrupción? ¿Qué no se está haciendo de forma correcta?
(Si el tramite es priorizado diligencie esta columna)</t>
  </si>
  <si>
    <r>
      <t xml:space="preserve">CONSECUENCIAS O IMPACTOS ¿QUE PASA SI SE MATERIALIZA?
 </t>
    </r>
    <r>
      <rPr>
        <b/>
        <sz val="10"/>
        <color theme="1"/>
        <rFont val="Arial"/>
        <family val="2"/>
      </rPr>
      <t>(Establezca las consecuencias del riesgo en la prestación del servicio, el umplimiento de la misión instituciuonal, la afectación de derechos, entre otros) (Si el tramite es priorizado diligencie esta columna)</t>
    </r>
  </si>
  <si>
    <t>Que sea prioritario en el Plan Distrital de Desarrollo</t>
  </si>
  <si>
    <t>El ciudadano que realiza el trámite</t>
  </si>
  <si>
    <t>Posibilidad de generar el trámite de legalización de documentos con destino al Exterior sin el cumplimiento de los requisitos, en beneficio propio o de un tercero.</t>
  </si>
  <si>
    <t>1. Ofrecimiento de dadivas para gestionar el trámite, presentación de documentos presuntamente falsos para el trámite de legalización de documentos para estudios en el Exterior
2. Presentación de documentos falsos para trámite de legalización de documentos para estudios en el Exterior por parte del solicitante.</t>
  </si>
  <si>
    <t>Afectar la imagen y la credibilidad de la Entidad. 
Generar desconfianza en los procesos.
Fomentar malas prácticas laborales.
Crear  redes de corrupción y tráfico de influencias.
Sanciones e investigaciones disciplinarias, administrativas o penales.</t>
  </si>
  <si>
    <t>Que el trámite u OPA afecte de forma directa, la garantía de derechos fundamentales y/o población en condición de vulnerabilidad (salud, educación, víctimas, condición de discapacidad, entre otras)</t>
  </si>
  <si>
    <t>Los funcionarios que intervienen en la gestión del trámite</t>
  </si>
  <si>
    <t>Posibilidad de gestionar el trámite de legalización de documentos con destino al Exterior sin el cumplimiento de los requisitos, en beneficio propio o de un tercero.</t>
  </si>
  <si>
    <t>1. Ofrecimiento de dadivas para gestionar el trámite sin el cumplimiento de requisitos</t>
  </si>
  <si>
    <t>Si es susceptible de riesgo de corrupción o se percibe como de alto riesgo de corrupción</t>
  </si>
  <si>
    <t>La información del trámite se encuentra publicada para solicitar a través del Formulario Único de Trámites http://fut.redp.edu.co/FUT-web/#/ y los requisitos en la Guía de Trámites, en SUIT y en el portal Gov.co</t>
  </si>
  <si>
    <t>Posibilidad de información desactualizada en los portales web</t>
  </si>
  <si>
    <t>La entidad no cuenta con una fuente veraz de información de los estudiantes y graduados de los colegios publicos y privados del Distrito</t>
  </si>
  <si>
    <t>Reprocesos al interior de la entidad y al ciudadano y perdida de tiempo al ciudadano</t>
  </si>
  <si>
    <t xml:space="preserve">Si es un trámite u OPA con alto costo para la entidad. </t>
  </si>
  <si>
    <t>Los ciudadanos tienen acceso a información clara y comprensible de los trámites y servicios que se prestan en los diferentes canales de atención (presencial, telefónico y virtual)</t>
  </si>
  <si>
    <t>Que la información no sea entendible para el ciudadano y requiera de un tercero para su realización</t>
  </si>
  <si>
    <t>Información no ajustada a los lineamientos de lenguaje claro</t>
  </si>
  <si>
    <t>Perdida de tiempo al ciudadano
Afectar la imagen y la credibilidad de la Entidad. 
Crear  redes de corrupción y tráfico de influencias.</t>
  </si>
  <si>
    <t>No aplica</t>
  </si>
  <si>
    <t xml:space="preserve">Si es un trámite u OPA con alto costo para la ciudadanía. </t>
  </si>
  <si>
    <t>Los documentos llegan a la entidad digitalizados,y tienen una posibilidad de que se puedan modificar</t>
  </si>
  <si>
    <t>No se cuenta con una base de datos de los estudiantes y graduados de los colegios publicos y privados del distrito</t>
  </si>
  <si>
    <t>Afectar la imagen y la credibilidad de la Entidad.
Generar desconfianza en los procesos.
Fomentar malas prácticas laborales.
Crear  redes de corrupción y tráfico de influencias.
Sanciones e investigaciones disciplinarias, administrativas o penales.</t>
  </si>
  <si>
    <t>Sí es un trámite u OPA identificado por mejorar como resultado de los diferentes espacios de participación ciudadana.</t>
  </si>
  <si>
    <t>La información se consulta en las bases de datos de SIMAT, por consulta a las direcciones locales de educación y a las instituciones educativas</t>
  </si>
  <si>
    <t>No generar la consulta y verificación correspondiente de la información suministrada por los ciudadanos en los diferentes mecanismos con los que cuenta la entidad</t>
  </si>
  <si>
    <t>Información desactualizada en las bases de datos de consulta</t>
  </si>
  <si>
    <t>Afectar la imagen y la credibilidad de la Entidad.
Generar desconfianza en los procesos.
Fomentar malas prácticas laborales.</t>
  </si>
  <si>
    <t xml:space="preserve">Si la ciudadanía, los usuarios o grupos de valor alguna vez lo priorizaron en ejercicios de caracterización. </t>
  </si>
  <si>
    <t xml:space="preserve"> Si el trámite u OPA cuenta con el sustento normativo adecuado.</t>
  </si>
  <si>
    <t>El trámite se encuentra virtualizado totalmente en el formulario único de trámites de la entidad</t>
  </si>
  <si>
    <t xml:space="preserve"> Si es el trámite u OPA con mayor solicitud por parte de la ciudadanía. </t>
  </si>
  <si>
    <t>15 días hábiles para la respuesta al ciudadano</t>
  </si>
  <si>
    <t>Ofrecimiento de dadivas para gestionar el trámite, presentación de documentos presuntamente falsos para el trámite de legalización de documentos para estudios en el Exterior</t>
  </si>
  <si>
    <t>Desviación en el cumplimiento de los principios y valores del código de integridad</t>
  </si>
  <si>
    <t xml:space="preserve"> Si es el trámite u OPA insignia de la entidad</t>
  </si>
  <si>
    <t xml:space="preserve">Con el número de radicado asignado y código de verificación únicos puede realizar seguimiento y consulta de la respuesta a su trámite a través de la página web de la Secretaría de Educación, sección Servicio a la Ciudadanía y allí en el Formulario Único de Trámites digitando </t>
  </si>
  <si>
    <t>Que la información no se encuentra actualizada y/o con los respectivos soportes de la respuesta</t>
  </si>
  <si>
    <t>Alto volúmen de solicitudes ciudadanas y poco personal para la atención de los requerimientos y/o alta rotación de personal</t>
  </si>
  <si>
    <t>Posibilidad de expedición de actos administrativos de escalafón con base en documentación falsa</t>
  </si>
  <si>
    <t xml:space="preserve">Afectar la imagen y la credibilidad de la Entidad. 
Generar desconfianza en los procesos.
Fomentar malas prácticas laborales.
</t>
  </si>
  <si>
    <t>Ofrecimiento de dadivas por Presentación de titulos falsos para tramites de escalafón docente.</t>
  </si>
  <si>
    <t>La información del trámite se encuentra publicada para solicitar a través del Formulario Único de Trámites http://fut.redp.edu.co/FUT-web/#/servicios/3</t>
  </si>
  <si>
    <t>Que no se haga la verificacion de los titulos y se generen los actos administrativos de ascensos</t>
  </si>
  <si>
    <t xml:space="preserve">Si no se genera la verificacion en las bases de datos para dicho proceso </t>
  </si>
  <si>
    <t>Generar desconfianza en los procesos</t>
  </si>
  <si>
    <t xml:space="preserve">Con el número de radicado asignado y código de verificación únicos puede realizar seguimiento y consulta de la respuesta a su trámite a través de la página web de la Secretaría de Educación por el formulario unico de tramite </t>
  </si>
  <si>
    <t xml:space="preserve"> Familias o acudientes que solicitan cupo escolar para sus  hijos (as).</t>
  </si>
  <si>
    <t>Posibilidad de generar el trámite de asignación de un cupo escolar sin el cumplimiento de los requisitos</t>
  </si>
  <si>
    <t>Posibilidad de recibir o solicitar cualquier dádiva o beneficio en nombre propio o de un tercero con el fin de obtener un cupo escolar,  incumpliendo la norma.</t>
  </si>
  <si>
    <t>Desvío de los beneficios hacia grupos poblacionales sin el lleno de los requisitos establecidos
Vulneración y afectación de los derechos de las niñas, niños, adolescentes y jóvenes
Incumplimiento de la misión institucional de la SED
Afectación de la imagen y la credibilidad de la SED.
Generar desconfianza en los procesos.
Fomentar malas prácticas laborales.
Crear redes de corrupción y tráfico de influencias.
Sanciones e investigaciones disciplinarias, administrativas o penales.</t>
  </si>
  <si>
    <t>Equipo de trabajo responsable de la gestión del trámite al interior de la Secretaría de Educación del Distrito (SED)</t>
  </si>
  <si>
    <t>Sí</t>
  </si>
  <si>
    <t>Posibilidad de que un experto en sistemas o una persona que tenga los datos de acceso para modificar un formulario altere los documentos aportados por el ciudadano de manera inescrupulosa.</t>
  </si>
  <si>
    <t>Presentación de documentos presuntamente falsos o adulterados para el trámite.</t>
  </si>
  <si>
    <t>Aprobación de documentos presuntamente falsos o adulterados para el trámite.</t>
  </si>
  <si>
    <t>Posibilidad de que un experto en sistemas modifique el resultado del trámite de asignación de cupo escolar.</t>
  </si>
  <si>
    <t>Aproximadamente 120 días, contados desde el inicio del proceso de inscripciones.</t>
  </si>
  <si>
    <t>RESULTADO PRIORIZACIÓN DE TRAMITES  PARA RIESGOS DE CORRUPCIÓN 2024</t>
  </si>
  <si>
    <t>Item</t>
  </si>
  <si>
    <t xml:space="preserve">NOMBRE DEL PROCESO 
</t>
  </si>
  <si>
    <t xml:space="preserve">NOMBRE DEL TRÁMITE U OPA
</t>
  </si>
  <si>
    <t>PRIORIZADO O NO PRIORIZADO</t>
  </si>
  <si>
    <t>RESULTADO PRIORIZACIÓN DE TRAMITES PARA RIESGOS DE CORRUPCIÓN 2024</t>
  </si>
  <si>
    <t>Priorizado</t>
  </si>
  <si>
    <t xml:space="preserve">CANTIDAD DE TRAMITES </t>
  </si>
  <si>
    <t xml:space="preserve">Trámites priorizados </t>
  </si>
  <si>
    <t>Trámites no priorizados</t>
  </si>
  <si>
    <t>Acceso y  Permanencia Escolar</t>
  </si>
  <si>
    <t>No priorizado</t>
  </si>
  <si>
    <t>Proceso Articulación Interinstitucional</t>
  </si>
  <si>
    <t>Proceso Talento Humano</t>
  </si>
  <si>
    <t>Proceso Servicio Integral a la Ciudadanía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</si>
</sst>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Red]0"/>
  </numFmts>
  <fonts count="77">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sz val="8"/>
      <name val="Calibri"/>
      <family val="2"/>
      <scheme val="minor"/>
    </font>
    <font>
      <sz val="8"/>
      <name val="Arial"/>
      <family val="2"/>
    </font>
    <font>
      <sz val="10"/>
      <color indexed="8"/>
      <name val="Arial"/>
      <family val="2"/>
    </font>
    <font>
      <b/>
      <sz val="9"/>
      <color indexed="8"/>
      <name val="Arial"/>
      <family val="2"/>
    </font>
    <font>
      <sz val="9"/>
      <color indexed="8"/>
      <name val="Arial"/>
      <family val="2"/>
    </font>
    <font>
      <b/>
      <sz val="9"/>
      <color indexed="59"/>
      <name val="Arial"/>
      <family val="2"/>
    </font>
    <font>
      <sz val="11"/>
      <name val="Calibri"/>
      <family val="2"/>
    </font>
    <font>
      <sz val="8"/>
      <color rgb="FF000000"/>
      <name val="Arial"/>
      <family val="2"/>
    </font>
    <font>
      <b/>
      <sz val="8"/>
      <color rgb="FF000000"/>
      <name val="Arial"/>
      <family val="2"/>
    </font>
    <font>
      <sz val="10"/>
      <name val="Times New Roman"/>
      <family val="1"/>
    </font>
    <font>
      <b/>
      <sz val="9"/>
      <color rgb="FF000000"/>
      <name val="Arial"/>
      <family val="2"/>
    </font>
    <font>
      <sz val="10"/>
      <color rgb="FF000000"/>
      <name val="Times New Roman"/>
      <family val="1"/>
    </font>
    <font>
      <b/>
      <sz val="8"/>
      <name val="Calibri"/>
      <family val="2"/>
      <scheme val="minor"/>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sz val="10"/>
      <name val="Calibri"/>
      <family val="2"/>
      <scheme val="minor"/>
    </font>
    <font>
      <b/>
      <sz val="10"/>
      <color indexed="8"/>
      <name val="Arial"/>
      <family val="2"/>
    </font>
    <font>
      <b/>
      <sz val="14"/>
      <color theme="1"/>
      <name val="Arial"/>
      <family val="2"/>
    </font>
    <font>
      <sz val="9"/>
      <color indexed="81"/>
      <name val="Tahoma"/>
      <family val="2"/>
    </font>
    <font>
      <b/>
      <sz val="9"/>
      <color indexed="81"/>
      <name val="Tahoma"/>
      <family val="2"/>
    </font>
    <font>
      <b/>
      <sz val="9"/>
      <color theme="1"/>
      <name val="Arial"/>
      <family val="2"/>
    </font>
    <font>
      <b/>
      <sz val="8"/>
      <color theme="1"/>
      <name val="Arial"/>
      <family val="2"/>
    </font>
    <font>
      <sz val="12"/>
      <color theme="1"/>
      <name val="Arial"/>
      <family val="2"/>
    </font>
    <font>
      <b/>
      <sz val="7"/>
      <color theme="1"/>
      <name val="Arial"/>
      <family val="2"/>
    </font>
    <font>
      <sz val="9"/>
      <color rgb="FF000000"/>
      <name val="Arial"/>
      <family val="2"/>
    </font>
    <font>
      <sz val="11"/>
      <color rgb="FFFF0000"/>
      <name val="Calibri"/>
      <family val="2"/>
    </font>
    <font>
      <sz val="11"/>
      <color rgb="FF000000"/>
      <name val="Calibri"/>
      <family val="2"/>
    </font>
    <font>
      <b/>
      <sz val="10"/>
      <name val="Arial"/>
      <family val="2"/>
    </font>
    <font>
      <b/>
      <sz val="11"/>
      <name val="Arial"/>
      <family val="2"/>
    </font>
    <font>
      <sz val="9"/>
      <color theme="7" tint="-0.249977111117893"/>
      <name val="Arial"/>
      <family val="2"/>
    </font>
    <font>
      <sz val="10"/>
      <color rgb="FF000000"/>
      <name val="Arial"/>
      <family val="2"/>
    </font>
    <font>
      <b/>
      <sz val="11"/>
      <color rgb="FF3F3F3F"/>
      <name val="Calibri"/>
      <family val="2"/>
      <scheme val="minor"/>
    </font>
    <font>
      <sz val="9"/>
      <color rgb="FF3F3F3F"/>
      <name val="Arial"/>
      <family val="2"/>
    </font>
    <font>
      <sz val="9"/>
      <color rgb="FFFF0000"/>
      <name val="Arial"/>
      <family val="2"/>
    </font>
    <font>
      <u/>
      <sz val="11"/>
      <color theme="10"/>
      <name val="Calibri"/>
      <family val="2"/>
      <scheme val="minor"/>
    </font>
    <font>
      <sz val="18"/>
      <color theme="1"/>
      <name val="Arial"/>
      <family val="2"/>
    </font>
    <font>
      <sz val="18"/>
      <color theme="1"/>
      <name val="Calibri"/>
      <family val="2"/>
      <scheme val="minor"/>
    </font>
    <font>
      <b/>
      <sz val="18"/>
      <color theme="1"/>
      <name val="Arial"/>
      <family val="2"/>
    </font>
    <font>
      <b/>
      <sz val="14"/>
      <name val="Arial"/>
      <family val="2"/>
    </font>
    <font>
      <sz val="12"/>
      <color theme="1"/>
      <name val="Calibri"/>
      <family val="2"/>
      <scheme val="minor"/>
    </font>
    <font>
      <sz val="11"/>
      <name val="Arial"/>
      <family val="2"/>
    </font>
    <font>
      <sz val="11"/>
      <color rgb="FF444444"/>
      <name val="Arial"/>
      <family val="2"/>
    </font>
    <font>
      <sz val="11"/>
      <color rgb="FF000000"/>
      <name val="Arial"/>
      <family val="2"/>
    </font>
    <font>
      <sz val="11"/>
      <color rgb="FF201F1E"/>
      <name val="Segoe UI"/>
      <family val="2"/>
    </font>
    <font>
      <sz val="11"/>
      <color rgb="FF000000"/>
      <name val="Arial"/>
    </font>
    <font>
      <b/>
      <sz val="12"/>
      <name val="Arial"/>
    </font>
    <font>
      <sz val="11"/>
      <color theme="1"/>
      <name val="Arial"/>
    </font>
    <font>
      <sz val="11"/>
      <color rgb="FF000000"/>
      <name val="Arial"/>
      <charset val="1"/>
    </font>
    <font>
      <sz val="11"/>
      <color rgb="FF3F3F3F"/>
      <name val="Arial"/>
      <family val="2"/>
    </font>
    <font>
      <b/>
      <sz val="14"/>
      <color rgb="FF000000"/>
      <name val="Calibri"/>
      <charset val="1"/>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FFBE1"/>
        <bgColor indexed="64"/>
      </patternFill>
    </fill>
    <fill>
      <patternFill patternType="solid">
        <fgColor rgb="FFB8CCE3"/>
      </patternFill>
    </fill>
    <fill>
      <patternFill patternType="solid">
        <fgColor rgb="FFDCE6F0"/>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rgb="FFFFFBC5"/>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4" tint="0.39997558519241921"/>
        <bgColor indexed="64"/>
      </patternFill>
    </fill>
    <fill>
      <patternFill patternType="solid">
        <fgColor rgb="FFFFFFFF"/>
        <bgColor indexed="64"/>
      </patternFill>
    </fill>
    <fill>
      <patternFill patternType="solid">
        <fgColor rgb="FF70AD47"/>
        <bgColor indexed="64"/>
      </patternFill>
    </fill>
    <fill>
      <patternFill patternType="solid">
        <fgColor rgb="FFF2F2F2"/>
      </patternFill>
    </fill>
    <fill>
      <patternFill patternType="solid">
        <fgColor rgb="FF3399FF"/>
        <bgColor indexed="64"/>
      </patternFill>
    </fill>
    <fill>
      <patternFill patternType="solid">
        <fgColor rgb="FF548235"/>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bottom style="thin">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3F3F3F"/>
      </left>
      <right style="thin">
        <color rgb="FF3F3F3F"/>
      </right>
      <top style="thin">
        <color rgb="FF3F3F3F"/>
      </top>
      <bottom style="thin">
        <color rgb="FF3F3F3F"/>
      </bottom>
      <diagonal/>
    </border>
    <border>
      <left style="thin">
        <color theme="3"/>
      </left>
      <right style="thin">
        <color theme="3"/>
      </right>
      <top style="thin">
        <color theme="3"/>
      </top>
      <bottom style="thin">
        <color theme="3"/>
      </bottom>
      <diagonal/>
    </border>
    <border>
      <left style="thin">
        <color theme="3"/>
      </left>
      <right style="thin">
        <color theme="3"/>
      </right>
      <top/>
      <bottom/>
      <diagonal/>
    </border>
    <border>
      <left style="thin">
        <color indexed="64"/>
      </left>
      <right style="thin">
        <color indexed="64"/>
      </right>
      <top/>
      <bottom style="medium">
        <color rgb="FF000000"/>
      </bottom>
      <diagonal/>
    </border>
    <border>
      <left/>
      <right style="thin">
        <color rgb="FF000000"/>
      </right>
      <top style="medium">
        <color indexed="64"/>
      </top>
      <bottom style="thin">
        <color indexed="64"/>
      </bottom>
      <diagonal/>
    </border>
    <border>
      <left/>
      <right style="thin">
        <color rgb="FF000000"/>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s>
  <cellStyleXfs count="9">
    <xf numFmtId="0" fontId="0" fillId="0" borderId="0"/>
    <xf numFmtId="0" fontId="11" fillId="0" borderId="0"/>
    <xf numFmtId="0" fontId="15" fillId="0" borderId="0"/>
    <xf numFmtId="9" fontId="11" fillId="0" borderId="0" applyFont="0" applyFill="0" applyBorder="0" applyAlignment="0" applyProtection="0"/>
    <xf numFmtId="0" fontId="17" fillId="0" borderId="0" applyNumberFormat="0" applyFill="0" applyBorder="0" applyAlignment="0" applyProtection="0"/>
    <xf numFmtId="0" fontId="29" fillId="0" borderId="0"/>
    <xf numFmtId="0" fontId="11" fillId="0" borderId="0"/>
    <xf numFmtId="0" fontId="58" fillId="23" borderId="95" applyNumberFormat="0" applyAlignment="0" applyProtection="0"/>
    <xf numFmtId="0" fontId="61" fillId="0" borderId="0" applyNumberFormat="0" applyFill="0" applyBorder="0" applyAlignment="0" applyProtection="0"/>
  </cellStyleXfs>
  <cellXfs count="1357">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7"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xf numFmtId="0" fontId="11" fillId="0" borderId="0" xfId="1"/>
    <xf numFmtId="0" fontId="18" fillId="0" borderId="0" xfId="1" applyFont="1"/>
    <xf numFmtId="0" fontId="6" fillId="2" borderId="0" xfId="6" applyFont="1" applyFill="1"/>
    <xf numFmtId="0" fontId="6" fillId="0" borderId="0" xfId="6" applyFont="1"/>
    <xf numFmtId="0" fontId="11" fillId="0" borderId="0" xfId="6"/>
    <xf numFmtId="0" fontId="19" fillId="0" borderId="0" xfId="1" applyFont="1"/>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41" xfId="0" applyBorder="1" applyAlignment="1">
      <alignment vertical="center"/>
    </xf>
    <xf numFmtId="0" fontId="0" fillId="0" borderId="24" xfId="0" applyBorder="1" applyAlignment="1">
      <alignment vertical="center"/>
    </xf>
    <xf numFmtId="0" fontId="4" fillId="13" borderId="40"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59" xfId="0" applyFont="1" applyFill="1" applyBorder="1" applyAlignment="1">
      <alignment horizontal="center" vertical="center"/>
    </xf>
    <xf numFmtId="0" fontId="0" fillId="13" borderId="60" xfId="0" applyFill="1" applyBorder="1" applyAlignment="1">
      <alignment horizontal="center" vertical="center"/>
    </xf>
    <xf numFmtId="0" fontId="0" fillId="13" borderId="25" xfId="0" applyFill="1" applyBorder="1" applyAlignment="1">
      <alignment horizontal="center" vertical="center"/>
    </xf>
    <xf numFmtId="0" fontId="0" fillId="13" borderId="43" xfId="0" applyFill="1" applyBorder="1" applyAlignment="1">
      <alignment horizontal="center" vertical="center"/>
    </xf>
    <xf numFmtId="0" fontId="0" fillId="0" borderId="1" xfId="0" applyBorder="1" applyAlignment="1">
      <alignment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0" fillId="0" borderId="27" xfId="0" applyBorder="1" applyAlignment="1">
      <alignment horizontal="left" vertical="center" wrapText="1"/>
    </xf>
    <xf numFmtId="0" fontId="0" fillId="2" borderId="1" xfId="0" applyFill="1" applyBorder="1" applyAlignment="1">
      <alignment horizontal="lef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59" xfId="0" applyBorder="1" applyAlignment="1">
      <alignment vertical="center" wrapText="1"/>
    </xf>
    <xf numFmtId="0" fontId="0" fillId="0" borderId="35" xfId="0" applyBorder="1" applyAlignment="1">
      <alignmen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0" fillId="2" borderId="47" xfId="0" applyFill="1" applyBorder="1"/>
    <xf numFmtId="0" fontId="0" fillId="2" borderId="4" xfId="0" applyFill="1" applyBorder="1"/>
    <xf numFmtId="0" fontId="0" fillId="2" borderId="3" xfId="0" applyFill="1" applyBorder="1"/>
    <xf numFmtId="0" fontId="0" fillId="2" borderId="2" xfId="0" applyFill="1" applyBorder="1"/>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14" borderId="23" xfId="0" applyFill="1" applyBorder="1" applyAlignment="1">
      <alignment horizontal="center" vertical="center" wrapText="1"/>
    </xf>
    <xf numFmtId="0" fontId="0" fillId="14" borderId="64" xfId="0" applyFill="1" applyBorder="1" applyAlignment="1">
      <alignment horizontal="center" vertical="center" wrapText="1"/>
    </xf>
    <xf numFmtId="0" fontId="23" fillId="2" borderId="5" xfId="6" applyFont="1" applyFill="1" applyBorder="1" applyAlignment="1">
      <alignment vertical="center" wrapText="1"/>
    </xf>
    <xf numFmtId="0" fontId="23" fillId="2" borderId="10" xfId="6" applyFont="1" applyFill="1" applyBorder="1" applyAlignment="1">
      <alignment vertical="center" wrapText="1"/>
    </xf>
    <xf numFmtId="0" fontId="11" fillId="2" borderId="0" xfId="6" applyFill="1"/>
    <xf numFmtId="0" fontId="0" fillId="2" borderId="0" xfId="0" applyFill="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left" vertical="center" wrapText="1"/>
      <protection locked="0"/>
    </xf>
    <xf numFmtId="1" fontId="0" fillId="2" borderId="0" xfId="0" applyNumberFormat="1" applyFill="1" applyAlignment="1" applyProtection="1">
      <alignment horizontal="left" vertical="center" wrapText="1"/>
      <protection locked="0"/>
    </xf>
    <xf numFmtId="0" fontId="44" fillId="3" borderId="1" xfId="0" applyFont="1" applyFill="1" applyBorder="1" applyAlignment="1" applyProtection="1">
      <alignment vertical="center" wrapText="1"/>
      <protection locked="0"/>
    </xf>
    <xf numFmtId="0" fontId="37" fillId="2" borderId="0" xfId="0" applyFont="1" applyFill="1" applyProtection="1">
      <protection locked="0"/>
    </xf>
    <xf numFmtId="0" fontId="38" fillId="2" borderId="0" xfId="0" applyFont="1" applyFill="1" applyAlignment="1" applyProtection="1">
      <alignment horizontal="center" vertical="center" wrapText="1"/>
      <protection locked="0"/>
    </xf>
    <xf numFmtId="0" fontId="11" fillId="0" borderId="21" xfId="1" applyBorder="1"/>
    <xf numFmtId="0" fontId="11" fillId="0" borderId="22" xfId="1" applyBorder="1"/>
    <xf numFmtId="0" fontId="0" fillId="0" borderId="1"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 xfId="0" applyBorder="1" applyAlignment="1">
      <alignment horizontal="left" vertical="center" wrapText="1"/>
    </xf>
    <xf numFmtId="0" fontId="0" fillId="0" borderId="23"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32" xfId="0" applyBorder="1" applyAlignment="1">
      <alignment horizontal="center" vertical="center" wrapText="1"/>
    </xf>
    <xf numFmtId="4" fontId="3"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0" fontId="0" fillId="0" borderId="20" xfId="0" applyBorder="1" applyAlignment="1">
      <alignment horizontal="center" vertical="center" wrapText="1"/>
    </xf>
    <xf numFmtId="4" fontId="0" fillId="0" borderId="1" xfId="0" applyNumberFormat="1" applyBorder="1" applyAlignment="1">
      <alignment horizontal="center" vertical="center" wrapText="1"/>
    </xf>
    <xf numFmtId="0" fontId="0" fillId="0" borderId="27" xfId="0" applyBorder="1" applyAlignment="1">
      <alignment horizontal="center" vertical="center" wrapText="1"/>
    </xf>
    <xf numFmtId="0" fontId="0" fillId="2" borderId="1" xfId="0" applyFill="1" applyBorder="1" applyAlignment="1">
      <alignment horizontal="center" vertical="center" wrapText="1"/>
    </xf>
    <xf numFmtId="0" fontId="11" fillId="0" borderId="1" xfId="0" applyFont="1" applyBorder="1" applyAlignment="1">
      <alignment horizontal="center" vertical="center"/>
    </xf>
    <xf numFmtId="0" fontId="11" fillId="0" borderId="1" xfId="6" applyBorder="1"/>
    <xf numFmtId="0" fontId="11" fillId="0" borderId="1" xfId="6" applyBorder="1" applyAlignment="1">
      <alignment horizontal="center" vertical="center" wrapText="1"/>
    </xf>
    <xf numFmtId="0" fontId="52" fillId="0" borderId="33" xfId="6" applyFont="1" applyBorder="1" applyAlignment="1">
      <alignment horizontal="center" vertical="center" wrapText="1"/>
    </xf>
    <xf numFmtId="0" fontId="11" fillId="0" borderId="69" xfId="6" applyBorder="1" applyAlignment="1">
      <alignment horizontal="center" vertical="center" wrapText="1"/>
    </xf>
    <xf numFmtId="0" fontId="52" fillId="0" borderId="25" xfId="6" applyFont="1" applyBorder="1" applyAlignment="1">
      <alignment horizontal="center" vertical="center" wrapText="1"/>
    </xf>
    <xf numFmtId="0" fontId="11" fillId="0" borderId="70" xfId="6" applyBorder="1" applyAlignment="1">
      <alignment horizontal="center" vertical="center" wrapText="1"/>
    </xf>
    <xf numFmtId="0" fontId="52" fillId="0" borderId="43" xfId="6" applyFont="1" applyBorder="1" applyAlignment="1">
      <alignment horizontal="left" vertical="center" wrapText="1"/>
    </xf>
    <xf numFmtId="0" fontId="52" fillId="0" borderId="31" xfId="6" applyFont="1" applyBorder="1" applyAlignment="1">
      <alignment horizontal="left" vertical="center" wrapText="1"/>
    </xf>
    <xf numFmtId="0" fontId="11" fillId="0" borderId="24" xfId="6" applyBorder="1" applyAlignment="1">
      <alignment horizontal="center" vertical="center" wrapText="1"/>
    </xf>
    <xf numFmtId="0" fontId="24" fillId="0" borderId="1" xfId="6" applyFont="1" applyBorder="1" applyAlignment="1">
      <alignment horizontal="center" vertical="center" wrapText="1"/>
    </xf>
    <xf numFmtId="0" fontId="24" fillId="0" borderId="24" xfId="6" applyFont="1" applyBorder="1" applyAlignment="1">
      <alignment horizontal="center" vertical="center" wrapText="1"/>
    </xf>
    <xf numFmtId="0" fontId="24" fillId="0" borderId="1" xfId="6" applyFont="1" applyBorder="1" applyAlignment="1">
      <alignment vertical="center" wrapText="1"/>
    </xf>
    <xf numFmtId="0" fontId="20" fillId="0" borderId="1" xfId="0" applyFont="1" applyBorder="1" applyAlignment="1">
      <alignment horizontal="justify" vertical="center" wrapText="1"/>
    </xf>
    <xf numFmtId="0" fontId="20" fillId="0" borderId="1" xfId="0" applyFont="1" applyBorder="1" applyAlignment="1">
      <alignment horizontal="center" vertical="center" wrapText="1"/>
    </xf>
    <xf numFmtId="14" fontId="20" fillId="2" borderId="1" xfId="0" applyNumberFormat="1" applyFont="1" applyFill="1" applyBorder="1" applyAlignment="1">
      <alignment horizontal="center" vertical="center" wrapText="1"/>
    </xf>
    <xf numFmtId="0" fontId="34" fillId="18" borderId="1" xfId="0" applyFont="1" applyFill="1" applyBorder="1" applyAlignment="1">
      <alignment horizontal="left" vertical="center" wrapText="1"/>
    </xf>
    <xf numFmtId="0" fontId="34" fillId="18" borderId="1" xfId="0" applyFont="1" applyFill="1" applyBorder="1" applyAlignment="1">
      <alignment vertical="center"/>
    </xf>
    <xf numFmtId="0" fontId="34" fillId="0" borderId="1" xfId="0" applyFont="1" applyBorder="1" applyAlignment="1" applyProtection="1">
      <alignment vertical="center"/>
      <protection locked="0"/>
    </xf>
    <xf numFmtId="0" fontId="34" fillId="18" borderId="1" xfId="0" applyFont="1" applyFill="1" applyBorder="1" applyAlignment="1">
      <alignment vertical="center" wrapText="1"/>
    </xf>
    <xf numFmtId="0" fontId="34" fillId="0" borderId="1" xfId="0" applyFont="1" applyBorder="1" applyAlignment="1" applyProtection="1">
      <alignment vertical="center" wrapText="1"/>
      <protection locked="0"/>
    </xf>
    <xf numFmtId="0" fontId="34" fillId="2" borderId="1" xfId="0" applyFont="1" applyFill="1" applyBorder="1" applyAlignment="1" applyProtection="1">
      <alignment horizontal="left" vertical="center" wrapText="1"/>
      <protection locked="0"/>
    </xf>
    <xf numFmtId="0" fontId="34" fillId="20" borderId="1" xfId="0" applyFont="1" applyFill="1" applyBorder="1" applyAlignment="1" applyProtection="1">
      <alignment vertical="center"/>
      <protection locked="0"/>
    </xf>
    <xf numFmtId="9" fontId="53" fillId="0" borderId="70" xfId="6" applyNumberFormat="1" applyFont="1" applyBorder="1" applyAlignment="1">
      <alignment horizontal="center" vertical="center" wrapText="1"/>
    </xf>
    <xf numFmtId="9" fontId="52" fillId="0" borderId="70" xfId="3" applyFont="1" applyFill="1" applyBorder="1" applyAlignment="1">
      <alignment horizontal="center" vertical="center" wrapText="1"/>
    </xf>
    <xf numFmtId="0" fontId="27" fillId="0" borderId="70" xfId="6" applyFont="1" applyBorder="1" applyAlignment="1">
      <alignment vertical="center" wrapText="1"/>
    </xf>
    <xf numFmtId="9" fontId="24" fillId="0" borderId="70" xfId="6" applyNumberFormat="1" applyFont="1" applyBorder="1" applyAlignment="1">
      <alignment horizontal="center" vertical="center" wrapText="1"/>
    </xf>
    <xf numFmtId="9" fontId="24" fillId="0" borderId="71" xfId="6" applyNumberFormat="1" applyFont="1" applyBorder="1" applyAlignment="1">
      <alignment horizontal="center" vertical="center" wrapText="1"/>
    </xf>
    <xf numFmtId="9" fontId="24" fillId="0" borderId="24" xfId="3" applyFont="1" applyFill="1" applyBorder="1" applyAlignment="1">
      <alignment vertical="center" wrapText="1"/>
    </xf>
    <xf numFmtId="0" fontId="11" fillId="7" borderId="7" xfId="6" applyFill="1" applyBorder="1"/>
    <xf numFmtId="0" fontId="28" fillId="7" borderId="1" xfId="6" applyFont="1" applyFill="1" applyBorder="1" applyAlignment="1">
      <alignment horizontal="center" vertical="center" textRotation="90"/>
    </xf>
    <xf numFmtId="0" fontId="25" fillId="0" borderId="1" xfId="6" applyFont="1" applyBorder="1" applyAlignment="1">
      <alignment horizontal="center" vertical="center"/>
    </xf>
    <xf numFmtId="0" fontId="25" fillId="0" borderId="1" xfId="0" applyFont="1" applyBorder="1" applyAlignment="1">
      <alignment horizontal="justify" vertical="center" wrapText="1"/>
    </xf>
    <xf numFmtId="0" fontId="25" fillId="0" borderId="1" xfId="6" applyFont="1" applyBorder="1" applyAlignment="1">
      <alignment horizontal="center" vertical="center" wrapText="1"/>
    </xf>
    <xf numFmtId="0" fontId="13" fillId="0" borderId="1" xfId="1" applyFont="1" applyBorder="1" applyAlignment="1">
      <alignment horizontal="justify" vertical="center" wrapText="1"/>
    </xf>
    <xf numFmtId="0" fontId="13" fillId="0" borderId="20" xfId="1" applyFont="1" applyBorder="1" applyAlignment="1">
      <alignment horizontal="justify" vertical="center" wrapText="1"/>
    </xf>
    <xf numFmtId="0" fontId="16" fillId="0" borderId="1" xfId="6" applyFont="1" applyBorder="1" applyAlignment="1">
      <alignment horizontal="center" vertical="center" wrapText="1"/>
    </xf>
    <xf numFmtId="0" fontId="6" fillId="0" borderId="1" xfId="1" applyFont="1" applyBorder="1" applyAlignment="1">
      <alignment horizontal="justify" vertical="center" wrapText="1"/>
    </xf>
    <xf numFmtId="0" fontId="13" fillId="0" borderId="24" xfId="1" applyFont="1" applyBorder="1" applyAlignment="1">
      <alignment horizontal="center" vertical="center" wrapText="1"/>
    </xf>
    <xf numFmtId="9" fontId="16" fillId="0" borderId="24" xfId="6" applyNumberFormat="1" applyFont="1" applyBorder="1" applyAlignment="1">
      <alignment horizontal="center" vertical="center" wrapText="1"/>
    </xf>
    <xf numFmtId="9" fontId="13" fillId="0" borderId="24" xfId="1" applyNumberFormat="1" applyFont="1" applyBorder="1" applyAlignment="1">
      <alignment horizontal="center" vertical="center" wrapText="1"/>
    </xf>
    <xf numFmtId="9" fontId="16" fillId="0" borderId="24" xfId="3" applyFont="1" applyFill="1" applyBorder="1" applyAlignment="1">
      <alignment horizontal="center" vertical="center" wrapText="1"/>
    </xf>
    <xf numFmtId="0" fontId="11" fillId="0" borderId="46" xfId="1" applyBorder="1"/>
    <xf numFmtId="0" fontId="50" fillId="7" borderId="45" xfId="1" applyFont="1" applyFill="1" applyBorder="1" applyAlignment="1">
      <alignment horizontal="center" vertical="center" wrapText="1"/>
    </xf>
    <xf numFmtId="0" fontId="50" fillId="7" borderId="33" xfId="1" applyFont="1" applyFill="1" applyBorder="1" applyAlignment="1">
      <alignment horizontal="center" vertical="center" wrapText="1"/>
    </xf>
    <xf numFmtId="0" fontId="48" fillId="7" borderId="33" xfId="1" applyFont="1" applyFill="1" applyBorder="1" applyAlignment="1">
      <alignment horizontal="center" vertical="center" wrapText="1"/>
    </xf>
    <xf numFmtId="9" fontId="13" fillId="2" borderId="23" xfId="1" applyNumberFormat="1" applyFont="1" applyFill="1" applyBorder="1" applyAlignment="1">
      <alignment horizontal="center" vertical="center" wrapText="1"/>
    </xf>
    <xf numFmtId="0" fontId="13" fillId="2" borderId="18" xfId="1" applyFont="1" applyFill="1" applyBorder="1" applyAlignment="1">
      <alignment horizontal="justify" vertical="center" wrapText="1"/>
    </xf>
    <xf numFmtId="0" fontId="13" fillId="2" borderId="19" xfId="1" applyFont="1" applyFill="1" applyBorder="1" applyAlignment="1">
      <alignment horizontal="justify" vertical="center" wrapText="1"/>
    </xf>
    <xf numFmtId="9" fontId="13" fillId="2" borderId="27" xfId="1" applyNumberFormat="1" applyFont="1" applyFill="1" applyBorder="1" applyAlignment="1">
      <alignment horizontal="center" vertical="center" wrapText="1"/>
    </xf>
    <xf numFmtId="0" fontId="13" fillId="2" borderId="32" xfId="1" applyFont="1" applyFill="1" applyBorder="1" applyAlignment="1">
      <alignment horizontal="justify" vertical="center" wrapText="1"/>
    </xf>
    <xf numFmtId="0" fontId="13" fillId="2" borderId="35" xfId="1" applyFont="1" applyFill="1" applyBorder="1" applyAlignment="1">
      <alignment horizontal="justify" vertical="center" wrapText="1"/>
    </xf>
    <xf numFmtId="0" fontId="5" fillId="0" borderId="20" xfId="0" applyFont="1" applyBorder="1"/>
    <xf numFmtId="0" fontId="5" fillId="0" borderId="21" xfId="0" applyFont="1" applyBorder="1"/>
    <xf numFmtId="0" fontId="5" fillId="0" borderId="22" xfId="0" applyFont="1" applyBorder="1"/>
    <xf numFmtId="0" fontId="34"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protection locked="0"/>
    </xf>
    <xf numFmtId="0" fontId="34" fillId="18" borderId="1" xfId="0" applyFont="1" applyFill="1" applyBorder="1" applyAlignment="1">
      <alignment horizontal="center" vertical="center"/>
    </xf>
    <xf numFmtId="0" fontId="6" fillId="0" borderId="1" xfId="1" applyFont="1" applyBorder="1" applyAlignment="1">
      <alignment horizontal="left" vertical="center" wrapText="1"/>
    </xf>
    <xf numFmtId="0" fontId="0" fillId="18" borderId="1" xfId="0" applyFill="1" applyBorder="1" applyAlignment="1">
      <alignment vertical="center"/>
    </xf>
    <xf numFmtId="0" fontId="0" fillId="0" borderId="1" xfId="0" applyBorder="1" applyAlignment="1" applyProtection="1">
      <alignment vertical="center"/>
      <protection locked="0"/>
    </xf>
    <xf numFmtId="0" fontId="0" fillId="0" borderId="1" xfId="0" applyBorder="1" applyAlignment="1" applyProtection="1">
      <alignment horizontal="center" vertical="center" wrapText="1"/>
      <protection locked="0"/>
    </xf>
    <xf numFmtId="0" fontId="0" fillId="18" borderId="1" xfId="0" applyFill="1" applyBorder="1" applyAlignment="1">
      <alignment vertical="center" wrapText="1"/>
    </xf>
    <xf numFmtId="0" fontId="0" fillId="0" borderId="1" xfId="0" applyBorder="1" applyAlignment="1" applyProtection="1">
      <alignment vertical="center" wrapText="1"/>
      <protection locked="0"/>
    </xf>
    <xf numFmtId="0" fontId="0" fillId="18" borderId="1" xfId="0" applyFill="1" applyBorder="1" applyAlignment="1">
      <alignment horizontal="left" vertical="center" wrapText="1"/>
    </xf>
    <xf numFmtId="0" fontId="7" fillId="17" borderId="1" xfId="1" applyFont="1" applyFill="1" applyBorder="1" applyAlignment="1">
      <alignment horizontal="center" vertical="center" wrapText="1"/>
    </xf>
    <xf numFmtId="0" fontId="6" fillId="0" borderId="1" xfId="0" applyFont="1" applyBorder="1" applyAlignment="1">
      <alignment wrapText="1"/>
    </xf>
    <xf numFmtId="0" fontId="51" fillId="0" borderId="1" xfId="0" applyFont="1" applyBorder="1" applyAlignment="1">
      <alignment wrapText="1"/>
    </xf>
    <xf numFmtId="0" fontId="26" fillId="7" borderId="1" xfId="6" applyFont="1" applyFill="1" applyBorder="1" applyAlignment="1">
      <alignment horizontal="center" vertical="center" wrapText="1"/>
    </xf>
    <xf numFmtId="0" fontId="26" fillId="0" borderId="1" xfId="6" applyFont="1" applyBorder="1" applyAlignment="1">
      <alignment horizontal="center" vertical="center" wrapText="1"/>
    </xf>
    <xf numFmtId="0" fontId="51" fillId="0" borderId="1" xfId="0" applyFont="1" applyBorder="1" applyAlignment="1">
      <alignment vertical="center" wrapText="1"/>
    </xf>
    <xf numFmtId="0" fontId="11" fillId="0" borderId="72" xfId="6" applyBorder="1" applyAlignment="1">
      <alignment horizontal="center" vertical="center" wrapText="1"/>
    </xf>
    <xf numFmtId="0" fontId="52" fillId="0" borderId="40" xfId="6" applyFont="1" applyBorder="1" applyAlignment="1">
      <alignment horizontal="center" vertical="center" wrapText="1"/>
    </xf>
    <xf numFmtId="0" fontId="52" fillId="0" borderId="28" xfId="6" applyFont="1" applyBorder="1" applyAlignment="1">
      <alignment horizontal="center" vertical="center" wrapText="1"/>
    </xf>
    <xf numFmtId="0" fontId="24" fillId="0" borderId="41" xfId="6" applyFont="1" applyBorder="1" applyAlignment="1">
      <alignment horizontal="center" vertical="center" wrapText="1"/>
    </xf>
    <xf numFmtId="0" fontId="11" fillId="0" borderId="41" xfId="6" applyBorder="1" applyAlignment="1">
      <alignment horizontal="center" vertical="center" wrapText="1"/>
    </xf>
    <xf numFmtId="0" fontId="24" fillId="0" borderId="41" xfId="6" applyFont="1" applyBorder="1" applyAlignment="1">
      <alignment vertical="center" wrapText="1"/>
    </xf>
    <xf numFmtId="0" fontId="48" fillId="7" borderId="1" xfId="1" applyFont="1" applyFill="1" applyBorder="1" applyAlignment="1">
      <alignment horizontal="center" vertical="center" wrapText="1"/>
    </xf>
    <xf numFmtId="0" fontId="6" fillId="2" borderId="1" xfId="6" applyFont="1" applyFill="1" applyBorder="1"/>
    <xf numFmtId="0" fontId="48" fillId="7" borderId="45" xfId="1" applyFont="1" applyFill="1" applyBorder="1" applyAlignment="1">
      <alignment horizontal="center" vertical="center" wrapText="1"/>
    </xf>
    <xf numFmtId="0" fontId="18" fillId="0" borderId="1" xfId="1" applyFont="1" applyBorder="1"/>
    <xf numFmtId="0" fontId="18" fillId="0" borderId="24" xfId="1" applyFont="1" applyBorder="1"/>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19" fillId="0" borderId="41" xfId="0" applyFont="1" applyBorder="1" applyAlignment="1">
      <alignment horizontal="center" vertical="center" wrapText="1"/>
    </xf>
    <xf numFmtId="0" fontId="25" fillId="0" borderId="41" xfId="6" applyFont="1" applyBorder="1" applyAlignment="1">
      <alignment horizontal="center" vertical="center" wrapText="1"/>
    </xf>
    <xf numFmtId="0" fontId="25" fillId="0" borderId="1" xfId="6" applyFont="1" applyBorder="1" applyAlignment="1">
      <alignment horizontal="justify" vertical="center" wrapText="1"/>
    </xf>
    <xf numFmtId="0" fontId="19" fillId="0" borderId="41" xfId="6" applyFont="1" applyBorder="1" applyAlignment="1">
      <alignment vertical="center" wrapText="1"/>
    </xf>
    <xf numFmtId="0" fontId="19" fillId="0" borderId="1" xfId="6" applyFont="1" applyBorder="1" applyAlignment="1">
      <alignment horizontal="justify" vertical="center" wrapText="1"/>
    </xf>
    <xf numFmtId="0" fontId="19" fillId="0" borderId="1" xfId="6" applyFont="1" applyBorder="1" applyAlignment="1">
      <alignment vertical="center" wrapText="1"/>
    </xf>
    <xf numFmtId="0" fontId="25" fillId="0" borderId="1" xfId="6" applyFont="1" applyBorder="1" applyAlignment="1">
      <alignment vertical="center" wrapText="1"/>
    </xf>
    <xf numFmtId="0" fontId="11" fillId="7" borderId="0" xfId="6" applyFill="1"/>
    <xf numFmtId="0" fontId="20" fillId="0" borderId="1" xfId="6" applyFont="1" applyBorder="1" applyAlignment="1">
      <alignment horizontal="left" vertical="center" wrapText="1"/>
    </xf>
    <xf numFmtId="0" fontId="20" fillId="0" borderId="1" xfId="6" applyFont="1" applyBorder="1" applyAlignment="1">
      <alignment horizontal="justify" vertical="center" wrapText="1"/>
    </xf>
    <xf numFmtId="0" fontId="18" fillId="2" borderId="0" xfId="1" applyFont="1" applyFill="1"/>
    <xf numFmtId="0" fontId="11" fillId="0" borderId="32" xfId="0" applyFont="1" applyBorder="1" applyAlignment="1">
      <alignment horizontal="center" vertical="center"/>
    </xf>
    <xf numFmtId="0" fontId="20" fillId="2" borderId="32" xfId="0" applyFont="1" applyFill="1" applyBorder="1" applyAlignment="1">
      <alignment horizontal="justify" vertical="center" wrapText="1"/>
    </xf>
    <xf numFmtId="0" fontId="20" fillId="0" borderId="32" xfId="0" applyFont="1" applyBorder="1" applyAlignment="1">
      <alignment horizontal="justify" vertical="center" wrapText="1"/>
    </xf>
    <xf numFmtId="0" fontId="20" fillId="0" borderId="32" xfId="0" applyFont="1" applyBorder="1" applyAlignment="1">
      <alignment horizontal="left" vertical="center" wrapText="1"/>
    </xf>
    <xf numFmtId="0" fontId="20" fillId="0" borderId="32" xfId="0" applyFont="1" applyBorder="1" applyAlignment="1">
      <alignment vertical="center" wrapText="1"/>
    </xf>
    <xf numFmtId="0" fontId="20" fillId="0" borderId="32" xfId="0" applyFont="1" applyBorder="1" applyAlignment="1">
      <alignment horizontal="center" vertical="center" wrapText="1"/>
    </xf>
    <xf numFmtId="14" fontId="20" fillId="2" borderId="32" xfId="0" applyNumberFormat="1" applyFont="1" applyFill="1" applyBorder="1" applyAlignment="1">
      <alignment horizontal="center" vertical="center" wrapText="1"/>
    </xf>
    <xf numFmtId="0" fontId="54" fillId="8" borderId="2" xfId="6" applyFont="1" applyFill="1" applyBorder="1" applyAlignment="1">
      <alignment horizontal="center" vertical="center"/>
    </xf>
    <xf numFmtId="0" fontId="54" fillId="8" borderId="47" xfId="6" applyFont="1" applyFill="1" applyBorder="1" applyAlignment="1">
      <alignment horizontal="center" vertical="center"/>
    </xf>
    <xf numFmtId="0" fontId="43" fillId="8" borderId="47" xfId="6" applyFont="1" applyFill="1" applyBorder="1" applyAlignment="1">
      <alignment horizontal="center" vertical="center" wrapText="1"/>
    </xf>
    <xf numFmtId="0" fontId="34" fillId="18" borderId="32" xfId="0" applyFont="1" applyFill="1" applyBorder="1" applyAlignment="1">
      <alignment vertical="center"/>
    </xf>
    <xf numFmtId="0" fontId="34" fillId="0" borderId="32" xfId="0" applyFont="1" applyBorder="1" applyAlignment="1" applyProtection="1">
      <alignment vertical="center"/>
      <protection locked="0"/>
    </xf>
    <xf numFmtId="0" fontId="11" fillId="11" borderId="0" xfId="6" applyFill="1"/>
    <xf numFmtId="0" fontId="5" fillId="2" borderId="0" xfId="0" applyFont="1" applyFill="1" applyAlignment="1">
      <alignment vertical="center" wrapText="1"/>
    </xf>
    <xf numFmtId="0" fontId="31" fillId="11" borderId="30" xfId="5" applyFont="1" applyFill="1" applyBorder="1" applyAlignment="1">
      <alignment horizontal="center" vertical="center" wrapText="1"/>
    </xf>
    <xf numFmtId="0" fontId="31" fillId="11" borderId="30" xfId="5" applyFont="1" applyFill="1" applyBorder="1" applyAlignment="1">
      <alignment horizontal="left" vertical="center" wrapText="1" indent="2"/>
    </xf>
    <xf numFmtId="0" fontId="31" fillId="11" borderId="30" xfId="5" applyFont="1" applyFill="1" applyBorder="1" applyAlignment="1">
      <alignment horizontal="left" vertical="center" wrapText="1"/>
    </xf>
    <xf numFmtId="164" fontId="26" fillId="10" borderId="1" xfId="5" applyNumberFormat="1" applyFont="1" applyFill="1" applyBorder="1" applyAlignment="1">
      <alignment horizontal="center" vertical="center" wrapText="1" shrinkToFit="1"/>
    </xf>
    <xf numFmtId="0" fontId="19" fillId="0" borderId="1" xfId="5" applyFont="1" applyBorder="1" applyAlignment="1">
      <alignment horizontal="justify" vertical="center" wrapText="1"/>
    </xf>
    <xf numFmtId="164" fontId="26" fillId="10" borderId="1" xfId="5" applyNumberFormat="1" applyFont="1" applyFill="1" applyBorder="1" applyAlignment="1">
      <alignment horizontal="center" vertical="center" shrinkToFit="1"/>
    </xf>
    <xf numFmtId="0" fontId="19" fillId="0" borderId="1" xfId="5" applyFont="1" applyBorder="1" applyAlignment="1">
      <alignment horizontal="justify" vertical="center"/>
    </xf>
    <xf numFmtId="0" fontId="31" fillId="10" borderId="1" xfId="5" applyFont="1" applyFill="1" applyBorder="1" applyAlignment="1">
      <alignment horizontal="center" vertical="center" wrapText="1"/>
    </xf>
    <xf numFmtId="0" fontId="26" fillId="7" borderId="33" xfId="6"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41" xfId="6" applyFont="1" applyBorder="1" applyAlignment="1">
      <alignment horizontal="left" vertical="center" wrapText="1"/>
    </xf>
    <xf numFmtId="0" fontId="20" fillId="0" borderId="1" xfId="6" applyFont="1" applyBorder="1" applyAlignment="1">
      <alignment horizontal="center" vertical="center" wrapText="1"/>
    </xf>
    <xf numFmtId="0" fontId="19" fillId="0" borderId="1" xfId="6" applyFont="1" applyBorder="1" applyAlignment="1">
      <alignment horizontal="center" vertical="center" wrapText="1"/>
    </xf>
    <xf numFmtId="0" fontId="26" fillId="0" borderId="33" xfId="6" applyFont="1" applyBorder="1" applyAlignment="1">
      <alignment horizontal="center" vertical="center" wrapText="1"/>
    </xf>
    <xf numFmtId="0" fontId="25" fillId="0" borderId="41" xfId="0" applyFont="1" applyBorder="1" applyAlignment="1">
      <alignment horizontal="justify" vertical="center" wrapText="1"/>
    </xf>
    <xf numFmtId="0" fontId="34" fillId="0" borderId="33" xfId="0" applyFont="1" applyBorder="1" applyAlignment="1">
      <alignment horizontal="center" vertical="center"/>
    </xf>
    <xf numFmtId="0" fontId="11" fillId="0" borderId="0" xfId="1" applyAlignment="1">
      <alignment vertical="center"/>
    </xf>
    <xf numFmtId="0" fontId="51" fillId="0" borderId="1" xfId="0" applyFont="1" applyBorder="1" applyAlignment="1">
      <alignment horizontal="center" vertical="center" wrapText="1"/>
    </xf>
    <xf numFmtId="0" fontId="51" fillId="0" borderId="33" xfId="0" applyFont="1" applyBorder="1" applyAlignment="1">
      <alignment horizontal="center" vertical="center" wrapText="1"/>
    </xf>
    <xf numFmtId="0" fontId="6" fillId="0" borderId="1" xfId="0" applyFont="1" applyBorder="1" applyAlignment="1">
      <alignment horizontal="center" vertical="center" wrapText="1"/>
    </xf>
    <xf numFmtId="0" fontId="7" fillId="17" borderId="77" xfId="1" applyFont="1" applyFill="1" applyBorder="1" applyAlignment="1">
      <alignment horizontal="center" vertical="center" wrapText="1"/>
    </xf>
    <xf numFmtId="0" fontId="7" fillId="17" borderId="78" xfId="1" applyFont="1" applyFill="1" applyBorder="1" applyAlignment="1">
      <alignment horizontal="center" vertical="center" wrapText="1"/>
    </xf>
    <xf numFmtId="0" fontId="5" fillId="0" borderId="78"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0" fontId="6" fillId="0" borderId="78" xfId="0" applyFont="1" applyBorder="1" applyAlignment="1">
      <alignment vertical="center" wrapText="1"/>
    </xf>
    <xf numFmtId="0" fontId="6" fillId="19" borderId="78" xfId="0" applyFont="1" applyFill="1" applyBorder="1" applyAlignment="1">
      <alignment vertical="center" wrapText="1"/>
    </xf>
    <xf numFmtId="0" fontId="6" fillId="0" borderId="77" xfId="1" applyFont="1" applyBorder="1" applyAlignment="1">
      <alignment horizontal="left" vertical="center" wrapText="1"/>
    </xf>
    <xf numFmtId="0" fontId="6" fillId="0" borderId="82" xfId="0" applyFont="1" applyBorder="1" applyAlignment="1">
      <alignment wrapText="1"/>
    </xf>
    <xf numFmtId="0" fontId="34" fillId="0" borderId="82" xfId="0" applyFont="1" applyBorder="1" applyAlignment="1">
      <alignment horizontal="center" vertical="center"/>
    </xf>
    <xf numFmtId="0" fontId="6" fillId="0" borderId="82" xfId="0" applyFont="1" applyBorder="1" applyAlignment="1">
      <alignment horizontal="center" vertical="center" wrapText="1"/>
    </xf>
    <xf numFmtId="0" fontId="5" fillId="0" borderId="82" xfId="0" applyFont="1" applyBorder="1" applyAlignment="1">
      <alignment horizontal="left" vertical="center" wrapText="1"/>
    </xf>
    <xf numFmtId="0" fontId="6" fillId="0" borderId="83" xfId="0" applyFont="1" applyBorder="1" applyAlignment="1">
      <alignment vertical="center" wrapText="1"/>
    </xf>
    <xf numFmtId="0" fontId="48" fillId="7" borderId="24" xfId="1" applyFont="1" applyFill="1" applyBorder="1" applyAlignment="1">
      <alignment horizontal="center" vertical="center" wrapText="1"/>
    </xf>
    <xf numFmtId="9" fontId="51"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34" fillId="21" borderId="33" xfId="0" applyFont="1" applyFill="1" applyBorder="1" applyAlignment="1">
      <alignment horizontal="center" vertical="center"/>
    </xf>
    <xf numFmtId="9" fontId="6" fillId="21" borderId="1" xfId="1" applyNumberFormat="1" applyFont="1" applyFill="1" applyBorder="1" applyAlignment="1">
      <alignment horizontal="center" vertical="center" wrapText="1"/>
    </xf>
    <xf numFmtId="9" fontId="13" fillId="21" borderId="24" xfId="1" applyNumberFormat="1" applyFont="1" applyFill="1" applyBorder="1" applyAlignment="1">
      <alignment horizontal="center" vertical="center" wrapText="1"/>
    </xf>
    <xf numFmtId="0" fontId="13" fillId="21" borderId="1" xfId="1" applyFont="1" applyFill="1" applyBorder="1" applyAlignment="1">
      <alignment horizontal="justify" vertical="center" wrapText="1"/>
    </xf>
    <xf numFmtId="0" fontId="17" fillId="21" borderId="1" xfId="4" applyFill="1" applyBorder="1" applyAlignment="1">
      <alignment horizontal="justify" vertical="center" wrapText="1"/>
    </xf>
    <xf numFmtId="0" fontId="13" fillId="21" borderId="20" xfId="1" applyFont="1" applyFill="1" applyBorder="1" applyAlignment="1">
      <alignment horizontal="justify" vertical="center" wrapText="1"/>
    </xf>
    <xf numFmtId="0" fontId="11" fillId="21" borderId="0" xfId="1" applyFill="1"/>
    <xf numFmtId="0" fontId="43" fillId="11" borderId="12" xfId="6" applyFont="1" applyFill="1" applyBorder="1" applyAlignment="1">
      <alignment horizontal="center" vertical="center" wrapText="1"/>
    </xf>
    <xf numFmtId="0" fontId="34" fillId="21" borderId="1" xfId="0" applyFont="1" applyFill="1" applyBorder="1" applyAlignment="1">
      <alignment horizontal="center" vertical="center"/>
    </xf>
    <xf numFmtId="0" fontId="19" fillId="21" borderId="1" xfId="5" applyFont="1" applyFill="1" applyBorder="1" applyAlignment="1">
      <alignment horizontal="center" vertical="center" wrapText="1"/>
    </xf>
    <xf numFmtId="0" fontId="19" fillId="21" borderId="1" xfId="5" applyFont="1" applyFill="1" applyBorder="1" applyAlignment="1">
      <alignment horizontal="justify" vertical="center" wrapText="1"/>
    </xf>
    <xf numFmtId="0" fontId="19" fillId="21" borderId="1" xfId="5" applyFont="1" applyFill="1" applyBorder="1" applyAlignment="1">
      <alignment horizontal="justify" vertical="center"/>
    </xf>
    <xf numFmtId="0" fontId="19" fillId="21" borderId="1" xfId="5" applyFont="1" applyFill="1" applyBorder="1" applyAlignment="1">
      <alignment horizontal="center" vertical="center"/>
    </xf>
    <xf numFmtId="0" fontId="31" fillId="7" borderId="30" xfId="5" applyFont="1" applyFill="1" applyBorder="1" applyAlignment="1">
      <alignment horizontal="center" vertical="center" wrapText="1"/>
    </xf>
    <xf numFmtId="0" fontId="38" fillId="7" borderId="32" xfId="0" applyFont="1" applyFill="1" applyBorder="1" applyAlignment="1" applyProtection="1">
      <alignment horizontal="center" vertical="center"/>
      <protection locked="0"/>
    </xf>
    <xf numFmtId="0" fontId="55" fillId="7" borderId="18" xfId="0" applyFont="1" applyFill="1" applyBorder="1" applyAlignment="1" applyProtection="1">
      <alignment horizontal="center" vertical="center" wrapText="1"/>
      <protection locked="0"/>
    </xf>
    <xf numFmtId="0" fontId="55" fillId="7" borderId="1" xfId="0" applyFont="1" applyFill="1" applyBorder="1" applyAlignment="1" applyProtection="1">
      <alignment horizontal="center" vertical="center" wrapText="1"/>
      <protection locked="0"/>
    </xf>
    <xf numFmtId="0" fontId="55" fillId="7" borderId="1" xfId="0" applyFont="1" applyFill="1" applyBorder="1" applyAlignment="1" applyProtection="1">
      <alignment vertical="center" wrapText="1"/>
      <protection locked="0"/>
    </xf>
    <xf numFmtId="1" fontId="55" fillId="7" borderId="1" xfId="0" applyNumberFormat="1" applyFont="1" applyFill="1" applyBorder="1" applyAlignment="1" applyProtection="1">
      <alignment horizontal="center" vertical="center" wrapText="1"/>
      <protection locked="0"/>
    </xf>
    <xf numFmtId="0" fontId="55" fillId="7" borderId="21" xfId="0" applyFont="1" applyFill="1" applyBorder="1" applyAlignment="1" applyProtection="1">
      <alignment horizontal="center" vertical="center" wrapText="1"/>
      <protection locked="0"/>
    </xf>
    <xf numFmtId="0" fontId="34" fillId="21" borderId="25" xfId="0" applyFont="1" applyFill="1" applyBorder="1" applyAlignment="1">
      <alignment horizontal="center" vertical="center"/>
    </xf>
    <xf numFmtId="0" fontId="34" fillId="21" borderId="32" xfId="0" applyFont="1" applyFill="1" applyBorder="1" applyAlignment="1">
      <alignment horizontal="center" vertical="center"/>
    </xf>
    <xf numFmtId="9" fontId="34" fillId="21" borderId="25" xfId="0" applyNumberFormat="1" applyFont="1" applyFill="1" applyBorder="1" applyAlignment="1">
      <alignment horizontal="center" vertical="center"/>
    </xf>
    <xf numFmtId="0" fontId="43" fillId="11" borderId="47" xfId="6" applyFont="1" applyFill="1" applyBorder="1" applyAlignment="1">
      <alignment horizontal="center" vertical="center" wrapText="1"/>
    </xf>
    <xf numFmtId="0" fontId="57" fillId="21" borderId="32" xfId="0" applyFont="1" applyFill="1" applyBorder="1" applyAlignment="1">
      <alignment vertical="center" wrapText="1"/>
    </xf>
    <xf numFmtId="0" fontId="34" fillId="21" borderId="69" xfId="0" applyFont="1" applyFill="1" applyBorder="1" applyAlignment="1">
      <alignment horizontal="center" vertical="center"/>
    </xf>
    <xf numFmtId="0" fontId="20" fillId="21" borderId="24" xfId="6" applyFont="1" applyFill="1" applyBorder="1" applyAlignment="1">
      <alignment vertical="center" wrapText="1"/>
    </xf>
    <xf numFmtId="0" fontId="20" fillId="21" borderId="1" xfId="6" applyFont="1" applyFill="1" applyBorder="1" applyAlignment="1">
      <alignment vertical="center" wrapText="1"/>
    </xf>
    <xf numFmtId="0" fontId="6" fillId="21" borderId="0" xfId="6" applyFont="1" applyFill="1"/>
    <xf numFmtId="0" fontId="43" fillId="7" borderId="12" xfId="6" applyFont="1" applyFill="1" applyBorder="1" applyAlignment="1">
      <alignment horizontal="center" vertical="center" wrapText="1"/>
    </xf>
    <xf numFmtId="0" fontId="25" fillId="21" borderId="1" xfId="6" applyFont="1" applyFill="1" applyBorder="1" applyAlignment="1">
      <alignment vertical="center" wrapText="1"/>
    </xf>
    <xf numFmtId="0" fontId="19" fillId="21" borderId="1" xfId="6" applyFont="1" applyFill="1" applyBorder="1" applyAlignment="1">
      <alignment vertical="center" wrapText="1"/>
    </xf>
    <xf numFmtId="9" fontId="25" fillId="21" borderId="1" xfId="6" applyNumberFormat="1" applyFont="1" applyFill="1" applyBorder="1" applyAlignment="1">
      <alignment vertical="center" wrapText="1"/>
    </xf>
    <xf numFmtId="9" fontId="25" fillId="21" borderId="1" xfId="6" applyNumberFormat="1" applyFont="1" applyFill="1" applyBorder="1" applyAlignment="1">
      <alignment horizontal="center" vertical="center" wrapText="1"/>
    </xf>
    <xf numFmtId="9" fontId="25" fillId="21" borderId="1" xfId="0" applyNumberFormat="1" applyFont="1" applyFill="1" applyBorder="1" applyAlignment="1">
      <alignment horizontal="center" vertical="center" wrapText="1"/>
    </xf>
    <xf numFmtId="0" fontId="19" fillId="21" borderId="1" xfId="6" applyFont="1" applyFill="1" applyBorder="1" applyAlignment="1">
      <alignment horizontal="center" vertical="center" wrapText="1"/>
    </xf>
    <xf numFmtId="0" fontId="25" fillId="21" borderId="1" xfId="6" applyFont="1" applyFill="1" applyBorder="1" applyAlignment="1">
      <alignment horizontal="center" vertical="center" wrapText="1"/>
    </xf>
    <xf numFmtId="0" fontId="19" fillId="21" borderId="1" xfId="0" applyFont="1" applyFill="1" applyBorder="1" applyAlignment="1">
      <alignment horizontal="center" vertical="center" wrapText="1"/>
    </xf>
    <xf numFmtId="0" fontId="6" fillId="0" borderId="69" xfId="1" applyFont="1" applyBorder="1" applyAlignment="1">
      <alignment horizontal="justify" vertical="center" wrapText="1"/>
    </xf>
    <xf numFmtId="0" fontId="6" fillId="0" borderId="69" xfId="1" applyFont="1" applyBorder="1" applyAlignment="1">
      <alignment horizontal="left" vertical="center" wrapText="1"/>
    </xf>
    <xf numFmtId="0" fontId="34" fillId="0" borderId="69" xfId="0" applyFont="1" applyBorder="1" applyAlignment="1">
      <alignment horizontal="center" vertical="center"/>
    </xf>
    <xf numFmtId="9" fontId="6" fillId="0" borderId="69" xfId="1" applyNumberFormat="1" applyFont="1" applyBorder="1" applyAlignment="1">
      <alignment horizontal="center" vertical="center" wrapText="1"/>
    </xf>
    <xf numFmtId="0" fontId="6" fillId="0" borderId="69" xfId="1" applyFont="1" applyBorder="1" applyAlignment="1">
      <alignment horizontal="center" vertical="center" wrapText="1"/>
    </xf>
    <xf numFmtId="0" fontId="6" fillId="0" borderId="69" xfId="1" applyFont="1" applyBorder="1" applyAlignment="1">
      <alignment vertical="center" wrapText="1"/>
    </xf>
    <xf numFmtId="0" fontId="5" fillId="0" borderId="69" xfId="1" applyFont="1" applyBorder="1" applyAlignment="1">
      <alignment vertical="center" wrapText="1"/>
    </xf>
    <xf numFmtId="0" fontId="5" fillId="0" borderId="69" xfId="1" applyFont="1" applyBorder="1" applyAlignment="1">
      <alignment horizontal="center" vertical="center" wrapText="1"/>
    </xf>
    <xf numFmtId="0" fontId="34" fillId="0" borderId="84" xfId="0" applyFont="1" applyBorder="1" applyAlignment="1">
      <alignment horizontal="center" vertical="center"/>
    </xf>
    <xf numFmtId="0" fontId="6" fillId="0" borderId="86" xfId="1" applyFont="1" applyBorder="1" applyAlignment="1">
      <alignment horizontal="justify" vertical="center" wrapText="1"/>
    </xf>
    <xf numFmtId="0" fontId="34" fillId="0" borderId="86" xfId="0" applyFont="1" applyBorder="1" applyAlignment="1">
      <alignment horizontal="center" vertical="center"/>
    </xf>
    <xf numFmtId="9" fontId="6" fillId="0" borderId="86" xfId="1" applyNumberFormat="1" applyFont="1" applyBorder="1" applyAlignment="1">
      <alignment horizontal="center" vertical="center" wrapText="1"/>
    </xf>
    <xf numFmtId="0" fontId="6" fillId="0" borderId="86" xfId="1" applyFont="1" applyBorder="1" applyAlignment="1">
      <alignment horizontal="center" vertical="center" wrapText="1"/>
    </xf>
    <xf numFmtId="0" fontId="6" fillId="0" borderId="87" xfId="1" applyFont="1" applyBorder="1" applyAlignment="1">
      <alignment horizontal="center" vertical="center" wrapText="1"/>
    </xf>
    <xf numFmtId="0" fontId="6" fillId="0" borderId="89" xfId="1" applyFont="1" applyBorder="1" applyAlignment="1">
      <alignment horizontal="center" vertical="center" wrapText="1"/>
    </xf>
    <xf numFmtId="0" fontId="14" fillId="0" borderId="88" xfId="1" applyFont="1" applyBorder="1" applyAlignment="1">
      <alignment horizontal="center" vertical="center" wrapText="1"/>
    </xf>
    <xf numFmtId="0" fontId="6" fillId="0" borderId="89" xfId="1" applyFont="1" applyBorder="1" applyAlignment="1">
      <alignment vertical="center" wrapText="1"/>
    </xf>
    <xf numFmtId="0" fontId="6" fillId="0" borderId="84" xfId="1" applyFont="1" applyBorder="1" applyAlignment="1">
      <alignment vertical="center"/>
    </xf>
    <xf numFmtId="0" fontId="6" fillId="0" borderId="84" xfId="1" applyFont="1" applyBorder="1" applyAlignment="1">
      <alignment horizontal="justify" vertical="center" wrapText="1"/>
    </xf>
    <xf numFmtId="0" fontId="6" fillId="0" borderId="84" xfId="1" applyFont="1" applyBorder="1" applyAlignment="1">
      <alignment horizontal="center" vertical="center" wrapText="1"/>
    </xf>
    <xf numFmtId="0" fontId="6" fillId="0" borderId="91" xfId="1" applyFont="1" applyBorder="1" applyAlignment="1">
      <alignment horizontal="center" vertical="center" wrapText="1"/>
    </xf>
    <xf numFmtId="0" fontId="43" fillId="22" borderId="12" xfId="6" applyFont="1" applyFill="1" applyBorder="1" applyAlignment="1">
      <alignment vertical="center" wrapText="1"/>
    </xf>
    <xf numFmtId="0" fontId="5" fillId="0" borderId="0" xfId="0" applyFont="1" applyAlignment="1">
      <alignment horizontal="center" vertical="center" wrapText="1"/>
    </xf>
    <xf numFmtId="0" fontId="5" fillId="0" borderId="69" xfId="0" applyFont="1" applyBorder="1" applyAlignment="1">
      <alignment horizontal="center" vertical="center"/>
    </xf>
    <xf numFmtId="0" fontId="5" fillId="0" borderId="69" xfId="0" applyFont="1" applyBorder="1" applyAlignment="1">
      <alignment vertical="center" wrapText="1"/>
    </xf>
    <xf numFmtId="0" fontId="5" fillId="0" borderId="69" xfId="0" applyFont="1" applyBorder="1" applyAlignment="1">
      <alignment horizontal="center" vertical="center" wrapText="1"/>
    </xf>
    <xf numFmtId="0" fontId="5" fillId="0" borderId="69" xfId="0" applyFont="1" applyBorder="1" applyAlignment="1">
      <alignment vertical="center"/>
    </xf>
    <xf numFmtId="9" fontId="5" fillId="0" borderId="69" xfId="0" applyNumberFormat="1" applyFont="1" applyBorder="1" applyAlignment="1">
      <alignment horizontal="center" vertical="center" wrapText="1"/>
    </xf>
    <xf numFmtId="0" fontId="5" fillId="2" borderId="69" xfId="0" applyFont="1" applyFill="1" applyBorder="1" applyAlignment="1">
      <alignment horizontal="left" vertical="center" wrapText="1"/>
    </xf>
    <xf numFmtId="0" fontId="5" fillId="0" borderId="89" xfId="0" applyFont="1" applyBorder="1" applyAlignment="1">
      <alignment horizontal="center" vertical="center" wrapText="1"/>
    </xf>
    <xf numFmtId="0" fontId="5" fillId="0" borderId="84" xfId="0" applyFont="1" applyBorder="1" applyAlignment="1">
      <alignment vertical="center"/>
    </xf>
    <xf numFmtId="0" fontId="5" fillId="0" borderId="84" xfId="0" applyFont="1" applyBorder="1" applyAlignment="1">
      <alignment vertical="center" wrapText="1"/>
    </xf>
    <xf numFmtId="0" fontId="5" fillId="0" borderId="84" xfId="0" applyFont="1" applyBorder="1" applyAlignment="1">
      <alignment horizontal="center" vertical="center" wrapText="1"/>
    </xf>
    <xf numFmtId="0" fontId="5" fillId="0" borderId="24" xfId="0" applyFont="1" applyBorder="1" applyAlignment="1">
      <alignment wrapText="1"/>
    </xf>
    <xf numFmtId="0" fontId="5" fillId="0" borderId="46" xfId="0" applyFont="1" applyBorder="1" applyAlignment="1">
      <alignment wrapText="1"/>
    </xf>
    <xf numFmtId="0" fontId="49" fillId="7" borderId="77" xfId="1" applyFont="1" applyFill="1" applyBorder="1" applyAlignment="1">
      <alignment horizontal="center" vertical="center" wrapText="1"/>
    </xf>
    <xf numFmtId="0" fontId="12" fillId="7" borderId="81" xfId="1" applyFont="1" applyFill="1" applyBorder="1" applyAlignment="1">
      <alignment horizontal="center" vertical="center" wrapText="1"/>
    </xf>
    <xf numFmtId="0" fontId="12" fillId="7" borderId="82" xfId="1" applyFont="1" applyFill="1" applyBorder="1" applyAlignment="1">
      <alignment horizontal="center" vertical="center" wrapText="1"/>
    </xf>
    <xf numFmtId="0" fontId="43" fillId="7" borderId="82" xfId="1" applyFont="1" applyFill="1" applyBorder="1" applyAlignment="1">
      <alignment horizontal="center" vertical="center" wrapText="1"/>
    </xf>
    <xf numFmtId="0" fontId="43" fillId="7" borderId="83" xfId="1" applyFont="1" applyFill="1" applyBorder="1" applyAlignment="1">
      <alignment horizontal="center" vertical="center" wrapText="1"/>
    </xf>
    <xf numFmtId="0" fontId="5" fillId="0" borderId="93" xfId="0" applyFont="1" applyBorder="1" applyAlignment="1">
      <alignment horizontal="center" vertical="center"/>
    </xf>
    <xf numFmtId="0" fontId="5" fillId="0" borderId="93" xfId="0" applyFont="1" applyBorder="1" applyAlignment="1">
      <alignment vertical="center" wrapText="1"/>
    </xf>
    <xf numFmtId="0" fontId="34" fillId="0" borderId="93" xfId="0" applyFont="1" applyBorder="1" applyAlignment="1">
      <alignment horizontal="center" vertical="center"/>
    </xf>
    <xf numFmtId="0" fontId="5" fillId="0" borderId="9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27" xfId="0" applyFont="1" applyBorder="1" applyAlignment="1">
      <alignment wrapText="1"/>
    </xf>
    <xf numFmtId="0" fontId="5" fillId="0" borderId="32" xfId="0" applyFont="1" applyBorder="1"/>
    <xf numFmtId="0" fontId="5" fillId="0" borderId="35" xfId="0" applyFont="1" applyBorder="1"/>
    <xf numFmtId="0" fontId="0" fillId="2" borderId="1" xfId="0" applyFill="1" applyBorder="1" applyAlignment="1" applyProtection="1">
      <alignment horizontal="center" vertical="center"/>
      <protection locked="0"/>
    </xf>
    <xf numFmtId="0" fontId="37" fillId="0" borderId="1" xfId="0" applyFont="1" applyBorder="1" applyAlignment="1">
      <alignment horizontal="left" wrapText="1"/>
    </xf>
    <xf numFmtId="0" fontId="0" fillId="2" borderId="32" xfId="0" applyFill="1" applyBorder="1" applyAlignment="1" applyProtection="1">
      <alignment horizontal="center" vertical="center"/>
      <protection locked="0"/>
    </xf>
    <xf numFmtId="0" fontId="59" fillId="23" borderId="96" xfId="7" applyFont="1" applyBorder="1" applyAlignment="1">
      <alignment horizontal="left" vertical="center" wrapText="1"/>
    </xf>
    <xf numFmtId="0" fontId="60" fillId="23" borderId="96" xfId="7" applyFont="1" applyBorder="1" applyAlignment="1">
      <alignment horizontal="left" vertical="center" wrapText="1"/>
    </xf>
    <xf numFmtId="0" fontId="0" fillId="2" borderId="41" xfId="0" applyFill="1" applyBorder="1" applyAlignment="1" applyProtection="1">
      <alignment horizontal="center" vertical="center" wrapText="1"/>
      <protection locked="0"/>
    </xf>
    <xf numFmtId="0" fontId="61" fillId="2" borderId="1" xfId="8" applyFill="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61" fillId="0" borderId="1" xfId="8" applyFill="1" applyBorder="1" applyAlignment="1" applyProtection="1">
      <alignment horizontal="center" vertical="center" wrapText="1"/>
      <protection locked="0"/>
    </xf>
    <xf numFmtId="0" fontId="59" fillId="23" borderId="97" xfId="7" applyFont="1" applyBorder="1" applyAlignment="1">
      <alignment horizontal="left" vertical="center" wrapText="1"/>
    </xf>
    <xf numFmtId="0" fontId="0" fillId="11" borderId="1" xfId="0" applyFill="1" applyBorder="1" applyAlignment="1">
      <alignment horizontal="left" vertical="center" wrapText="1"/>
    </xf>
    <xf numFmtId="0" fontId="34" fillId="11" borderId="1" xfId="0" applyFont="1" applyFill="1" applyBorder="1" applyAlignment="1">
      <alignment horizontal="left" vertical="center" wrapText="1"/>
    </xf>
    <xf numFmtId="0" fontId="63" fillId="2" borderId="0" xfId="0" applyFont="1" applyFill="1" applyAlignment="1">
      <alignment horizontal="center" vertical="center" wrapText="1"/>
    </xf>
    <xf numFmtId="0" fontId="51" fillId="0" borderId="89" xfId="0" applyFont="1" applyBorder="1" applyAlignment="1">
      <alignment horizontal="center" vertical="center" wrapText="1"/>
    </xf>
    <xf numFmtId="0" fontId="51" fillId="0" borderId="0" xfId="0" applyFont="1"/>
    <xf numFmtId="0" fontId="51" fillId="0" borderId="91" xfId="0" applyFont="1" applyBorder="1" applyAlignment="1">
      <alignment horizontal="center" vertical="center" wrapText="1"/>
    </xf>
    <xf numFmtId="0" fontId="6" fillId="0" borderId="86" xfId="1" applyFont="1" applyBorder="1" applyAlignment="1">
      <alignment horizontal="left" vertical="center" wrapText="1"/>
    </xf>
    <xf numFmtId="0" fontId="12" fillId="24" borderId="33" xfId="0" applyFont="1" applyFill="1" applyBorder="1" applyAlignment="1">
      <alignment horizontal="center" vertical="center" wrapText="1"/>
    </xf>
    <xf numFmtId="0" fontId="12" fillId="11" borderId="33" xfId="0" applyFont="1" applyFill="1" applyBorder="1" applyAlignment="1">
      <alignment horizontal="center" vertical="center" wrapText="1"/>
    </xf>
    <xf numFmtId="0" fontId="1" fillId="11" borderId="33" xfId="0" applyFont="1" applyFill="1" applyBorder="1" applyAlignment="1">
      <alignment horizontal="center" vertical="center" wrapText="1"/>
    </xf>
    <xf numFmtId="0" fontId="1" fillId="24" borderId="33" xfId="0" applyFont="1" applyFill="1" applyBorder="1" applyAlignment="1">
      <alignment horizontal="center" vertical="center" wrapText="1"/>
    </xf>
    <xf numFmtId="0" fontId="37" fillId="2" borderId="0" xfId="0" applyFont="1" applyFill="1" applyAlignment="1" applyProtection="1">
      <alignment horizontal="center" vertical="center" wrapText="1"/>
      <protection locked="0"/>
    </xf>
    <xf numFmtId="0" fontId="37" fillId="25" borderId="18" xfId="0" applyFont="1" applyFill="1" applyBorder="1" applyAlignment="1" applyProtection="1">
      <alignment horizontal="center" vertical="center" wrapText="1"/>
      <protection locked="0"/>
    </xf>
    <xf numFmtId="0" fontId="67" fillId="25" borderId="18" xfId="0" applyFont="1" applyFill="1" applyBorder="1" applyAlignment="1">
      <alignment horizontal="center" vertical="center" wrapText="1"/>
    </xf>
    <xf numFmtId="0" fontId="37" fillId="25" borderId="1" xfId="0" applyFont="1" applyFill="1" applyBorder="1" applyAlignment="1" applyProtection="1">
      <alignment horizontal="center" vertical="center" wrapText="1"/>
      <protection locked="0"/>
    </xf>
    <xf numFmtId="0" fontId="37" fillId="25" borderId="1" xfId="0" applyFont="1" applyFill="1" applyBorder="1" applyAlignment="1">
      <alignment horizontal="center" vertical="center" wrapText="1"/>
    </xf>
    <xf numFmtId="0" fontId="67" fillId="25" borderId="1" xfId="0" applyFont="1" applyFill="1" applyBorder="1" applyAlignment="1">
      <alignment horizontal="center" vertical="center" wrapText="1"/>
    </xf>
    <xf numFmtId="0" fontId="67" fillId="25" borderId="21" xfId="0" applyFont="1" applyFill="1" applyBorder="1" applyAlignment="1">
      <alignment horizontal="center" vertical="center" wrapText="1"/>
    </xf>
    <xf numFmtId="0" fontId="37" fillId="25" borderId="19" xfId="0" applyFont="1" applyFill="1" applyBorder="1" applyAlignment="1" applyProtection="1">
      <alignment horizontal="center" vertical="center" wrapText="1"/>
      <protection locked="0"/>
    </xf>
    <xf numFmtId="0" fontId="37" fillId="25" borderId="20" xfId="0" applyFont="1" applyFill="1" applyBorder="1" applyAlignment="1" applyProtection="1">
      <alignment horizontal="center" vertical="center" wrapText="1"/>
      <protection locked="0"/>
    </xf>
    <xf numFmtId="0" fontId="67" fillId="25" borderId="1" xfId="0" applyFont="1" applyFill="1" applyBorder="1" applyAlignment="1" applyProtection="1">
      <alignment horizontal="center" vertical="center" wrapText="1"/>
      <protection locked="0"/>
    </xf>
    <xf numFmtId="0" fontId="67" fillId="25" borderId="20" xfId="0" applyFont="1" applyFill="1" applyBorder="1" applyAlignment="1" applyProtection="1">
      <alignment horizontal="center" vertical="center" wrapText="1"/>
      <protection locked="0"/>
    </xf>
    <xf numFmtId="0" fontId="37" fillId="11" borderId="18" xfId="0" applyFont="1" applyFill="1" applyBorder="1" applyAlignment="1">
      <alignment horizontal="center" vertical="center" wrapText="1"/>
    </xf>
    <xf numFmtId="0" fontId="67" fillId="11" borderId="18" xfId="0" applyFont="1" applyFill="1" applyBorder="1" applyAlignment="1">
      <alignment horizontal="center" vertical="center" wrapText="1"/>
    </xf>
    <xf numFmtId="0" fontId="37" fillId="2" borderId="18"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11" borderId="1" xfId="0" applyFont="1" applyFill="1" applyBorder="1" applyAlignment="1">
      <alignment horizontal="center" vertical="center" wrapText="1"/>
    </xf>
    <xf numFmtId="0" fontId="67" fillId="11" borderId="1" xfId="0" applyFont="1" applyFill="1" applyBorder="1" applyAlignment="1">
      <alignment horizontal="center" vertical="center" wrapText="1"/>
    </xf>
    <xf numFmtId="0" fontId="37" fillId="2" borderId="1" xfId="0" applyFont="1" applyFill="1" applyBorder="1" applyAlignment="1" applyProtection="1">
      <alignment horizontal="center" vertical="center" wrapText="1"/>
      <protection locked="0"/>
    </xf>
    <xf numFmtId="0" fontId="37" fillId="2" borderId="20" xfId="0" applyFont="1" applyFill="1" applyBorder="1" applyAlignment="1" applyProtection="1">
      <alignment horizontal="center" vertical="center" wrapText="1"/>
      <protection locked="0"/>
    </xf>
    <xf numFmtId="0" fontId="67" fillId="2" borderId="1" xfId="0" applyFont="1" applyFill="1" applyBorder="1" applyAlignment="1" applyProtection="1">
      <alignment horizontal="center" vertical="center" wrapText="1"/>
      <protection locked="0"/>
    </xf>
    <xf numFmtId="0" fontId="67" fillId="2" borderId="20" xfId="0" applyFont="1" applyFill="1" applyBorder="1" applyAlignment="1" applyProtection="1">
      <alignment horizontal="center" vertical="center" wrapText="1"/>
      <protection locked="0"/>
    </xf>
    <xf numFmtId="0" fontId="67" fillId="11" borderId="21" xfId="0" applyFont="1" applyFill="1" applyBorder="1" applyAlignment="1">
      <alignment horizontal="center" vertical="center" wrapText="1"/>
    </xf>
    <xf numFmtId="0" fontId="37" fillId="21" borderId="0" xfId="0" applyFont="1" applyFill="1" applyAlignment="1" applyProtection="1">
      <alignment horizontal="left" vertical="center" wrapText="1"/>
      <protection locked="0"/>
    </xf>
    <xf numFmtId="0" fontId="67" fillId="21" borderId="0" xfId="0" applyFont="1" applyFill="1" applyAlignment="1" applyProtection="1">
      <alignment horizontal="left" vertical="center" wrapText="1"/>
      <protection locked="0"/>
    </xf>
    <xf numFmtId="0" fontId="37" fillId="21" borderId="0" xfId="0" applyFont="1" applyFill="1" applyAlignment="1" applyProtection="1">
      <alignment horizontal="center" vertical="center" wrapText="1"/>
      <protection locked="0"/>
    </xf>
    <xf numFmtId="0" fontId="37" fillId="21" borderId="0" xfId="0" applyFont="1" applyFill="1" applyAlignment="1" applyProtection="1">
      <alignment vertical="center" wrapText="1"/>
      <protection locked="0"/>
    </xf>
    <xf numFmtId="0" fontId="37" fillId="21" borderId="69" xfId="0" applyFont="1" applyFill="1" applyBorder="1" applyAlignment="1" applyProtection="1">
      <alignment horizontal="center" vertical="center" wrapText="1"/>
      <protection locked="0"/>
    </xf>
    <xf numFmtId="0" fontId="67" fillId="21" borderId="69" xfId="0" applyFont="1" applyFill="1" applyBorder="1" applyAlignment="1" applyProtection="1">
      <alignment horizontal="center" vertical="center" wrapText="1"/>
      <protection locked="0"/>
    </xf>
    <xf numFmtId="0" fontId="37" fillId="25" borderId="44"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11" borderId="23" xfId="0" applyFont="1" applyFill="1" applyBorder="1" applyAlignment="1">
      <alignment horizontal="center" vertical="center" wrapText="1"/>
    </xf>
    <xf numFmtId="0" fontId="37" fillId="11" borderId="24" xfId="0" applyFont="1" applyFill="1" applyBorder="1" applyAlignment="1">
      <alignment horizontal="center" vertical="center" wrapText="1"/>
    </xf>
    <xf numFmtId="0" fontId="0" fillId="0" borderId="0" xfId="0" pivotButton="1"/>
    <xf numFmtId="0" fontId="0" fillId="0" borderId="0" xfId="0" applyAlignment="1">
      <alignment horizontal="left"/>
    </xf>
    <xf numFmtId="0" fontId="63" fillId="11" borderId="1" xfId="0" applyFont="1" applyFill="1" applyBorder="1" applyAlignment="1">
      <alignment horizontal="center" vertical="center" wrapText="1"/>
    </xf>
    <xf numFmtId="0" fontId="37" fillId="0" borderId="1" xfId="0" applyFont="1" applyBorder="1" applyAlignment="1" applyProtection="1">
      <alignment horizontal="left" vertical="center" wrapText="1"/>
      <protection locked="0"/>
    </xf>
    <xf numFmtId="0" fontId="67"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0" borderId="33" xfId="0" applyFont="1" applyBorder="1" applyAlignment="1" applyProtection="1">
      <alignment vertical="center" wrapText="1"/>
      <protection locked="0"/>
    </xf>
    <xf numFmtId="0" fontId="37" fillId="11" borderId="54" xfId="0" applyFont="1" applyFill="1" applyBorder="1" applyAlignment="1">
      <alignment horizontal="center" vertical="center" wrapText="1"/>
    </xf>
    <xf numFmtId="0" fontId="37" fillId="11" borderId="41" xfId="0" applyFont="1" applyFill="1" applyBorder="1" applyAlignment="1">
      <alignment horizontal="center" vertical="center" wrapText="1"/>
    </xf>
    <xf numFmtId="0" fontId="37" fillId="2" borderId="41" xfId="0" applyFont="1" applyFill="1" applyBorder="1" applyAlignment="1" applyProtection="1">
      <alignment horizontal="center" vertical="center" wrapText="1"/>
      <protection locked="0"/>
    </xf>
    <xf numFmtId="0" fontId="69" fillId="2" borderId="18" xfId="0" applyFont="1" applyFill="1" applyBorder="1" applyAlignment="1" applyProtection="1">
      <alignment horizontal="left" vertical="center" wrapText="1"/>
      <protection locked="0"/>
    </xf>
    <xf numFmtId="0" fontId="69" fillId="2" borderId="24" xfId="0" applyFont="1" applyFill="1" applyBorder="1" applyAlignment="1" applyProtection="1">
      <alignment horizontal="left" vertical="center" wrapText="1"/>
      <protection locked="0"/>
    </xf>
    <xf numFmtId="0" fontId="71" fillId="2" borderId="39" xfId="0" applyFont="1" applyFill="1" applyBorder="1" applyAlignment="1">
      <alignment wrapText="1"/>
    </xf>
    <xf numFmtId="0" fontId="69" fillId="2" borderId="32" xfId="0" applyFont="1" applyFill="1" applyBorder="1" applyAlignment="1" applyProtection="1">
      <alignment horizontal="left" vertical="center" wrapText="1"/>
      <protection locked="0"/>
    </xf>
    <xf numFmtId="0" fontId="69" fillId="2" borderId="27" xfId="0" applyFont="1" applyFill="1" applyBorder="1" applyAlignment="1" applyProtection="1">
      <alignment horizontal="left" vertical="center" wrapText="1"/>
      <protection locked="0"/>
    </xf>
    <xf numFmtId="0" fontId="67" fillId="2" borderId="32" xfId="0" applyFont="1" applyFill="1" applyBorder="1" applyAlignment="1" applyProtection="1">
      <alignment horizontal="left" vertical="center" wrapText="1"/>
      <protection locked="0"/>
    </xf>
    <xf numFmtId="0" fontId="67" fillId="2" borderId="27" xfId="0" applyFont="1" applyFill="1" applyBorder="1" applyAlignment="1" applyProtection="1">
      <alignment horizontal="left" vertical="center" wrapText="1"/>
      <protection locked="0"/>
    </xf>
    <xf numFmtId="0" fontId="69" fillId="2" borderId="43" xfId="0" applyFont="1" applyFill="1" applyBorder="1" applyAlignment="1" applyProtection="1">
      <alignment horizontal="left" vertical="center" wrapText="1"/>
      <protection locked="0"/>
    </xf>
    <xf numFmtId="0" fontId="71" fillId="2" borderId="32" xfId="0" applyFont="1" applyFill="1" applyBorder="1" applyAlignment="1">
      <alignment wrapText="1"/>
    </xf>
    <xf numFmtId="0" fontId="69" fillId="2" borderId="39" xfId="0" applyFont="1" applyFill="1" applyBorder="1" applyAlignment="1" applyProtection="1">
      <alignment horizontal="left" vertical="center" wrapText="1"/>
      <protection locked="0"/>
    </xf>
    <xf numFmtId="0" fontId="37" fillId="11" borderId="18" xfId="0" applyFont="1" applyFill="1" applyBorder="1" applyAlignment="1" applyProtection="1">
      <alignment horizontal="center" vertical="center" wrapText="1"/>
      <protection locked="0"/>
    </xf>
    <xf numFmtId="0" fontId="37" fillId="11" borderId="1" xfId="0" applyFont="1" applyFill="1" applyBorder="1" applyAlignment="1" applyProtection="1">
      <alignment horizontal="center" vertical="center" wrapText="1"/>
      <protection locked="0"/>
    </xf>
    <xf numFmtId="0" fontId="69" fillId="2" borderId="18" xfId="0" applyFont="1" applyFill="1" applyBorder="1" applyAlignment="1" applyProtection="1">
      <alignment horizontal="center" vertical="center" wrapText="1"/>
      <protection locked="0"/>
    </xf>
    <xf numFmtId="0" fontId="69" fillId="2" borderId="32" xfId="0" applyFont="1" applyFill="1" applyBorder="1" applyAlignment="1" applyProtection="1">
      <alignment horizontal="center" vertical="center" wrapText="1"/>
      <protection locked="0"/>
    </xf>
    <xf numFmtId="0" fontId="37" fillId="2" borderId="54" xfId="0" applyFont="1" applyFill="1" applyBorder="1" applyAlignment="1" applyProtection="1">
      <alignment horizontal="center" vertical="center" wrapText="1"/>
      <protection locked="0"/>
    </xf>
    <xf numFmtId="0" fontId="37" fillId="2" borderId="33" xfId="0" applyFont="1" applyFill="1" applyBorder="1" applyAlignment="1" applyProtection="1">
      <alignment horizontal="center" vertical="center" wrapText="1"/>
      <protection locked="0"/>
    </xf>
    <xf numFmtId="0" fontId="74" fillId="0" borderId="69" xfId="0" applyFont="1" applyBorder="1"/>
    <xf numFmtId="0" fontId="73" fillId="0" borderId="69" xfId="0" applyFont="1" applyBorder="1"/>
    <xf numFmtId="0" fontId="0" fillId="0" borderId="69" xfId="0" applyBorder="1" applyAlignment="1">
      <alignment horizont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xf>
    <xf numFmtId="0" fontId="0" fillId="0" borderId="21" xfId="0"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5" borderId="2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0" fillId="0" borderId="18" xfId="0" applyBorder="1" applyAlignment="1">
      <alignment horizontal="center" vertical="center"/>
    </xf>
    <xf numFmtId="0" fontId="8" fillId="5" borderId="15"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22" xfId="0"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0" fillId="0" borderId="68" xfId="0" applyBorder="1" applyAlignment="1">
      <alignment vertical="center" wrapText="1"/>
    </xf>
    <xf numFmtId="0" fontId="0" fillId="0" borderId="65" xfId="0" applyBorder="1" applyAlignment="1">
      <alignment vertical="center" wrapText="1"/>
    </xf>
    <xf numFmtId="0" fontId="0" fillId="0" borderId="55"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20" xfId="0" applyBorder="1" applyAlignment="1">
      <alignment vertical="center" wrapText="1"/>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4" xfId="0" applyFont="1" applyFill="1" applyBorder="1" applyAlignment="1">
      <alignment horizontal="center" vertical="center"/>
    </xf>
    <xf numFmtId="0" fontId="0" fillId="0" borderId="67" xfId="0" applyBorder="1" applyAlignment="1">
      <alignment vertical="center" wrapText="1"/>
    </xf>
    <xf numFmtId="0" fontId="0" fillId="0" borderId="62" xfId="0" applyBorder="1" applyAlignment="1">
      <alignment vertical="center" wrapText="1"/>
    </xf>
    <xf numFmtId="0" fontId="0" fillId="0" borderId="6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0" xfId="0" applyFont="1" applyFill="1" applyBorder="1" applyAlignment="1">
      <alignment horizontal="center" vertical="center"/>
    </xf>
    <xf numFmtId="0" fontId="38" fillId="3" borderId="6" xfId="0" applyFont="1" applyFill="1" applyBorder="1" applyAlignment="1">
      <alignment horizontal="center" vertical="center"/>
    </xf>
    <xf numFmtId="0" fontId="38" fillId="3" borderId="7" xfId="0" applyFont="1" applyFill="1" applyBorder="1" applyAlignment="1">
      <alignment horizontal="center" vertical="center"/>
    </xf>
    <xf numFmtId="0" fontId="38" fillId="3" borderId="0" xfId="0" applyFont="1" applyFill="1" applyAlignment="1">
      <alignment horizontal="center" vertical="center"/>
    </xf>
    <xf numFmtId="0" fontId="38" fillId="3" borderId="48" xfId="0" applyFont="1" applyFill="1" applyBorder="1" applyAlignment="1">
      <alignment horizontal="center" vertical="center"/>
    </xf>
    <xf numFmtId="0" fontId="38" fillId="3" borderId="8" xfId="0" applyFont="1" applyFill="1" applyBorder="1" applyAlignment="1">
      <alignment horizontal="center" vertical="center"/>
    </xf>
    <xf numFmtId="0" fontId="38" fillId="3" borderId="11" xfId="0" applyFont="1" applyFill="1" applyBorder="1" applyAlignment="1">
      <alignment horizontal="center" vertical="center"/>
    </xf>
    <xf numFmtId="0" fontId="38" fillId="3" borderId="9" xfId="0" applyFont="1" applyFill="1" applyBorder="1" applyAlignment="1">
      <alignment horizontal="center" vertical="center"/>
    </xf>
    <xf numFmtId="0" fontId="38" fillId="2" borderId="5" xfId="0" applyFont="1" applyFill="1" applyBorder="1" applyAlignment="1">
      <alignment horizontal="center" vertical="center"/>
    </xf>
    <xf numFmtId="0" fontId="38" fillId="2" borderId="10" xfId="0" applyFont="1" applyFill="1" applyBorder="1" applyAlignment="1">
      <alignment horizontal="center" vertical="center"/>
    </xf>
    <xf numFmtId="0" fontId="38" fillId="2" borderId="6" xfId="0" applyFont="1" applyFill="1" applyBorder="1" applyAlignment="1">
      <alignment horizontal="center" vertical="center"/>
    </xf>
    <xf numFmtId="0" fontId="38" fillId="2" borderId="7" xfId="0" applyFont="1" applyFill="1" applyBorder="1" applyAlignment="1">
      <alignment horizontal="center" vertical="center"/>
    </xf>
    <xf numFmtId="0" fontId="38" fillId="2" borderId="0" xfId="0" applyFont="1" applyFill="1" applyAlignment="1">
      <alignment horizontal="center" vertical="center"/>
    </xf>
    <xf numFmtId="0" fontId="38" fillId="2" borderId="48" xfId="0" applyFont="1" applyFill="1" applyBorder="1" applyAlignment="1">
      <alignment horizontal="center" vertical="center"/>
    </xf>
    <xf numFmtId="0" fontId="38" fillId="2" borderId="8" xfId="0" applyFont="1" applyFill="1" applyBorder="1" applyAlignment="1">
      <alignment horizontal="center" vertical="center"/>
    </xf>
    <xf numFmtId="0" fontId="38" fillId="2" borderId="11" xfId="0" applyFont="1" applyFill="1" applyBorder="1" applyAlignment="1">
      <alignment horizontal="center" vertical="center"/>
    </xf>
    <xf numFmtId="0" fontId="38" fillId="2" borderId="9" xfId="0" applyFont="1" applyFill="1" applyBorder="1" applyAlignment="1">
      <alignment horizontal="center" vertical="center"/>
    </xf>
    <xf numFmtId="0" fontId="0" fillId="2" borderId="12" xfId="0" applyFill="1" applyBorder="1" applyAlignment="1">
      <alignment horizontal="center"/>
    </xf>
    <xf numFmtId="0" fontId="0" fillId="2" borderId="13" xfId="0" applyFill="1" applyBorder="1" applyAlignment="1">
      <alignment horizontal="center"/>
    </xf>
    <xf numFmtId="0" fontId="38" fillId="2" borderId="2" xfId="0" applyFont="1" applyFill="1" applyBorder="1" applyAlignment="1">
      <alignment horizontal="center" vertical="center"/>
    </xf>
    <xf numFmtId="0" fontId="38" fillId="2" borderId="3" xfId="0" applyFont="1" applyFill="1" applyBorder="1" applyAlignment="1">
      <alignment horizontal="center" vertical="center"/>
    </xf>
    <xf numFmtId="0" fontId="38" fillId="2" borderId="4" xfId="0" applyFont="1" applyFill="1" applyBorder="1" applyAlignment="1">
      <alignment horizontal="center" vertical="center"/>
    </xf>
    <xf numFmtId="0" fontId="38" fillId="3" borderId="52" xfId="0" applyFont="1" applyFill="1" applyBorder="1" applyAlignment="1">
      <alignment horizontal="center" vertical="center"/>
    </xf>
    <xf numFmtId="0" fontId="38" fillId="3" borderId="50" xfId="0" applyFont="1" applyFill="1" applyBorder="1" applyAlignment="1">
      <alignment horizontal="center" vertical="center"/>
    </xf>
    <xf numFmtId="0" fontId="38" fillId="3" borderId="5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57" xfId="0" applyBorder="1" applyAlignment="1">
      <alignment vertical="center" wrapText="1"/>
    </xf>
    <xf numFmtId="0" fontId="0" fillId="0" borderId="32" xfId="0" applyBorder="1" applyAlignment="1">
      <alignment vertical="center" wrapText="1"/>
    </xf>
    <xf numFmtId="0" fontId="0" fillId="0" borderId="35" xfId="0" applyBorder="1" applyAlignment="1">
      <alignment vertical="center" wrapText="1"/>
    </xf>
    <xf numFmtId="0" fontId="0" fillId="14" borderId="30" xfId="0" applyFill="1" applyBorder="1" applyAlignment="1">
      <alignment horizontal="center" vertical="center" wrapText="1"/>
    </xf>
    <xf numFmtId="0" fontId="0" fillId="14" borderId="25" xfId="0" applyFill="1" applyBorder="1" applyAlignment="1">
      <alignment horizontal="center" vertical="center" wrapText="1"/>
    </xf>
    <xf numFmtId="0" fontId="0" fillId="14" borderId="26" xfId="0" applyFill="1" applyBorder="1" applyAlignment="1">
      <alignment horizontal="center" vertical="center" wrapText="1"/>
    </xf>
    <xf numFmtId="4" fontId="0" fillId="0" borderId="1" xfId="0" applyNumberFormat="1" applyBorder="1" applyAlignment="1">
      <alignment horizontal="center" vertical="center" wrapText="1"/>
    </xf>
    <xf numFmtId="14" fontId="0" fillId="6" borderId="1" xfId="0" applyNumberFormat="1" applyFill="1" applyBorder="1" applyAlignment="1">
      <alignment horizontal="center" vertical="center"/>
    </xf>
    <xf numFmtId="0" fontId="0" fillId="2" borderId="20" xfId="0" applyFill="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4" fontId="0" fillId="0" borderId="33"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14" fontId="0" fillId="6" borderId="33"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0" fontId="0" fillId="0" borderId="33" xfId="0" applyBorder="1" applyAlignment="1">
      <alignment horizontal="center" vertical="center" wrapText="1"/>
    </xf>
    <xf numFmtId="0" fontId="0" fillId="0" borderId="1" xfId="0" applyBorder="1" applyAlignment="1">
      <alignment horizontal="left" vertical="center" wrapText="1"/>
    </xf>
    <xf numFmtId="0" fontId="0" fillId="14" borderId="16" xfId="0" applyFill="1" applyBorder="1" applyAlignment="1">
      <alignment horizontal="center"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0" fillId="14" borderId="45" xfId="0" applyFill="1" applyBorder="1" applyAlignment="1">
      <alignment horizontal="center" vertical="center" wrapText="1"/>
    </xf>
    <xf numFmtId="0" fontId="0" fillId="14" borderId="59" xfId="0" applyFill="1" applyBorder="1" applyAlignment="1">
      <alignment horizontal="center" vertical="center" wrapText="1"/>
    </xf>
    <xf numFmtId="0" fontId="0" fillId="14" borderId="57" xfId="0" applyFill="1" applyBorder="1" applyAlignment="1">
      <alignment horizontal="center" vertical="center" wrapText="1"/>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4" fontId="3" fillId="0" borderId="33"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0" fontId="0" fillId="0" borderId="44" xfId="0" applyBorder="1" applyAlignment="1">
      <alignment horizontal="center" vertical="center" wrapText="1"/>
    </xf>
    <xf numFmtId="0" fontId="0" fillId="0" borderId="60" xfId="0" applyBorder="1" applyAlignment="1">
      <alignment horizontal="center" vertical="center" wrapText="1"/>
    </xf>
    <xf numFmtId="0" fontId="0" fillId="0" borderId="35" xfId="0" applyBorder="1" applyAlignment="1">
      <alignment horizontal="center" vertical="center" wrapText="1"/>
    </xf>
    <xf numFmtId="0" fontId="0" fillId="0" borderId="28" xfId="0" applyBorder="1" applyAlignment="1">
      <alignment horizontal="center" vertical="center" wrapText="1"/>
    </xf>
    <xf numFmtId="0" fontId="0" fillId="0" borderId="40" xfId="0" applyBorder="1" applyAlignment="1">
      <alignment horizontal="center" vertical="center" wrapText="1"/>
    </xf>
    <xf numFmtId="0" fontId="0" fillId="0" borderId="29" xfId="0" applyBorder="1" applyAlignment="1">
      <alignment horizontal="center" vertical="center" wrapText="1"/>
    </xf>
    <xf numFmtId="0" fontId="34" fillId="0" borderId="33" xfId="0" applyFont="1" applyBorder="1" applyAlignment="1">
      <alignment horizontal="center" vertical="center" wrapText="1"/>
    </xf>
    <xf numFmtId="0" fontId="34" fillId="0" borderId="25" xfId="0" applyFont="1" applyBorder="1" applyAlignment="1">
      <alignment horizontal="center" vertical="center" wrapText="1"/>
    </xf>
    <xf numFmtId="14" fontId="0" fillId="0" borderId="1" xfId="0" applyNumberFormat="1" applyBorder="1" applyAlignment="1">
      <alignment horizontal="center" vertical="center"/>
    </xf>
    <xf numFmtId="2" fontId="0" fillId="0" borderId="1" xfId="0" applyNumberFormat="1" applyBorder="1" applyAlignment="1">
      <alignment horizontal="center" vertical="center" wrapText="1"/>
    </xf>
    <xf numFmtId="0" fontId="0" fillId="14" borderId="1" xfId="0" applyFill="1" applyBorder="1" applyAlignment="1">
      <alignment horizontal="center" vertical="center"/>
    </xf>
    <xf numFmtId="0" fontId="34" fillId="14" borderId="33" xfId="0" applyFont="1" applyFill="1" applyBorder="1" applyAlignment="1">
      <alignment horizontal="center" vertical="center" wrapText="1"/>
    </xf>
    <xf numFmtId="0" fontId="34" fillId="14" borderId="25" xfId="0" applyFont="1" applyFill="1" applyBorder="1" applyAlignment="1">
      <alignment horizontal="center" vertical="center" wrapText="1"/>
    </xf>
    <xf numFmtId="0" fontId="34" fillId="14" borderId="32" xfId="0" applyFont="1" applyFill="1" applyBorder="1" applyAlignment="1">
      <alignment horizontal="center" vertical="center" wrapText="1"/>
    </xf>
    <xf numFmtId="0" fontId="0" fillId="14" borderId="1" xfId="0"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0" fillId="0" borderId="26" xfId="0" applyBorder="1" applyAlignment="1">
      <alignment horizontal="center" vertical="center" wrapText="1"/>
    </xf>
    <xf numFmtId="2" fontId="0" fillId="0" borderId="30"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0" borderId="33" xfId="0" applyBorder="1" applyAlignment="1">
      <alignment horizontal="center" vertical="top"/>
    </xf>
    <xf numFmtId="0" fontId="0" fillId="0" borderId="25" xfId="0" applyBorder="1" applyAlignment="1">
      <alignment horizontal="center" vertical="top"/>
    </xf>
    <xf numFmtId="0" fontId="0" fillId="0" borderId="32" xfId="0" applyBorder="1" applyAlignment="1">
      <alignment horizontal="center" vertical="top"/>
    </xf>
    <xf numFmtId="0" fontId="34" fillId="15" borderId="45" xfId="0" applyFont="1" applyFill="1" applyBorder="1" applyAlignment="1">
      <alignment horizontal="center" vertical="center" wrapText="1"/>
    </xf>
    <xf numFmtId="0" fontId="34" fillId="15" borderId="59" xfId="0" applyFont="1" applyFill="1" applyBorder="1" applyAlignment="1">
      <alignment horizontal="center" vertical="center" wrapText="1"/>
    </xf>
    <xf numFmtId="0" fontId="34" fillId="15" borderId="57" xfId="0" applyFont="1" applyFill="1" applyBorder="1" applyAlignment="1">
      <alignment horizontal="center" vertical="center" wrapText="1"/>
    </xf>
    <xf numFmtId="0" fontId="34" fillId="0" borderId="32" xfId="0" applyFont="1" applyBorder="1" applyAlignment="1">
      <alignment horizontal="center" vertical="center" wrapText="1"/>
    </xf>
    <xf numFmtId="0" fontId="37" fillId="0" borderId="33" xfId="0" applyFont="1" applyBorder="1" applyAlignment="1">
      <alignment horizontal="center" vertical="center"/>
    </xf>
    <xf numFmtId="0" fontId="37" fillId="0" borderId="25" xfId="0" applyFont="1" applyBorder="1" applyAlignment="1">
      <alignment horizontal="center" vertical="center"/>
    </xf>
    <xf numFmtId="0" fontId="37" fillId="0" borderId="32" xfId="0" applyFont="1" applyBorder="1" applyAlignment="1">
      <alignment horizontal="center" vertical="center"/>
    </xf>
    <xf numFmtId="0" fontId="0" fillId="15" borderId="44" xfId="0" applyFill="1" applyBorder="1" applyAlignment="1">
      <alignment horizontal="center" vertical="center" wrapText="1"/>
    </xf>
    <xf numFmtId="0" fontId="0" fillId="15" borderId="60" xfId="0" applyFill="1" applyBorder="1" applyAlignment="1">
      <alignment horizontal="center" vertical="center" wrapText="1"/>
    </xf>
    <xf numFmtId="0" fontId="0" fillId="15" borderId="35" xfId="0" applyFill="1" applyBorder="1" applyAlignment="1">
      <alignment horizontal="center" vertical="center" wrapText="1"/>
    </xf>
    <xf numFmtId="14" fontId="0" fillId="0" borderId="33" xfId="0" applyNumberFormat="1" applyBorder="1" applyAlignment="1">
      <alignment horizontal="center" vertical="center"/>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0" fillId="15" borderId="33" xfId="0" applyFill="1" applyBorder="1" applyAlignment="1">
      <alignment horizontal="center" vertical="center" wrapText="1"/>
    </xf>
    <xf numFmtId="0" fontId="0" fillId="15" borderId="25" xfId="0" applyFill="1" applyBorder="1" applyAlignment="1">
      <alignment horizontal="center" vertical="center" wrapText="1"/>
    </xf>
    <xf numFmtId="0" fontId="0" fillId="15" borderId="32" xfId="0" applyFill="1" applyBorder="1" applyAlignment="1">
      <alignment horizontal="center" vertical="center" wrapText="1"/>
    </xf>
    <xf numFmtId="0" fontId="0" fillId="0" borderId="31"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2" fontId="0" fillId="15" borderId="1" xfId="0" applyNumberFormat="1" applyFill="1" applyBorder="1" applyAlignment="1">
      <alignment horizontal="center" vertical="center" wrapText="1"/>
    </xf>
    <xf numFmtId="0" fontId="37" fillId="0" borderId="1" xfId="0" applyFont="1" applyBorder="1" applyAlignment="1">
      <alignment horizontal="center" vertical="center"/>
    </xf>
    <xf numFmtId="0" fontId="0" fillId="15" borderId="30" xfId="0" applyFill="1" applyBorder="1" applyAlignment="1">
      <alignment horizontal="center" vertical="center" wrapText="1"/>
    </xf>
    <xf numFmtId="0" fontId="0" fillId="15" borderId="26" xfId="0" applyFill="1" applyBorder="1" applyAlignment="1">
      <alignment horizontal="center" vertical="center" wrapText="1"/>
    </xf>
    <xf numFmtId="0" fontId="0" fillId="15" borderId="1" xfId="0" applyFill="1" applyBorder="1" applyAlignment="1">
      <alignment horizontal="center" vertical="center" wrapText="1"/>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60" xfId="0" applyBorder="1" applyAlignment="1">
      <alignment horizontal="center" vertical="center"/>
    </xf>
    <xf numFmtId="0" fontId="0" fillId="0" borderId="35" xfId="0" applyBorder="1" applyAlignment="1">
      <alignment horizontal="center" vertical="center"/>
    </xf>
    <xf numFmtId="0" fontId="4" fillId="0" borderId="36" xfId="0" applyFont="1" applyBorder="1" applyAlignment="1">
      <alignment horizontal="center" vertical="center"/>
    </xf>
    <xf numFmtId="0" fontId="4" fillId="0" borderId="59" xfId="0" applyFont="1" applyBorder="1" applyAlignment="1">
      <alignment horizontal="center" vertical="center"/>
    </xf>
    <xf numFmtId="0" fontId="4" fillId="0" borderId="57" xfId="0" applyFont="1" applyBorder="1" applyAlignment="1">
      <alignment horizontal="center" vertical="center"/>
    </xf>
    <xf numFmtId="0" fontId="34" fillId="15" borderId="33" xfId="0" applyFont="1" applyFill="1" applyBorder="1" applyAlignment="1">
      <alignment horizontal="center" vertical="center" wrapText="1"/>
    </xf>
    <xf numFmtId="0" fontId="34" fillId="15" borderId="25" xfId="0" applyFont="1" applyFill="1" applyBorder="1" applyAlignment="1">
      <alignment horizontal="center" vertical="center" wrapText="1"/>
    </xf>
    <xf numFmtId="0" fontId="34" fillId="15" borderId="32"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58" xfId="0" applyBorder="1" applyAlignment="1">
      <alignment horizontal="center" vertical="center" wrapText="1"/>
    </xf>
    <xf numFmtId="0" fontId="0" fillId="14" borderId="36" xfId="0" applyFill="1" applyBorder="1" applyAlignment="1">
      <alignment horizontal="center" vertical="center" wrapText="1"/>
    </xf>
    <xf numFmtId="0" fontId="0" fillId="14" borderId="42" xfId="0" applyFill="1" applyBorder="1" applyAlignment="1">
      <alignment horizontal="center" vertical="center" wrapText="1"/>
    </xf>
    <xf numFmtId="1" fontId="38" fillId="3" borderId="1" xfId="0" applyNumberFormat="1" applyFont="1" applyFill="1" applyBorder="1" applyAlignment="1">
      <alignment horizontal="center" vertical="center" wrapText="1"/>
    </xf>
    <xf numFmtId="0" fontId="38" fillId="3" borderId="1" xfId="0" applyFont="1" applyFill="1" applyBorder="1" applyAlignment="1">
      <alignment horizontal="center" vertical="center" wrapText="1"/>
    </xf>
    <xf numFmtId="0" fontId="0" fillId="0" borderId="61" xfId="0" applyBorder="1" applyAlignment="1">
      <alignment horizontal="center" vertical="center" wrapText="1"/>
    </xf>
    <xf numFmtId="0" fontId="0" fillId="15" borderId="36" xfId="0" applyFill="1" applyBorder="1" applyAlignment="1">
      <alignment horizontal="center" vertical="center" wrapText="1"/>
    </xf>
    <xf numFmtId="0" fontId="0" fillId="15" borderId="59" xfId="0" applyFill="1" applyBorder="1" applyAlignment="1">
      <alignment horizontal="center" vertical="center" wrapText="1"/>
    </xf>
    <xf numFmtId="0" fontId="0" fillId="15" borderId="57" xfId="0" applyFill="1" applyBorder="1" applyAlignment="1">
      <alignment horizontal="center" vertical="center" wrapText="1"/>
    </xf>
    <xf numFmtId="0" fontId="0" fillId="14" borderId="34" xfId="0" applyFill="1" applyBorder="1" applyAlignment="1">
      <alignment horizontal="center" vertical="center" wrapText="1"/>
    </xf>
    <xf numFmtId="0" fontId="0" fillId="14" borderId="60" xfId="0" applyFill="1" applyBorder="1" applyAlignment="1">
      <alignment horizontal="center" vertical="center" wrapText="1"/>
    </xf>
    <xf numFmtId="0" fontId="0" fillId="14" borderId="58" xfId="0" applyFill="1" applyBorder="1" applyAlignment="1">
      <alignment horizontal="center" vertical="center" wrapText="1"/>
    </xf>
    <xf numFmtId="0" fontId="4" fillId="0" borderId="41" xfId="0" applyFont="1" applyBorder="1" applyAlignment="1">
      <alignment horizontal="center" vertical="center"/>
    </xf>
    <xf numFmtId="0" fontId="0" fillId="0" borderId="46" xfId="0" applyBorder="1" applyAlignment="1">
      <alignment horizontal="center" vertical="center"/>
    </xf>
    <xf numFmtId="0" fontId="4" fillId="0" borderId="53" xfId="0" applyFont="1" applyBorder="1" applyAlignment="1">
      <alignment horizontal="center" vertical="center"/>
    </xf>
    <xf numFmtId="0" fontId="0" fillId="0" borderId="45" xfId="0" applyBorder="1" applyAlignment="1">
      <alignment horizontal="center" vertical="center" wrapText="1"/>
    </xf>
    <xf numFmtId="0" fontId="0" fillId="0" borderId="59" xfId="0" applyBorder="1" applyAlignment="1">
      <alignment horizontal="center" vertical="center" wrapText="1"/>
    </xf>
    <xf numFmtId="0" fontId="0" fillId="0" borderId="42" xfId="0" applyBorder="1" applyAlignment="1">
      <alignment horizontal="center" vertical="center" wrapText="1"/>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61"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0" borderId="64" xfId="0" applyBorder="1" applyAlignment="1">
      <alignment horizontal="center" vertical="center"/>
    </xf>
    <xf numFmtId="0" fontId="34" fillId="14" borderId="45" xfId="0" applyFont="1" applyFill="1" applyBorder="1" applyAlignment="1">
      <alignment horizontal="center" vertical="center" wrapText="1"/>
    </xf>
    <xf numFmtId="0" fontId="0" fillId="0" borderId="26" xfId="0" applyBorder="1" applyAlignment="1">
      <alignment horizontal="center" vertical="center"/>
    </xf>
    <xf numFmtId="14" fontId="0" fillId="14" borderId="33" xfId="0" applyNumberFormat="1" applyFill="1" applyBorder="1" applyAlignment="1">
      <alignment horizontal="center" vertical="center"/>
    </xf>
    <xf numFmtId="14" fontId="0" fillId="14" borderId="25" xfId="0" applyNumberFormat="1" applyFill="1" applyBorder="1" applyAlignment="1">
      <alignment horizontal="center" vertical="center"/>
    </xf>
    <xf numFmtId="14" fontId="0" fillId="14" borderId="26" xfId="0" applyNumberFormat="1" applyFill="1" applyBorder="1" applyAlignment="1">
      <alignment horizontal="center" vertical="center"/>
    </xf>
    <xf numFmtId="0" fontId="0" fillId="14" borderId="33" xfId="0" applyFill="1" applyBorder="1" applyAlignment="1">
      <alignment horizontal="center" vertical="center" wrapText="1"/>
    </xf>
    <xf numFmtId="14" fontId="0" fillId="14" borderId="32" xfId="0" applyNumberFormat="1" applyFill="1" applyBorder="1" applyAlignment="1">
      <alignment horizontal="center" vertical="center"/>
    </xf>
    <xf numFmtId="0" fontId="0" fillId="14" borderId="32" xfId="0" applyFill="1"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34" fillId="14" borderId="36" xfId="0" applyFont="1" applyFill="1" applyBorder="1" applyAlignment="1">
      <alignment horizontal="center" vertical="center" wrapText="1"/>
    </xf>
    <xf numFmtId="0" fontId="0" fillId="0" borderId="56" xfId="0" applyBorder="1" applyAlignment="1">
      <alignment horizontal="center" vertical="center" wrapText="1"/>
    </xf>
    <xf numFmtId="14" fontId="0" fillId="14" borderId="30" xfId="0" applyNumberFormat="1" applyFill="1" applyBorder="1" applyAlignment="1">
      <alignment horizontal="center" vertical="center"/>
    </xf>
    <xf numFmtId="0" fontId="0" fillId="14" borderId="30" xfId="0" applyFill="1" applyBorder="1" applyAlignment="1">
      <alignment horizontal="center" vertical="center"/>
    </xf>
    <xf numFmtId="0" fontId="0" fillId="14" borderId="25" xfId="0" applyFill="1" applyBorder="1" applyAlignment="1">
      <alignment horizontal="center" vertical="center"/>
    </xf>
    <xf numFmtId="0" fontId="0" fillId="14" borderId="32" xfId="0" applyFill="1" applyBorder="1" applyAlignment="1">
      <alignment horizontal="center" vertical="center"/>
    </xf>
    <xf numFmtId="2" fontId="0" fillId="14" borderId="30" xfId="0" applyNumberFormat="1" applyFill="1" applyBorder="1" applyAlignment="1">
      <alignment horizontal="center" vertical="center" wrapText="1"/>
    </xf>
    <xf numFmtId="2" fontId="0" fillId="14" borderId="25" xfId="0" applyNumberFormat="1" applyFill="1" applyBorder="1" applyAlignment="1">
      <alignment horizontal="center" vertical="center" wrapText="1"/>
    </xf>
    <xf numFmtId="2" fontId="0" fillId="14" borderId="32" xfId="0" applyNumberFormat="1" applyFill="1" applyBorder="1" applyAlignment="1">
      <alignment horizontal="center" vertical="center" wrapText="1"/>
    </xf>
    <xf numFmtId="4" fontId="0" fillId="14" borderId="30" xfId="0" applyNumberFormat="1" applyFill="1" applyBorder="1" applyAlignment="1">
      <alignment horizontal="center" vertical="center" wrapText="1"/>
    </xf>
    <xf numFmtId="4" fontId="0" fillId="14" borderId="25" xfId="0" applyNumberFormat="1" applyFill="1" applyBorder="1" applyAlignment="1">
      <alignment horizontal="center" vertical="center" wrapText="1"/>
    </xf>
    <xf numFmtId="4" fontId="0" fillId="14" borderId="32" xfId="0" applyNumberFormat="1" applyFill="1" applyBorder="1" applyAlignment="1">
      <alignment horizontal="center" vertical="center" wrapText="1"/>
    </xf>
    <xf numFmtId="4" fontId="0" fillId="0" borderId="45" xfId="0" applyNumberFormat="1" applyBorder="1" applyAlignment="1">
      <alignment horizontal="center" vertical="center" wrapText="1"/>
    </xf>
    <xf numFmtId="4" fontId="0" fillId="0" borderId="59" xfId="0" applyNumberFormat="1" applyBorder="1" applyAlignment="1">
      <alignment horizontal="center" vertical="center" wrapText="1"/>
    </xf>
    <xf numFmtId="4" fontId="0" fillId="0" borderId="57" xfId="0" applyNumberFormat="1" applyBorder="1" applyAlignment="1">
      <alignment horizontal="center" vertical="center" wrapText="1"/>
    </xf>
    <xf numFmtId="0" fontId="0" fillId="0" borderId="28" xfId="0" applyBorder="1" applyAlignment="1">
      <alignment horizontal="left" vertical="center" wrapText="1"/>
    </xf>
    <xf numFmtId="0" fontId="0" fillId="0" borderId="56" xfId="0" applyBorder="1" applyAlignment="1">
      <alignment horizontal="left" vertical="center" wrapText="1"/>
    </xf>
    <xf numFmtId="0" fontId="34" fillId="0" borderId="36" xfId="0" applyFont="1" applyBorder="1" applyAlignment="1">
      <alignment horizontal="center" vertical="center"/>
    </xf>
    <xf numFmtId="0" fontId="34" fillId="0" borderId="59" xfId="0" applyFont="1" applyBorder="1" applyAlignment="1">
      <alignment horizontal="center" vertical="center"/>
    </xf>
    <xf numFmtId="0" fontId="34" fillId="0" borderId="42" xfId="0" applyFont="1" applyBorder="1" applyAlignment="1">
      <alignment horizontal="center" vertical="center"/>
    </xf>
    <xf numFmtId="0" fontId="34" fillId="14" borderId="30" xfId="0" applyFont="1" applyFill="1" applyBorder="1" applyAlignment="1">
      <alignment horizontal="center" vertical="center" wrapText="1"/>
    </xf>
    <xf numFmtId="0" fontId="34" fillId="14" borderId="26" xfId="0" applyFont="1" applyFill="1" applyBorder="1" applyAlignment="1">
      <alignment horizontal="center" vertical="center" wrapText="1"/>
    </xf>
    <xf numFmtId="0" fontId="42" fillId="14" borderId="30" xfId="0" applyFont="1" applyFill="1" applyBorder="1" applyAlignment="1">
      <alignment horizontal="center" vertical="center" wrapText="1"/>
    </xf>
    <xf numFmtId="0" fontId="42" fillId="14" borderId="25" xfId="0" applyFont="1" applyFill="1" applyBorder="1" applyAlignment="1">
      <alignment horizontal="center" vertical="center" wrapText="1"/>
    </xf>
    <xf numFmtId="0" fontId="42" fillId="14" borderId="26" xfId="0" applyFont="1" applyFill="1" applyBorder="1" applyAlignment="1">
      <alignment horizontal="center" vertical="center" wrapText="1"/>
    </xf>
    <xf numFmtId="0" fontId="0" fillId="14" borderId="19" xfId="0" quotePrefix="1" applyFill="1" applyBorder="1" applyAlignment="1">
      <alignment horizontal="center" vertical="center" wrapText="1"/>
    </xf>
    <xf numFmtId="0" fontId="0" fillId="14" borderId="20" xfId="0" applyFill="1" applyBorder="1" applyAlignment="1">
      <alignment horizontal="center" vertical="center" wrapText="1"/>
    </xf>
    <xf numFmtId="0" fontId="0" fillId="14" borderId="22" xfId="0" applyFill="1" applyBorder="1" applyAlignment="1">
      <alignment horizontal="center" vertical="center" wrapText="1"/>
    </xf>
    <xf numFmtId="0" fontId="0" fillId="0" borderId="41" xfId="0" applyBorder="1" applyAlignment="1">
      <alignment horizontal="left" vertical="center" wrapText="1"/>
    </xf>
    <xf numFmtId="0" fontId="0" fillId="0" borderId="29" xfId="0" applyBorder="1" applyAlignment="1">
      <alignment horizontal="left" vertical="center" wrapText="1"/>
    </xf>
    <xf numFmtId="4" fontId="0" fillId="14" borderId="1" xfId="0" applyNumberFormat="1" applyFill="1" applyBorder="1" applyAlignment="1">
      <alignment horizontal="center" vertical="center" wrapText="1"/>
    </xf>
    <xf numFmtId="14" fontId="0" fillId="14" borderId="1" xfId="0" applyNumberForma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14" borderId="33" xfId="0" applyFill="1" applyBorder="1" applyAlignment="1">
      <alignment horizontal="center" vertical="center"/>
    </xf>
    <xf numFmtId="2" fontId="0" fillId="0" borderId="40" xfId="0" applyNumberFormat="1" applyBorder="1" applyAlignment="1">
      <alignment horizontal="center" vertical="center" wrapText="1"/>
    </xf>
    <xf numFmtId="2" fontId="0" fillId="0" borderId="56" xfId="0" applyNumberFormat="1" applyBorder="1" applyAlignment="1">
      <alignment horizontal="center" vertical="center" wrapText="1"/>
    </xf>
    <xf numFmtId="0" fontId="0" fillId="0" borderId="61"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4" fontId="0" fillId="6" borderId="64" xfId="0" applyNumberFormat="1" applyFill="1" applyBorder="1" applyAlignment="1">
      <alignment horizontal="center" vertical="top" wrapText="1"/>
    </xf>
    <xf numFmtId="4" fontId="0" fillId="6" borderId="43" xfId="0" applyNumberFormat="1" applyFill="1" applyBorder="1" applyAlignment="1">
      <alignment horizontal="center" vertical="top" wrapText="1"/>
    </xf>
    <xf numFmtId="4" fontId="0" fillId="6" borderId="63" xfId="0" applyNumberFormat="1" applyFill="1" applyBorder="1" applyAlignment="1">
      <alignment horizontal="center" vertical="top" wrapText="1"/>
    </xf>
    <xf numFmtId="14" fontId="34" fillId="6" borderId="30" xfId="0" applyNumberFormat="1" applyFont="1" applyFill="1" applyBorder="1" applyAlignment="1">
      <alignment horizontal="center" vertical="center"/>
    </xf>
    <xf numFmtId="14" fontId="34" fillId="6" borderId="25" xfId="0" applyNumberFormat="1" applyFont="1" applyFill="1" applyBorder="1" applyAlignment="1">
      <alignment horizontal="center" vertical="center"/>
    </xf>
    <xf numFmtId="14" fontId="34" fillId="6" borderId="26" xfId="0" applyNumberFormat="1" applyFont="1" applyFill="1" applyBorder="1" applyAlignment="1">
      <alignment horizontal="center" vertical="center"/>
    </xf>
    <xf numFmtId="4" fontId="0" fillId="0" borderId="30" xfId="0" applyNumberFormat="1" applyBorder="1" applyAlignment="1">
      <alignment horizontal="center" vertical="center" wrapText="1"/>
    </xf>
    <xf numFmtId="4" fontId="0" fillId="0" borderId="26" xfId="0" applyNumberFormat="1" applyBorder="1" applyAlignment="1">
      <alignment horizontal="center" vertical="center" wrapText="1"/>
    </xf>
    <xf numFmtId="0" fontId="0" fillId="6" borderId="34" xfId="0" applyFill="1" applyBorder="1" applyAlignment="1">
      <alignment horizontal="center" vertical="top" wrapText="1"/>
    </xf>
    <xf numFmtId="0" fontId="0" fillId="6" borderId="60" xfId="0" applyFill="1" applyBorder="1" applyAlignment="1">
      <alignment horizontal="center" vertical="top" wrapText="1"/>
    </xf>
    <xf numFmtId="0" fontId="0" fillId="6" borderId="58" xfId="0" applyFill="1" applyBorder="1" applyAlignment="1">
      <alignment horizontal="center" vertical="top" wrapText="1"/>
    </xf>
    <xf numFmtId="0" fontId="0" fillId="6" borderId="33"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2" fontId="0" fillId="0" borderId="64" xfId="0" applyNumberFormat="1" applyBorder="1" applyAlignment="1">
      <alignment horizontal="center" vertical="center" wrapText="1"/>
    </xf>
    <xf numFmtId="2" fontId="0" fillId="0" borderId="43" xfId="0" applyNumberFormat="1" applyBorder="1" applyAlignment="1">
      <alignment horizontal="center" vertical="center" wrapText="1"/>
    </xf>
    <xf numFmtId="2" fontId="0" fillId="0" borderId="63" xfId="0" applyNumberFormat="1" applyBorder="1" applyAlignment="1">
      <alignment horizontal="center" vertical="center" wrapText="1"/>
    </xf>
    <xf numFmtId="0" fontId="0" fillId="0" borderId="36" xfId="0" applyBorder="1" applyAlignment="1">
      <alignment horizontal="center" vertical="center"/>
    </xf>
    <xf numFmtId="0" fontId="0" fillId="0" borderId="59" xfId="0" applyBorder="1" applyAlignment="1">
      <alignment horizontal="center" vertical="center"/>
    </xf>
    <xf numFmtId="0" fontId="0" fillId="0" borderId="42" xfId="0" applyBorder="1" applyAlignment="1">
      <alignment horizontal="center" vertical="center"/>
    </xf>
    <xf numFmtId="0" fontId="42" fillId="15" borderId="30" xfId="0" applyFont="1" applyFill="1" applyBorder="1" applyAlignment="1">
      <alignment horizontal="center" vertical="center" wrapText="1"/>
    </xf>
    <xf numFmtId="0" fontId="42" fillId="15" borderId="25" xfId="0" applyFont="1" applyFill="1" applyBorder="1" applyAlignment="1">
      <alignment horizontal="center" vertical="center" wrapText="1"/>
    </xf>
    <xf numFmtId="0" fontId="42" fillId="15" borderId="26" xfId="0" applyFont="1" applyFill="1" applyBorder="1" applyAlignment="1">
      <alignment horizontal="center" vertical="center" wrapText="1"/>
    </xf>
    <xf numFmtId="0" fontId="0" fillId="0" borderId="36" xfId="0" applyBorder="1" applyAlignment="1">
      <alignment horizontal="center" vertical="center" wrapText="1"/>
    </xf>
    <xf numFmtId="0" fontId="0" fillId="6" borderId="36" xfId="0" applyFill="1" applyBorder="1" applyAlignment="1">
      <alignment horizontal="center" vertical="top" wrapText="1"/>
    </xf>
    <xf numFmtId="0" fontId="0" fillId="6" borderId="59" xfId="0" applyFill="1" applyBorder="1" applyAlignment="1">
      <alignment horizontal="center" vertical="top" wrapText="1"/>
    </xf>
    <xf numFmtId="0" fontId="0" fillId="6" borderId="42" xfId="0" applyFill="1" applyBorder="1" applyAlignment="1">
      <alignment horizontal="center" vertical="top" wrapText="1"/>
    </xf>
    <xf numFmtId="0" fontId="2" fillId="3" borderId="41"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8" fillId="5" borderId="23" xfId="0" applyFont="1" applyFill="1" applyBorder="1" applyAlignment="1">
      <alignment horizontal="center" vertical="center"/>
    </xf>
    <xf numFmtId="0" fontId="8" fillId="5" borderId="54"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38" xfId="0" applyFont="1" applyFill="1" applyBorder="1" applyAlignment="1">
      <alignment horizontal="center" vertical="center"/>
    </xf>
    <xf numFmtId="0" fontId="8"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0" fillId="0" borderId="10" xfId="0" applyBorder="1" applyAlignment="1">
      <alignment horizontal="center" vertical="center"/>
    </xf>
    <xf numFmtId="14" fontId="1" fillId="0" borderId="2" xfId="0" applyNumberFormat="1"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0" fillId="14" borderId="19" xfId="0" applyFill="1" applyBorder="1" applyAlignment="1">
      <alignment horizontal="center" vertical="center" wrapText="1"/>
    </xf>
    <xf numFmtId="0" fontId="0" fillId="14" borderId="15" xfId="0" applyFill="1" applyBorder="1" applyAlignment="1">
      <alignment horizontal="center" vertical="center" wrapText="1"/>
    </xf>
    <xf numFmtId="2" fontId="0" fillId="14" borderId="1" xfId="0" applyNumberFormat="1" applyFill="1" applyBorder="1" applyAlignment="1">
      <alignment horizontal="center" vertical="center" wrapText="1"/>
    </xf>
    <xf numFmtId="2" fontId="0" fillId="0" borderId="28"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14" borderId="44" xfId="0" applyFill="1" applyBorder="1" applyAlignment="1">
      <alignment horizontal="center" vertical="center" wrapText="1"/>
    </xf>
    <xf numFmtId="14" fontId="0" fillId="14" borderId="1" xfId="0" applyNumberFormat="1" applyFill="1" applyBorder="1" applyAlignment="1">
      <alignment horizontal="center" vertical="center"/>
    </xf>
    <xf numFmtId="4" fontId="3" fillId="14" borderId="1" xfId="0" applyNumberFormat="1" applyFont="1" applyFill="1" applyBorder="1" applyAlignment="1">
      <alignment horizontal="center" vertical="center" wrapText="1"/>
    </xf>
    <xf numFmtId="4" fontId="0" fillId="14" borderId="45" xfId="0" applyNumberFormat="1" applyFill="1" applyBorder="1" applyAlignment="1">
      <alignment horizontal="center" vertical="center" wrapText="1"/>
    </xf>
    <xf numFmtId="4" fontId="0" fillId="14" borderId="59" xfId="0" applyNumberFormat="1" applyFill="1" applyBorder="1" applyAlignment="1">
      <alignment horizontal="center" vertical="center" wrapText="1"/>
    </xf>
    <xf numFmtId="4" fontId="0" fillId="14" borderId="57" xfId="0" applyNumberFormat="1" applyFill="1" applyBorder="1" applyAlignment="1">
      <alignment horizontal="center" vertical="center" wrapText="1"/>
    </xf>
    <xf numFmtId="0" fontId="0" fillId="0" borderId="21" xfId="0" applyBorder="1" applyAlignment="1">
      <alignment horizontal="left" vertical="center" wrapText="1"/>
    </xf>
    <xf numFmtId="14" fontId="0" fillId="0" borderId="30" xfId="0" applyNumberFormat="1" applyBorder="1" applyAlignment="1">
      <alignment horizontal="center" vertical="center"/>
    </xf>
    <xf numFmtId="2" fontId="34" fillId="0" borderId="30" xfId="0" applyNumberFormat="1" applyFont="1" applyBorder="1" applyAlignment="1">
      <alignment horizontal="center" vertical="center" wrapText="1"/>
    </xf>
    <xf numFmtId="2" fontId="34" fillId="0" borderId="25" xfId="0" applyNumberFormat="1" applyFont="1" applyBorder="1" applyAlignment="1">
      <alignment horizontal="center" vertical="center" wrapText="1"/>
    </xf>
    <xf numFmtId="2" fontId="34" fillId="0" borderId="32" xfId="0" applyNumberFormat="1" applyFont="1" applyBorder="1" applyAlignment="1">
      <alignment horizontal="center" vertical="center" wrapText="1"/>
    </xf>
    <xf numFmtId="2" fontId="0" fillId="0" borderId="61" xfId="0" applyNumberFormat="1" applyBorder="1" applyAlignment="1">
      <alignment horizontal="center" vertical="center" wrapText="1"/>
    </xf>
    <xf numFmtId="2" fontId="0" fillId="0" borderId="33" xfId="0" applyNumberFormat="1" applyBorder="1" applyAlignment="1">
      <alignment horizontal="center" vertical="center" wrapText="1"/>
    </xf>
    <xf numFmtId="4" fontId="0" fillId="0" borderId="18" xfId="0" applyNumberFormat="1" applyBorder="1" applyAlignment="1">
      <alignment horizontal="center" vertical="center" wrapText="1"/>
    </xf>
    <xf numFmtId="14" fontId="0" fillId="6" borderId="30" xfId="0" applyNumberFormat="1" applyFill="1" applyBorder="1" applyAlignment="1">
      <alignment horizontal="center" vertical="center"/>
    </xf>
    <xf numFmtId="0" fontId="34" fillId="0" borderId="34" xfId="0" applyFont="1" applyBorder="1" applyAlignment="1">
      <alignment horizontal="center" vertical="center" wrapText="1"/>
    </xf>
    <xf numFmtId="0" fontId="34" fillId="0" borderId="60"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26" xfId="0" applyFont="1" applyBorder="1" applyAlignment="1">
      <alignment horizontal="center" vertical="center" wrapText="1"/>
    </xf>
    <xf numFmtId="4" fontId="0" fillId="0" borderId="21" xfId="0" applyNumberFormat="1" applyBorder="1" applyAlignment="1">
      <alignment horizontal="center" vertical="center" wrapText="1"/>
    </xf>
    <xf numFmtId="14" fontId="0" fillId="6" borderId="26" xfId="0" applyNumberFormat="1" applyFill="1" applyBorder="1" applyAlignment="1">
      <alignment horizontal="center" vertical="center"/>
    </xf>
    <xf numFmtId="0" fontId="0" fillId="2" borderId="1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1" xfId="0" applyFill="1" applyBorder="1" applyAlignment="1">
      <alignment horizontal="center" vertical="center" wrapText="1"/>
    </xf>
    <xf numFmtId="0" fontId="34" fillId="0" borderId="18" xfId="6" applyFont="1" applyBorder="1" applyAlignment="1">
      <alignment horizontal="center" vertical="center" wrapText="1"/>
    </xf>
    <xf numFmtId="0" fontId="34"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41" xfId="0" applyBorder="1" applyAlignment="1">
      <alignment horizontal="center" vertical="center" wrapText="1"/>
    </xf>
    <xf numFmtId="0" fontId="0" fillId="0" borderId="53" xfId="0"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41" fillId="0" borderId="33" xfId="6" applyFont="1" applyBorder="1" applyAlignment="1">
      <alignment horizontal="center" vertical="center" wrapText="1"/>
    </xf>
    <xf numFmtId="0" fontId="41" fillId="0" borderId="25" xfId="6" applyFont="1" applyBorder="1" applyAlignment="1">
      <alignment horizontal="center" vertical="center" wrapText="1"/>
    </xf>
    <xf numFmtId="0" fontId="41" fillId="0" borderId="32" xfId="6" applyFont="1" applyBorder="1" applyAlignment="1">
      <alignment horizontal="center" vertical="center" wrapText="1"/>
    </xf>
    <xf numFmtId="0" fontId="0" fillId="0" borderId="33" xfId="6" applyFont="1" applyBorder="1" applyAlignment="1">
      <alignment horizontal="center" vertical="center" wrapText="1"/>
    </xf>
    <xf numFmtId="0" fontId="34" fillId="0" borderId="45" xfId="0" applyFont="1" applyBorder="1" applyAlignment="1">
      <alignment horizontal="center" vertical="center" wrapText="1"/>
    </xf>
    <xf numFmtId="0" fontId="34" fillId="0" borderId="59" xfId="0" applyFont="1" applyBorder="1" applyAlignment="1">
      <alignment horizontal="center" vertical="center" wrapText="1"/>
    </xf>
    <xf numFmtId="0" fontId="34" fillId="0" borderId="42" xfId="0" applyFont="1" applyBorder="1" applyAlignment="1">
      <alignment horizontal="center" vertical="center" wrapText="1"/>
    </xf>
    <xf numFmtId="4" fontId="0" fillId="2" borderId="32" xfId="0" applyNumberFormat="1" applyFill="1" applyBorder="1" applyAlignment="1">
      <alignment horizontal="center" vertical="center" wrapText="1"/>
    </xf>
    <xf numFmtId="4" fontId="0" fillId="2" borderId="1" xfId="0" applyNumberFormat="1" applyFill="1" applyBorder="1" applyAlignment="1">
      <alignment horizontal="center" vertical="center" wrapText="1"/>
    </xf>
    <xf numFmtId="4" fontId="0" fillId="2" borderId="45" xfId="0" applyNumberFormat="1" applyFill="1" applyBorder="1" applyAlignment="1">
      <alignment horizontal="center" vertical="center" wrapText="1"/>
    </xf>
    <xf numFmtId="4" fontId="0" fillId="2" borderId="59" xfId="0" applyNumberFormat="1" applyFill="1" applyBorder="1" applyAlignment="1">
      <alignment horizontal="center" vertical="center" wrapText="1"/>
    </xf>
    <xf numFmtId="4" fontId="0" fillId="2" borderId="57" xfId="0" applyNumberFormat="1" applyFill="1"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4" fontId="0" fillId="2" borderId="25" xfId="0" applyNumberFormat="1" applyFill="1" applyBorder="1" applyAlignment="1">
      <alignment horizontal="center" vertical="center" wrapText="1"/>
    </xf>
    <xf numFmtId="0" fontId="0" fillId="2" borderId="34" xfId="0" applyFill="1" applyBorder="1" applyAlignment="1">
      <alignment horizontal="center" vertical="center" wrapText="1"/>
    </xf>
    <xf numFmtId="0" fontId="0" fillId="2" borderId="60" xfId="0" applyFill="1" applyBorder="1" applyAlignment="1">
      <alignment horizontal="center" vertical="center" wrapText="1"/>
    </xf>
    <xf numFmtId="0" fontId="0" fillId="0" borderId="57" xfId="0" applyBorder="1" applyAlignment="1">
      <alignment horizontal="center" vertical="center"/>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27" xfId="0" applyBorder="1" applyAlignment="1">
      <alignment horizontal="center" vertical="center" wrapText="1"/>
    </xf>
    <xf numFmtId="0" fontId="0" fillId="0" borderId="57" xfId="0" applyBorder="1" applyAlignment="1">
      <alignment horizontal="center" vertical="center" wrapText="1"/>
    </xf>
    <xf numFmtId="2" fontId="0" fillId="0" borderId="32" xfId="0" applyNumberFormat="1" applyBorder="1" applyAlignment="1">
      <alignment horizontal="center" vertical="center" wrapText="1"/>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0" fontId="4" fillId="12" borderId="16" xfId="0" applyFont="1" applyFill="1" applyBorder="1" applyAlignment="1">
      <alignment horizontal="center" vertical="center"/>
    </xf>
    <xf numFmtId="0" fontId="4" fillId="12" borderId="17" xfId="0" applyFont="1" applyFill="1" applyBorder="1" applyAlignment="1">
      <alignment horizontal="center" vertical="center"/>
    </xf>
    <xf numFmtId="0" fontId="4" fillId="12" borderId="1" xfId="0" applyFont="1" applyFill="1" applyBorder="1" applyAlignment="1">
      <alignment horizontal="center" vertical="center"/>
    </xf>
    <xf numFmtId="0" fontId="4" fillId="12" borderId="30" xfId="0" applyFont="1" applyFill="1" applyBorder="1" applyAlignment="1">
      <alignment horizontal="center" vertical="center"/>
    </xf>
    <xf numFmtId="0" fontId="4" fillId="12" borderId="25" xfId="0" applyFont="1" applyFill="1" applyBorder="1" applyAlignment="1">
      <alignment horizontal="center" vertical="center"/>
    </xf>
    <xf numFmtId="0" fontId="4" fillId="12" borderId="32" xfId="0" applyFont="1" applyFill="1" applyBorder="1" applyAlignment="1">
      <alignment horizontal="center" vertical="center"/>
    </xf>
    <xf numFmtId="0" fontId="0" fillId="12" borderId="1" xfId="0" applyFill="1" applyBorder="1" applyAlignment="1">
      <alignment horizontal="center" vertical="center"/>
    </xf>
    <xf numFmtId="0" fontId="0" fillId="12" borderId="21" xfId="0" applyFill="1" applyBorder="1" applyAlignment="1">
      <alignment horizontal="center" vertical="center"/>
    </xf>
    <xf numFmtId="0" fontId="4" fillId="12" borderId="21" xfId="0" applyFont="1" applyFill="1" applyBorder="1" applyAlignment="1">
      <alignment horizontal="center" vertical="center"/>
    </xf>
    <xf numFmtId="0" fontId="0" fillId="0" borderId="1" xfId="0" applyBorder="1" applyAlignment="1">
      <alignment horizontal="left" vertical="center"/>
    </xf>
    <xf numFmtId="0" fontId="0" fillId="12" borderId="24" xfId="0" applyFill="1" applyBorder="1" applyAlignment="1">
      <alignment horizontal="center" vertical="center"/>
    </xf>
    <xf numFmtId="1" fontId="2" fillId="0" borderId="33" xfId="0" applyNumberFormat="1"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0" fontId="0" fillId="13" borderId="20" xfId="0" applyFill="1" applyBorder="1" applyAlignment="1">
      <alignment horizontal="center" vertical="center"/>
    </xf>
    <xf numFmtId="0" fontId="4" fillId="12" borderId="61" xfId="0" applyFont="1" applyFill="1" applyBorder="1" applyAlignment="1">
      <alignment horizontal="center" vertical="center"/>
    </xf>
    <xf numFmtId="0" fontId="4" fillId="12" borderId="40" xfId="0" applyFont="1" applyFill="1" applyBorder="1" applyAlignment="1">
      <alignment horizontal="center" vertical="center"/>
    </xf>
    <xf numFmtId="0" fontId="4" fillId="12" borderId="29" xfId="0" applyFont="1" applyFill="1" applyBorder="1" applyAlignment="1">
      <alignment horizontal="center" vertical="center"/>
    </xf>
    <xf numFmtId="0" fontId="0" fillId="0" borderId="33" xfId="0" applyBorder="1" applyAlignment="1">
      <alignment horizontal="left"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12" borderId="46" xfId="0" applyFill="1" applyBorder="1" applyAlignment="1">
      <alignment horizontal="center" vertical="center"/>
    </xf>
    <xf numFmtId="0" fontId="0" fillId="12" borderId="20" xfId="0" applyFill="1" applyBorder="1" applyAlignment="1">
      <alignment horizontal="center" vertical="center"/>
    </xf>
    <xf numFmtId="0" fontId="4" fillId="12" borderId="41" xfId="0" applyFont="1" applyFill="1" applyBorder="1" applyAlignment="1">
      <alignment horizontal="center" vertical="center"/>
    </xf>
    <xf numFmtId="0" fontId="0" fillId="12" borderId="30" xfId="0" applyFill="1" applyBorder="1" applyAlignment="1">
      <alignment horizontal="center" vertical="center"/>
    </xf>
    <xf numFmtId="0" fontId="0" fillId="12" borderId="25" xfId="0" applyFill="1" applyBorder="1" applyAlignment="1">
      <alignment horizontal="center" vertical="center"/>
    </xf>
    <xf numFmtId="0" fontId="0" fillId="12" borderId="32" xfId="0" applyFill="1" applyBorder="1" applyAlignment="1">
      <alignment horizontal="center" vertical="center"/>
    </xf>
    <xf numFmtId="0" fontId="0" fillId="12" borderId="34" xfId="0" applyFill="1" applyBorder="1" applyAlignment="1">
      <alignment horizontal="center" vertical="center"/>
    </xf>
    <xf numFmtId="0" fontId="0" fillId="12" borderId="60" xfId="0" applyFill="1" applyBorder="1" applyAlignment="1">
      <alignment horizontal="center" vertical="center"/>
    </xf>
    <xf numFmtId="0" fontId="0" fillId="12" borderId="35" xfId="0" applyFill="1" applyBorder="1" applyAlignment="1">
      <alignment horizontal="center" vertical="center"/>
    </xf>
    <xf numFmtId="0" fontId="4" fillId="12" borderId="36" xfId="0" applyFont="1" applyFill="1" applyBorder="1" applyAlignment="1">
      <alignment horizontal="center" vertical="center"/>
    </xf>
    <xf numFmtId="0" fontId="4" fillId="12" borderId="59" xfId="0" applyFont="1" applyFill="1" applyBorder="1" applyAlignment="1">
      <alignment horizontal="center" vertical="center"/>
    </xf>
    <xf numFmtId="0" fontId="4" fillId="12" borderId="57" xfId="0" applyFont="1" applyFill="1" applyBorder="1" applyAlignment="1">
      <alignment horizontal="center" vertical="center"/>
    </xf>
    <xf numFmtId="0" fontId="4" fillId="12" borderId="53" xfId="0" applyFont="1" applyFill="1" applyBorder="1" applyAlignment="1">
      <alignment horizontal="center" vertical="center"/>
    </xf>
    <xf numFmtId="0" fontId="0" fillId="13" borderId="1" xfId="0" applyFill="1" applyBorder="1" applyAlignment="1">
      <alignment horizontal="center" vertical="center"/>
    </xf>
    <xf numFmtId="0" fontId="0" fillId="13" borderId="24" xfId="0" applyFill="1" applyBorder="1" applyAlignment="1">
      <alignment horizontal="center" vertical="center"/>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12" borderId="64" xfId="0" applyFill="1" applyBorder="1" applyAlignment="1">
      <alignment horizontal="center" vertical="center"/>
    </xf>
    <xf numFmtId="0" fontId="0" fillId="12" borderId="43" xfId="0" applyFill="1" applyBorder="1" applyAlignment="1">
      <alignment horizontal="center" vertical="center"/>
    </xf>
    <xf numFmtId="0" fontId="0" fillId="12" borderId="27" xfId="0" applyFill="1" applyBorder="1" applyAlignment="1">
      <alignment horizontal="center" vertical="center"/>
    </xf>
    <xf numFmtId="0" fontId="0" fillId="12" borderId="22" xfId="0" applyFill="1" applyBorder="1" applyAlignment="1">
      <alignment horizontal="center" vertical="center"/>
    </xf>
    <xf numFmtId="0" fontId="4" fillId="13" borderId="16"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41" xfId="0" applyFont="1" applyFill="1" applyBorder="1" applyAlignment="1">
      <alignment horizontal="center" vertical="center"/>
    </xf>
    <xf numFmtId="0" fontId="0" fillId="16" borderId="1" xfId="0" applyFill="1" applyBorder="1" applyAlignment="1">
      <alignment horizontal="center" vertical="center"/>
    </xf>
    <xf numFmtId="0" fontId="0" fillId="16" borderId="1" xfId="0" applyFill="1" applyBorder="1" applyAlignment="1">
      <alignment horizontal="center" vertical="center" wrapText="1"/>
    </xf>
    <xf numFmtId="4" fontId="0" fillId="0" borderId="64"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63" xfId="0" applyNumberFormat="1" applyBorder="1" applyAlignment="1">
      <alignment horizontal="center" vertical="top" wrapText="1"/>
    </xf>
    <xf numFmtId="0" fontId="0" fillId="0" borderId="36" xfId="0" applyBorder="1" applyAlignment="1">
      <alignment horizontal="center" vertical="top" wrapText="1"/>
    </xf>
    <xf numFmtId="0" fontId="0" fillId="0" borderId="59" xfId="0" applyBorder="1" applyAlignment="1">
      <alignment horizontal="center" vertical="top" wrapText="1"/>
    </xf>
    <xf numFmtId="0" fontId="0" fillId="0" borderId="42" xfId="0" applyBorder="1" applyAlignment="1">
      <alignment horizontal="center" vertical="top" wrapText="1"/>
    </xf>
    <xf numFmtId="0" fontId="0" fillId="0" borderId="28" xfId="0" applyBorder="1" applyAlignment="1">
      <alignment horizontal="center" vertical="center"/>
    </xf>
    <xf numFmtId="0" fontId="0" fillId="0" borderId="56" xfId="0" applyBorder="1" applyAlignment="1">
      <alignment horizontal="center" vertical="center"/>
    </xf>
    <xf numFmtId="2" fontId="0" fillId="0" borderId="36" xfId="0" applyNumberFormat="1" applyBorder="1" applyAlignment="1">
      <alignment horizontal="center" vertical="center" wrapText="1"/>
    </xf>
    <xf numFmtId="2" fontId="0" fillId="0" borderId="59" xfId="0" applyNumberFormat="1" applyBorder="1" applyAlignment="1">
      <alignment horizontal="center" vertical="center" wrapText="1"/>
    </xf>
    <xf numFmtId="0" fontId="0" fillId="0" borderId="34" xfId="0" applyBorder="1" applyAlignment="1">
      <alignment horizontal="center" vertical="top" wrapText="1"/>
    </xf>
    <xf numFmtId="0" fontId="0" fillId="0" borderId="60" xfId="0" applyBorder="1" applyAlignment="1">
      <alignment horizontal="center" vertical="top" wrapText="1"/>
    </xf>
    <xf numFmtId="0" fontId="0" fillId="0" borderId="58" xfId="0" applyBorder="1" applyAlignment="1">
      <alignment horizontal="center" vertical="top" wrapText="1"/>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42" fillId="0" borderId="30"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0" fillId="6" borderId="1" xfId="0"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59"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0" fillId="0" borderId="58" xfId="0" applyBorder="1" applyAlignment="1">
      <alignment horizontal="center" vertical="center"/>
    </xf>
    <xf numFmtId="0" fontId="34" fillId="0" borderId="20" xfId="0" applyFont="1" applyBorder="1" applyAlignment="1">
      <alignment horizontal="center" vertical="center" wrapText="1"/>
    </xf>
    <xf numFmtId="0" fontId="39" fillId="2" borderId="25" xfId="0" applyFont="1" applyFill="1" applyBorder="1" applyAlignment="1">
      <alignment horizontal="center" vertical="center" wrapText="1"/>
    </xf>
    <xf numFmtId="0" fontId="39" fillId="2" borderId="25" xfId="0" applyFont="1" applyFill="1" applyBorder="1" applyAlignment="1">
      <alignment horizontal="center" vertical="center"/>
    </xf>
    <xf numFmtId="0" fontId="39" fillId="2" borderId="32" xfId="0" applyFont="1" applyFill="1" applyBorder="1" applyAlignment="1">
      <alignment horizontal="center" vertical="center"/>
    </xf>
    <xf numFmtId="0" fontId="39" fillId="0" borderId="25" xfId="0" applyFont="1" applyBorder="1" applyAlignment="1">
      <alignment horizontal="center" vertical="center"/>
    </xf>
    <xf numFmtId="0" fontId="39" fillId="0" borderId="32" xfId="0" applyFont="1" applyBorder="1" applyAlignment="1">
      <alignment horizontal="center" vertical="center"/>
    </xf>
    <xf numFmtId="2" fontId="39" fillId="2" borderId="25" xfId="0" applyNumberFormat="1" applyFont="1" applyFill="1" applyBorder="1" applyAlignment="1">
      <alignment horizontal="center" vertical="center" wrapText="1"/>
    </xf>
    <xf numFmtId="2" fontId="39"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6" fillId="2" borderId="45" xfId="0" applyNumberFormat="1" applyFont="1" applyFill="1" applyBorder="1" applyAlignment="1">
      <alignment horizontal="center" vertical="center" wrapText="1"/>
    </xf>
    <xf numFmtId="4" fontId="35" fillId="2" borderId="59" xfId="0" applyNumberFormat="1" applyFont="1" applyFill="1" applyBorder="1" applyAlignment="1">
      <alignment horizontal="center" vertical="center" wrapText="1"/>
    </xf>
    <xf numFmtId="4" fontId="35" fillId="2" borderId="57" xfId="0" applyNumberFormat="1" applyFont="1" applyFill="1" applyBorder="1" applyAlignment="1">
      <alignment horizontal="center" vertical="center" wrapText="1"/>
    </xf>
    <xf numFmtId="4" fontId="39" fillId="2" borderId="1" xfId="0" applyNumberFormat="1" applyFont="1" applyFill="1" applyBorder="1" applyAlignment="1">
      <alignment horizontal="center" vertical="center" wrapText="1"/>
    </xf>
    <xf numFmtId="14" fontId="39" fillId="6" borderId="1" xfId="0" applyNumberFormat="1" applyFont="1" applyFill="1" applyBorder="1" applyAlignment="1">
      <alignment horizontal="center" vertical="center"/>
    </xf>
    <xf numFmtId="0" fontId="39" fillId="2" borderId="1" xfId="0" applyFont="1" applyFill="1" applyBorder="1" applyAlignment="1">
      <alignment horizontal="center" vertical="center" wrapText="1"/>
    </xf>
    <xf numFmtId="0" fontId="39" fillId="2" borderId="60" xfId="0" applyFont="1" applyFill="1" applyBorder="1" applyAlignment="1">
      <alignment horizontal="center" vertical="center" wrapText="1"/>
    </xf>
    <xf numFmtId="0" fontId="39" fillId="2" borderId="58"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59" xfId="0" applyNumberFormat="1" applyFont="1" applyFill="1" applyBorder="1" applyAlignment="1">
      <alignment horizontal="center" vertical="center" wrapText="1"/>
    </xf>
    <xf numFmtId="4" fontId="4" fillId="2" borderId="57" xfId="0" applyNumberFormat="1" applyFont="1" applyFill="1" applyBorder="1" applyAlignment="1">
      <alignment horizontal="center" vertical="center" wrapText="1"/>
    </xf>
    <xf numFmtId="0" fontId="39" fillId="6" borderId="33" xfId="0" applyFont="1" applyFill="1" applyBorder="1" applyAlignment="1">
      <alignment horizontal="center" vertical="center" wrapText="1"/>
    </xf>
    <xf numFmtId="0" fontId="39" fillId="6" borderId="25" xfId="0" applyFont="1" applyFill="1" applyBorder="1" applyAlignment="1">
      <alignment horizontal="center" vertical="center" wrapText="1"/>
    </xf>
    <xf numFmtId="0" fontId="39" fillId="6" borderId="2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26" xfId="0" applyFont="1" applyFill="1" applyBorder="1" applyAlignment="1">
      <alignment horizontal="center" vertical="center" wrapText="1"/>
    </xf>
    <xf numFmtId="14" fontId="39" fillId="6" borderId="25" xfId="0" applyNumberFormat="1" applyFont="1" applyFill="1" applyBorder="1" applyAlignment="1">
      <alignment horizontal="center" vertical="center"/>
    </xf>
    <xf numFmtId="14" fontId="39" fillId="6" borderId="32" xfId="0" applyNumberFormat="1" applyFont="1" applyFill="1" applyBorder="1" applyAlignment="1">
      <alignment horizontal="center" vertical="center"/>
    </xf>
    <xf numFmtId="4" fontId="39" fillId="2" borderId="25" xfId="0" applyNumberFormat="1" applyFont="1" applyFill="1" applyBorder="1" applyAlignment="1">
      <alignment horizontal="center" vertical="center" wrapText="1"/>
    </xf>
    <xf numFmtId="4" fontId="39" fillId="2" borderId="32" xfId="0" applyNumberFormat="1" applyFont="1" applyFill="1" applyBorder="1" applyAlignment="1">
      <alignment horizontal="center" vertical="center" wrapText="1"/>
    </xf>
    <xf numFmtId="0" fontId="0" fillId="2" borderId="58" xfId="0" applyFill="1" applyBorder="1" applyAlignment="1">
      <alignment horizontal="center" vertical="center" wrapText="1"/>
    </xf>
    <xf numFmtId="0" fontId="0" fillId="2" borderId="32" xfId="0" applyFill="1" applyBorder="1" applyAlignment="1">
      <alignment horizontal="center" vertical="center" wrapText="1"/>
    </xf>
    <xf numFmtId="0" fontId="34" fillId="0" borderId="30" xfId="0" applyFont="1" applyBorder="1" applyAlignment="1">
      <alignment horizontal="center" vertical="center" wrapText="1"/>
    </xf>
    <xf numFmtId="4" fontId="0" fillId="2" borderId="30" xfId="0" applyNumberFormat="1" applyFill="1" applyBorder="1" applyAlignment="1">
      <alignment horizontal="center" vertical="center" wrapText="1"/>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14" xfId="0" applyBorder="1" applyAlignment="1">
      <alignment horizontal="center" vertical="center"/>
    </xf>
    <xf numFmtId="0" fontId="0" fillId="0" borderId="62" xfId="0" applyBorder="1" applyAlignment="1">
      <alignment horizontal="center" vertical="center"/>
    </xf>
    <xf numFmtId="0" fontId="33" fillId="0" borderId="1" xfId="0" applyFont="1" applyBorder="1" applyAlignment="1">
      <alignment horizontal="left" vertical="center" wrapText="1"/>
    </xf>
    <xf numFmtId="0" fontId="0" fillId="0" borderId="45" xfId="0" applyBorder="1" applyAlignment="1">
      <alignment horizontal="center" vertical="center"/>
    </xf>
    <xf numFmtId="0" fontId="0" fillId="0" borderId="31" xfId="0" applyBorder="1" applyAlignment="1">
      <alignment horizontal="center" vertical="center" wrapText="1"/>
    </xf>
    <xf numFmtId="0" fontId="0" fillId="0" borderId="40" xfId="0" applyBorder="1" applyAlignment="1">
      <alignment horizontal="left" vertical="center" wrapText="1"/>
    </xf>
    <xf numFmtId="0" fontId="34" fillId="16" borderId="30" xfId="0" applyFont="1" applyFill="1" applyBorder="1" applyAlignment="1">
      <alignment horizontal="center" vertical="center" wrapText="1"/>
    </xf>
    <xf numFmtId="0" fontId="34" fillId="16" borderId="25" xfId="0" applyFont="1" applyFill="1" applyBorder="1" applyAlignment="1">
      <alignment horizontal="center" vertical="center" wrapText="1"/>
    </xf>
    <xf numFmtId="0" fontId="34" fillId="16" borderId="32" xfId="0" applyFont="1" applyFill="1" applyBorder="1" applyAlignment="1">
      <alignment horizontal="center" vertical="center" wrapText="1"/>
    </xf>
    <xf numFmtId="0" fontId="34" fillId="16" borderId="33" xfId="0" applyFont="1" applyFill="1" applyBorder="1" applyAlignment="1">
      <alignment horizontal="center" vertical="center" wrapText="1"/>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0" fillId="11" borderId="1" xfId="0" applyFill="1" applyBorder="1" applyAlignment="1">
      <alignment horizontal="left" vertical="center" wrapText="1"/>
    </xf>
    <xf numFmtId="0" fontId="30" fillId="0" borderId="7" xfId="1" applyFont="1" applyBorder="1" applyAlignment="1">
      <alignment horizontal="center" vertical="center" wrapText="1"/>
    </xf>
    <xf numFmtId="0" fontId="18" fillId="0" borderId="0" xfId="1" applyFont="1" applyAlignment="1">
      <alignment horizontal="center" vertical="center" wrapText="1"/>
    </xf>
    <xf numFmtId="0" fontId="19" fillId="9" borderId="7" xfId="5" applyFont="1" applyFill="1" applyBorder="1" applyAlignment="1">
      <alignment horizontal="center" vertical="top" wrapText="1"/>
    </xf>
    <xf numFmtId="0" fontId="25" fillId="9" borderId="0" xfId="5" applyFont="1" applyFill="1" applyAlignment="1">
      <alignment horizontal="center" vertical="top" wrapText="1"/>
    </xf>
    <xf numFmtId="0" fontId="19" fillId="9" borderId="2" xfId="5" applyFont="1" applyFill="1" applyBorder="1" applyAlignment="1">
      <alignment horizontal="left" vertical="center" wrapText="1"/>
    </xf>
    <xf numFmtId="0" fontId="25" fillId="9" borderId="3" xfId="5" applyFont="1" applyFill="1" applyBorder="1" applyAlignment="1">
      <alignment horizontal="left" vertical="center" wrapText="1"/>
    </xf>
    <xf numFmtId="0" fontId="19" fillId="9" borderId="5" xfId="5" applyFont="1" applyFill="1" applyBorder="1" applyAlignment="1">
      <alignment horizontal="center" vertical="center" wrapText="1"/>
    </xf>
    <xf numFmtId="0" fontId="25" fillId="9" borderId="10" xfId="5" applyFont="1" applyFill="1" applyBorder="1" applyAlignment="1">
      <alignment horizontal="center" vertical="center" wrapText="1"/>
    </xf>
    <xf numFmtId="0" fontId="25" fillId="9" borderId="7" xfId="5" applyFont="1" applyFill="1" applyBorder="1" applyAlignment="1">
      <alignment horizontal="center" vertical="center" wrapText="1"/>
    </xf>
    <xf numFmtId="0" fontId="25" fillId="9" borderId="0" xfId="5" applyFont="1" applyFill="1" applyAlignment="1">
      <alignment horizontal="center" vertical="center" wrapText="1"/>
    </xf>
    <xf numFmtId="0" fontId="19" fillId="9" borderId="16" xfId="5" applyFont="1" applyFill="1" applyBorder="1" applyAlignment="1">
      <alignment horizontal="center" vertical="center" wrapText="1"/>
    </xf>
    <xf numFmtId="0" fontId="19" fillId="9" borderId="41" xfId="5" applyFont="1" applyFill="1" applyBorder="1" applyAlignment="1">
      <alignment horizontal="center" vertical="center" wrapText="1"/>
    </xf>
    <xf numFmtId="0" fontId="47" fillId="7" borderId="15" xfId="1" applyFont="1" applyFill="1" applyBorder="1" applyAlignment="1">
      <alignment horizontal="center" vertical="center"/>
    </xf>
    <xf numFmtId="0" fontId="47" fillId="7" borderId="18" xfId="1" applyFont="1" applyFill="1" applyBorder="1" applyAlignment="1">
      <alignment horizontal="center" vertical="center"/>
    </xf>
    <xf numFmtId="0" fontId="48" fillId="7" borderId="19" xfId="1" applyFont="1" applyFill="1" applyBorder="1" applyAlignment="1">
      <alignment horizontal="center" vertical="center" wrapText="1"/>
    </xf>
    <xf numFmtId="0" fontId="48" fillId="7" borderId="44" xfId="1" applyFont="1" applyFill="1" applyBorder="1" applyAlignment="1">
      <alignment horizontal="center" vertical="center" wrapText="1"/>
    </xf>
    <xf numFmtId="0" fontId="48" fillId="11" borderId="5" xfId="5" applyFont="1" applyFill="1" applyBorder="1" applyAlignment="1">
      <alignment horizontal="center" vertical="center" wrapText="1"/>
    </xf>
    <xf numFmtId="0" fontId="31" fillId="11" borderId="10" xfId="5" applyFont="1" applyFill="1" applyBorder="1" applyAlignment="1">
      <alignment horizontal="center" vertical="center" wrapText="1"/>
    </xf>
    <xf numFmtId="0" fontId="31" fillId="11" borderId="52" xfId="5" applyFont="1" applyFill="1" applyBorder="1" applyAlignment="1">
      <alignment horizontal="left" vertical="center" wrapText="1" indent="2"/>
    </xf>
    <xf numFmtId="0" fontId="31" fillId="11" borderId="50" xfId="5" applyFont="1" applyFill="1" applyBorder="1" applyAlignment="1">
      <alignment horizontal="left" vertical="center" wrapText="1" indent="2"/>
    </xf>
    <xf numFmtId="0" fontId="19" fillId="9" borderId="2" xfId="5" applyFont="1" applyFill="1" applyBorder="1" applyAlignment="1">
      <alignment horizontal="center" vertical="center" wrapText="1"/>
    </xf>
    <xf numFmtId="0" fontId="25" fillId="9" borderId="3" xfId="5" applyFont="1" applyFill="1" applyBorder="1" applyAlignment="1">
      <alignment horizontal="center" vertical="center" wrapText="1"/>
    </xf>
    <xf numFmtId="0" fontId="31" fillId="11" borderId="61" xfId="5" applyFont="1" applyFill="1" applyBorder="1" applyAlignment="1">
      <alignment horizontal="center" vertical="center" wrapText="1"/>
    </xf>
    <xf numFmtId="0" fontId="0" fillId="0" borderId="64" xfId="0" applyBorder="1" applyAlignment="1">
      <alignment horizontal="center" vertical="center" wrapText="1"/>
    </xf>
    <xf numFmtId="0" fontId="37" fillId="0" borderId="41" xfId="0" applyFont="1" applyBorder="1" applyAlignment="1">
      <alignment horizontal="left" vertical="center" wrapText="1"/>
    </xf>
    <xf numFmtId="0" fontId="37" fillId="0" borderId="24" xfId="0" applyFont="1" applyBorder="1" applyAlignment="1">
      <alignment horizontal="left" vertical="center" wrapText="1"/>
    </xf>
    <xf numFmtId="0" fontId="0" fillId="7" borderId="1" xfId="0" applyFill="1" applyBorder="1" applyAlignment="1" applyProtection="1">
      <alignment horizontal="center" vertical="center"/>
      <protection locked="0"/>
    </xf>
    <xf numFmtId="0" fontId="44" fillId="7" borderId="1" xfId="0" applyFont="1" applyFill="1" applyBorder="1" applyAlignment="1">
      <alignment horizontal="center" vertical="center" wrapText="1"/>
    </xf>
    <xf numFmtId="0" fontId="38" fillId="24" borderId="41" xfId="0" applyFont="1" applyFill="1" applyBorder="1" applyAlignment="1" applyProtection="1">
      <alignment horizontal="center" vertical="center" wrapText="1"/>
      <protection locked="0"/>
    </xf>
    <xf numFmtId="0" fontId="0" fillId="24" borderId="65" xfId="0" applyFill="1" applyBorder="1" applyAlignment="1">
      <alignment horizontal="center" vertical="center" wrapText="1"/>
    </xf>
    <xf numFmtId="0" fontId="0" fillId="24" borderId="24" xfId="0" applyFill="1" applyBorder="1" applyAlignment="1">
      <alignment horizontal="center" vertical="center" wrapText="1"/>
    </xf>
    <xf numFmtId="0" fontId="3" fillId="24" borderId="1" xfId="0" applyFont="1" applyFill="1" applyBorder="1" applyAlignment="1" applyProtection="1">
      <alignment horizontal="center" vertical="center" wrapText="1"/>
      <protection locked="0"/>
    </xf>
    <xf numFmtId="0" fontId="34" fillId="21" borderId="1" xfId="0" applyFont="1" applyFill="1" applyBorder="1" applyAlignment="1">
      <alignment horizontal="center" vertical="center"/>
    </xf>
    <xf numFmtId="9" fontId="34" fillId="21" borderId="1" xfId="0" applyNumberFormat="1" applyFont="1" applyFill="1" applyBorder="1" applyAlignment="1">
      <alignment horizontal="center" vertical="center"/>
    </xf>
    <xf numFmtId="0" fontId="34" fillId="21" borderId="33" xfId="0" applyFont="1" applyFill="1" applyBorder="1" applyAlignment="1">
      <alignment horizontal="center" vertical="center"/>
    </xf>
    <xf numFmtId="0" fontId="34" fillId="21" borderId="25" xfId="0" applyFont="1" applyFill="1" applyBorder="1" applyAlignment="1">
      <alignment horizontal="center" vertical="center"/>
    </xf>
    <xf numFmtId="0" fontId="34" fillId="21" borderId="32" xfId="0" applyFont="1" applyFill="1" applyBorder="1" applyAlignment="1">
      <alignment horizontal="center" vertical="center"/>
    </xf>
    <xf numFmtId="9" fontId="0" fillId="21" borderId="33" xfId="0" applyNumberFormat="1" applyFill="1" applyBorder="1" applyAlignment="1">
      <alignment horizontal="center" vertical="center"/>
    </xf>
    <xf numFmtId="0" fontId="0" fillId="21" borderId="25" xfId="0" applyFill="1" applyBorder="1" applyAlignment="1">
      <alignment horizontal="center" vertical="center"/>
    </xf>
    <xf numFmtId="0" fontId="0" fillId="21" borderId="32" xfId="0" applyFill="1" applyBorder="1" applyAlignment="1">
      <alignment horizontal="center" vertical="center"/>
    </xf>
    <xf numFmtId="0" fontId="0" fillId="21" borderId="33" xfId="0" applyFill="1" applyBorder="1" applyAlignment="1">
      <alignment horizontal="center" vertical="center"/>
    </xf>
    <xf numFmtId="2" fontId="34" fillId="18" borderId="1" xfId="0" applyNumberFormat="1" applyFont="1" applyFill="1" applyBorder="1" applyAlignment="1">
      <alignment horizontal="center" vertical="center" wrapText="1"/>
    </xf>
    <xf numFmtId="2" fontId="34" fillId="0" borderId="33" xfId="0" applyNumberFormat="1" applyFont="1" applyBorder="1" applyAlignment="1" applyProtection="1">
      <alignment horizontal="center" vertical="center" wrapText="1"/>
      <protection locked="0"/>
    </xf>
    <xf numFmtId="2" fontId="34" fillId="0" borderId="25" xfId="0" applyNumberFormat="1" applyFont="1" applyBorder="1" applyAlignment="1" applyProtection="1">
      <alignment horizontal="center" vertical="center" wrapText="1"/>
      <protection locked="0"/>
    </xf>
    <xf numFmtId="2" fontId="34" fillId="0" borderId="32" xfId="0" applyNumberFormat="1" applyFont="1" applyBorder="1" applyAlignment="1" applyProtection="1">
      <alignment horizontal="center" vertical="center" wrapText="1"/>
      <protection locked="0"/>
    </xf>
    <xf numFmtId="4" fontId="34" fillId="0" borderId="1" xfId="0" applyNumberFormat="1" applyFont="1" applyBorder="1" applyAlignment="1" applyProtection="1">
      <alignment horizontal="center" vertical="center" wrapText="1"/>
      <protection locked="0"/>
    </xf>
    <xf numFmtId="0" fontId="34" fillId="0" borderId="1" xfId="0" applyFont="1" applyBorder="1" applyAlignment="1" applyProtection="1">
      <alignment horizontal="center" vertical="top" wrapText="1"/>
      <protection locked="0"/>
    </xf>
    <xf numFmtId="0" fontId="34" fillId="0" borderId="1" xfId="0" applyFont="1" applyBorder="1" applyAlignment="1" applyProtection="1">
      <alignment horizontal="center" vertical="center" wrapText="1"/>
      <protection locked="0"/>
    </xf>
    <xf numFmtId="2" fontId="34" fillId="0" borderId="1" xfId="0" applyNumberFormat="1" applyFont="1" applyBorder="1" applyAlignment="1" applyProtection="1">
      <alignment horizontal="center" vertical="center" wrapText="1"/>
      <protection locked="0"/>
    </xf>
    <xf numFmtId="0" fontId="34" fillId="18" borderId="1" xfId="0" applyFont="1" applyFill="1" applyBorder="1" applyAlignment="1">
      <alignment horizontal="center" vertical="center" wrapText="1"/>
    </xf>
    <xf numFmtId="14" fontId="34" fillId="0" borderId="1" xfId="0" applyNumberFormat="1" applyFont="1" applyBorder="1" applyAlignment="1" applyProtection="1">
      <alignment horizontal="center" vertical="center"/>
      <protection locked="0"/>
    </xf>
    <xf numFmtId="0" fontId="34" fillId="18" borderId="1" xfId="0" applyFont="1" applyFill="1" applyBorder="1" applyAlignment="1" applyProtection="1">
      <alignment horizontal="center" vertical="center" wrapText="1"/>
      <protection locked="0"/>
    </xf>
    <xf numFmtId="4" fontId="34" fillId="0" borderId="33" xfId="0" applyNumberFormat="1" applyFont="1" applyBorder="1" applyAlignment="1" applyProtection="1">
      <alignment horizontal="center" vertical="top" wrapText="1"/>
      <protection locked="0"/>
    </xf>
    <xf numFmtId="4" fontId="34" fillId="0" borderId="25" xfId="0" applyNumberFormat="1" applyFont="1" applyBorder="1" applyAlignment="1" applyProtection="1">
      <alignment horizontal="center" vertical="top" wrapText="1"/>
      <protection locked="0"/>
    </xf>
    <xf numFmtId="4" fontId="34" fillId="0" borderId="32" xfId="0" applyNumberFormat="1" applyFont="1" applyBorder="1" applyAlignment="1" applyProtection="1">
      <alignment horizontal="center" vertical="top" wrapText="1"/>
      <protection locked="0"/>
    </xf>
    <xf numFmtId="0" fontId="34" fillId="18" borderId="1" xfId="0" applyFont="1" applyFill="1" applyBorder="1" applyAlignment="1">
      <alignment horizontal="center" vertical="center"/>
    </xf>
    <xf numFmtId="4" fontId="34" fillId="0" borderId="1" xfId="0" applyNumberFormat="1" applyFont="1" applyBorder="1" applyAlignment="1" applyProtection="1">
      <alignment horizontal="center" vertical="top" wrapText="1"/>
      <protection locked="0"/>
    </xf>
    <xf numFmtId="0" fontId="4" fillId="0" borderId="1"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34" fillId="0" borderId="1" xfId="0" applyFont="1" applyBorder="1" applyAlignment="1" applyProtection="1">
      <alignment horizontal="left" vertical="top" wrapText="1"/>
      <protection locked="0"/>
    </xf>
    <xf numFmtId="0" fontId="0" fillId="0" borderId="1" xfId="0"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42" fillId="0" borderId="1" xfId="0" applyFont="1" applyBorder="1" applyAlignment="1" applyProtection="1">
      <alignment horizontal="center" vertical="center" wrapText="1"/>
      <protection locked="0"/>
    </xf>
    <xf numFmtId="0" fontId="34" fillId="0" borderId="33" xfId="0" quotePrefix="1" applyFont="1" applyBorder="1" applyAlignment="1" applyProtection="1">
      <alignment horizontal="center" vertical="center" wrapText="1"/>
      <protection locked="0"/>
    </xf>
    <xf numFmtId="0" fontId="34" fillId="0" borderId="25" xfId="0" quotePrefix="1" applyFont="1" applyBorder="1" applyAlignment="1" applyProtection="1">
      <alignment horizontal="center" vertical="center" wrapText="1"/>
      <protection locked="0"/>
    </xf>
    <xf numFmtId="0" fontId="34" fillId="0" borderId="32" xfId="0" quotePrefix="1" applyFont="1" applyBorder="1" applyAlignment="1" applyProtection="1">
      <alignment horizontal="center" vertical="center" wrapText="1"/>
      <protection locked="0"/>
    </xf>
    <xf numFmtId="0" fontId="34" fillId="0" borderId="33" xfId="0" applyFont="1" applyBorder="1" applyAlignment="1" applyProtection="1">
      <alignment horizontal="center" vertical="center" wrapText="1"/>
      <protection locked="0"/>
    </xf>
    <xf numFmtId="0" fontId="34" fillId="0" borderId="25" xfId="0" applyFont="1" applyBorder="1" applyAlignment="1" applyProtection="1">
      <alignment horizontal="center" vertical="center" wrapText="1"/>
      <protection locked="0"/>
    </xf>
    <xf numFmtId="0" fontId="34" fillId="0" borderId="32" xfId="0" applyFont="1" applyBorder="1" applyAlignment="1" applyProtection="1">
      <alignment horizontal="center" vertical="center" wrapText="1"/>
      <protection locked="0"/>
    </xf>
    <xf numFmtId="1" fontId="54" fillId="18" borderId="1" xfId="0" applyNumberFormat="1" applyFont="1" applyFill="1" applyBorder="1" applyAlignment="1">
      <alignment horizontal="center" vertical="center" wrapText="1"/>
    </xf>
    <xf numFmtId="0" fontId="54" fillId="18" borderId="1" xfId="0" applyFont="1" applyFill="1" applyBorder="1" applyAlignment="1">
      <alignment horizontal="center" vertical="center" wrapText="1"/>
    </xf>
    <xf numFmtId="14" fontId="34" fillId="0" borderId="33" xfId="0" applyNumberFormat="1" applyFont="1" applyBorder="1" applyAlignment="1" applyProtection="1">
      <alignment horizontal="center" vertical="center"/>
      <protection locked="0"/>
    </xf>
    <xf numFmtId="0" fontId="34" fillId="0" borderId="25" xfId="0" applyFont="1" applyBorder="1" applyAlignment="1" applyProtection="1">
      <alignment horizontal="center" vertical="center"/>
      <protection locked="0"/>
    </xf>
    <xf numFmtId="0" fontId="34" fillId="0" borderId="32" xfId="0" applyFont="1" applyBorder="1" applyAlignment="1" applyProtection="1">
      <alignment horizontal="center" vertical="center"/>
      <protection locked="0"/>
    </xf>
    <xf numFmtId="0" fontId="34" fillId="0" borderId="1"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protection locked="0"/>
    </xf>
    <xf numFmtId="0" fontId="34" fillId="21" borderId="33" xfId="0" applyFont="1" applyFill="1" applyBorder="1" applyAlignment="1">
      <alignment horizontal="center" vertical="center" wrapText="1"/>
    </xf>
    <xf numFmtId="0" fontId="0" fillId="21" borderId="25" xfId="0" applyFill="1" applyBorder="1" applyAlignment="1">
      <alignment horizontal="center" vertical="center" wrapText="1"/>
    </xf>
    <xf numFmtId="0" fontId="0" fillId="21" borderId="32" xfId="0" applyFill="1" applyBorder="1" applyAlignment="1">
      <alignment horizontal="center" vertical="center" wrapText="1"/>
    </xf>
    <xf numFmtId="0" fontId="4" fillId="0" borderId="61"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9" fontId="34" fillId="21" borderId="33" xfId="0" applyNumberFormat="1" applyFont="1" applyFill="1" applyBorder="1" applyAlignment="1">
      <alignment horizontal="center" vertical="center"/>
    </xf>
    <xf numFmtId="0" fontId="34" fillId="21" borderId="73" xfId="0" applyFont="1" applyFill="1" applyBorder="1" applyAlignment="1">
      <alignment horizontal="center" vertical="center"/>
    </xf>
    <xf numFmtId="9" fontId="34" fillId="21" borderId="25" xfId="0" applyNumberFormat="1" applyFont="1" applyFill="1" applyBorder="1" applyAlignment="1">
      <alignment horizontal="center" vertical="center"/>
    </xf>
    <xf numFmtId="0" fontId="4" fillId="0" borderId="36"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34" fillId="2" borderId="1" xfId="0" applyFont="1" applyFill="1" applyBorder="1" applyAlignment="1" applyProtection="1">
      <alignment horizontal="center" vertical="center" wrapText="1"/>
      <protection locked="0"/>
    </xf>
    <xf numFmtId="2" fontId="34" fillId="0" borderId="33" xfId="0" applyNumberFormat="1" applyFont="1" applyBorder="1" applyAlignment="1" applyProtection="1">
      <alignment horizontal="left" vertical="center" wrapText="1"/>
      <protection locked="0"/>
    </xf>
    <xf numFmtId="2" fontId="34" fillId="0" borderId="25" xfId="0" applyNumberFormat="1" applyFont="1" applyBorder="1" applyAlignment="1" applyProtection="1">
      <alignment horizontal="left" vertical="center" wrapText="1"/>
      <protection locked="0"/>
    </xf>
    <xf numFmtId="2" fontId="34" fillId="0" borderId="32" xfId="0" applyNumberFormat="1" applyFont="1" applyBorder="1" applyAlignment="1" applyProtection="1">
      <alignment horizontal="left" vertical="center" wrapText="1"/>
      <protection locked="0"/>
    </xf>
    <xf numFmtId="0" fontId="0" fillId="0" borderId="34"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34" fillId="0" borderId="1" xfId="0" applyFont="1" applyBorder="1" applyAlignment="1" applyProtection="1">
      <alignment horizontal="left" vertical="center" wrapText="1"/>
      <protection locked="0"/>
    </xf>
    <xf numFmtId="4" fontId="0" fillId="0" borderId="1" xfId="0" applyNumberFormat="1" applyBorder="1" applyAlignment="1" applyProtection="1">
      <alignment horizontal="center" vertical="center" wrapText="1"/>
      <protection locked="0"/>
    </xf>
    <xf numFmtId="0" fontId="0" fillId="18" borderId="1" xfId="0" applyFill="1" applyBorder="1" applyAlignment="1">
      <alignment horizontal="center" vertical="center"/>
    </xf>
    <xf numFmtId="0" fontId="0" fillId="18" borderId="1" xfId="0"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34" fillId="0" borderId="33" xfId="0" applyFont="1" applyBorder="1" applyAlignment="1" applyProtection="1">
      <alignment horizontal="left" vertical="center" wrapText="1"/>
      <protection locked="0"/>
    </xf>
    <xf numFmtId="0" fontId="34" fillId="0" borderId="25" xfId="0" applyFont="1" applyBorder="1" applyAlignment="1" applyProtection="1">
      <alignment horizontal="left" vertical="center" wrapText="1"/>
      <protection locked="0"/>
    </xf>
    <xf numFmtId="0" fontId="34" fillId="0" borderId="32" xfId="0" applyFont="1" applyBorder="1" applyAlignment="1" applyProtection="1">
      <alignment horizontal="left" vertical="center" wrapText="1"/>
      <protection locked="0"/>
    </xf>
    <xf numFmtId="1" fontId="2" fillId="18" borderId="1" xfId="0" applyNumberFormat="1" applyFont="1" applyFill="1" applyBorder="1" applyAlignment="1">
      <alignment horizontal="center" vertical="center" wrapText="1"/>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2" fontId="0" fillId="0" borderId="33" xfId="0" applyNumberFormat="1" applyBorder="1" applyAlignment="1" applyProtection="1">
      <alignment horizontal="center" vertical="center" wrapText="1"/>
      <protection locked="0"/>
    </xf>
    <xf numFmtId="2" fontId="0" fillId="0" borderId="25" xfId="0" applyNumberFormat="1" applyBorder="1" applyAlignment="1" applyProtection="1">
      <alignment horizontal="center" vertical="center" wrapText="1"/>
      <protection locked="0"/>
    </xf>
    <xf numFmtId="2" fontId="0" fillId="0" borderId="32" xfId="0" applyNumberFormat="1" applyBorder="1" applyAlignment="1" applyProtection="1">
      <alignment horizontal="center" vertical="center" wrapText="1"/>
      <protection locked="0"/>
    </xf>
    <xf numFmtId="2" fontId="0" fillId="18" borderId="1" xfId="0" applyNumberFormat="1" applyFill="1" applyBorder="1" applyAlignment="1">
      <alignment horizontal="center" vertical="center" wrapText="1"/>
    </xf>
    <xf numFmtId="2" fontId="0" fillId="0" borderId="1" xfId="0" applyNumberFormat="1" applyBorder="1" applyAlignment="1" applyProtection="1">
      <alignment horizontal="center" vertical="center" wrapText="1"/>
      <protection locked="0"/>
    </xf>
    <xf numFmtId="0" fontId="2" fillId="18" borderId="1"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4" fontId="34" fillId="0" borderId="33" xfId="0" applyNumberFormat="1" applyFont="1" applyBorder="1" applyAlignment="1" applyProtection="1">
      <alignment horizontal="center" vertical="center" wrapText="1"/>
      <protection locked="0"/>
    </xf>
    <xf numFmtId="4" fontId="34" fillId="0" borderId="25" xfId="0" applyNumberFormat="1" applyFont="1" applyBorder="1" applyAlignment="1" applyProtection="1">
      <alignment horizontal="center" vertical="center" wrapText="1"/>
      <protection locked="0"/>
    </xf>
    <xf numFmtId="4" fontId="34" fillId="0" borderId="32" xfId="0" applyNumberFormat="1" applyFont="1" applyBorder="1" applyAlignment="1" applyProtection="1">
      <alignment horizontal="center" vertical="center" wrapText="1"/>
      <protection locked="0"/>
    </xf>
    <xf numFmtId="2" fontId="34" fillId="21" borderId="33" xfId="0" applyNumberFormat="1" applyFont="1" applyFill="1" applyBorder="1" applyAlignment="1" applyProtection="1">
      <alignment horizontal="center" vertical="center" wrapText="1"/>
      <protection locked="0"/>
    </xf>
    <xf numFmtId="2" fontId="34" fillId="21" borderId="25" xfId="0" applyNumberFormat="1" applyFont="1" applyFill="1" applyBorder="1" applyAlignment="1" applyProtection="1">
      <alignment horizontal="center" vertical="center" wrapText="1"/>
      <protection locked="0"/>
    </xf>
    <xf numFmtId="2" fontId="34" fillId="21" borderId="32" xfId="0" applyNumberFormat="1" applyFont="1" applyFill="1" applyBorder="1" applyAlignment="1" applyProtection="1">
      <alignment horizontal="center" vertical="center" wrapText="1"/>
      <protection locked="0"/>
    </xf>
    <xf numFmtId="2" fontId="34" fillId="22" borderId="33" xfId="0" applyNumberFormat="1" applyFont="1" applyFill="1" applyBorder="1" applyAlignment="1" applyProtection="1">
      <alignment horizontal="center" vertical="center" wrapText="1"/>
      <protection locked="0"/>
    </xf>
    <xf numFmtId="2" fontId="34" fillId="22" borderId="25" xfId="0" applyNumberFormat="1" applyFont="1" applyFill="1" applyBorder="1" applyAlignment="1" applyProtection="1">
      <alignment horizontal="center" vertical="center" wrapText="1"/>
      <protection locked="0"/>
    </xf>
    <xf numFmtId="2" fontId="34" fillId="22" borderId="32"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top" wrapText="1"/>
      <protection locked="0"/>
    </xf>
    <xf numFmtId="14" fontId="34" fillId="0" borderId="25" xfId="0" applyNumberFormat="1" applyFont="1" applyBorder="1" applyAlignment="1" applyProtection="1">
      <alignment horizontal="center" vertical="center"/>
      <protection locked="0"/>
    </xf>
    <xf numFmtId="14" fontId="34" fillId="0" borderId="32" xfId="0" applyNumberFormat="1" applyFont="1" applyBorder="1" applyAlignment="1" applyProtection="1">
      <alignment horizontal="center" vertical="center"/>
      <protection locked="0"/>
    </xf>
    <xf numFmtId="0" fontId="34" fillId="18" borderId="32" xfId="0" applyFont="1" applyFill="1" applyBorder="1" applyAlignment="1">
      <alignment horizontal="center" vertical="center" wrapText="1"/>
    </xf>
    <xf numFmtId="0" fontId="34" fillId="18" borderId="32" xfId="0" applyFont="1" applyFill="1" applyBorder="1" applyAlignment="1">
      <alignment horizontal="center" vertical="center"/>
    </xf>
    <xf numFmtId="2" fontId="34" fillId="18" borderId="32" xfId="0" applyNumberFormat="1" applyFont="1" applyFill="1" applyBorder="1" applyAlignment="1">
      <alignment horizontal="center" vertical="center" wrapText="1"/>
    </xf>
    <xf numFmtId="0" fontId="38" fillId="3" borderId="41" xfId="0" applyFont="1" applyFill="1" applyBorder="1" applyAlignment="1" applyProtection="1">
      <alignment horizontal="center" vertical="center"/>
      <protection locked="0"/>
    </xf>
    <xf numFmtId="0" fontId="38" fillId="3" borderId="65" xfId="0" applyFont="1" applyFill="1" applyBorder="1" applyAlignment="1" applyProtection="1">
      <alignment horizontal="center" vertical="center"/>
      <protection locked="0"/>
    </xf>
    <xf numFmtId="0" fontId="38" fillId="3" borderId="24" xfId="0" applyFont="1" applyFill="1" applyBorder="1" applyAlignment="1" applyProtection="1">
      <alignment horizontal="center" vertical="center"/>
      <protection locked="0"/>
    </xf>
    <xf numFmtId="0" fontId="38" fillId="3" borderId="33" xfId="0" applyFont="1" applyFill="1" applyBorder="1" applyAlignment="1" applyProtection="1">
      <alignment horizontal="center" vertical="center" wrapText="1"/>
      <protection locked="0"/>
    </xf>
    <xf numFmtId="0" fontId="38" fillId="3" borderId="26" xfId="0" applyFont="1" applyFill="1" applyBorder="1" applyAlignment="1" applyProtection="1">
      <alignment horizontal="center" vertical="center" wrapText="1"/>
      <protection locked="0"/>
    </xf>
    <xf numFmtId="0" fontId="34" fillId="0" borderId="32" xfId="0" applyFont="1" applyBorder="1" applyAlignment="1" applyProtection="1">
      <alignment horizontal="center" vertical="top" wrapText="1"/>
      <protection locked="0"/>
    </xf>
    <xf numFmtId="0" fontId="55" fillId="7" borderId="30" xfId="0" applyFont="1" applyFill="1" applyBorder="1" applyAlignment="1" applyProtection="1">
      <alignment horizontal="center" vertical="center" wrapText="1"/>
      <protection locked="0"/>
    </xf>
    <xf numFmtId="0" fontId="55" fillId="7" borderId="25" xfId="0" applyFont="1" applyFill="1" applyBorder="1" applyAlignment="1" applyProtection="1">
      <alignment horizontal="center" vertical="center" wrapText="1"/>
      <protection locked="0"/>
    </xf>
    <xf numFmtId="0" fontId="55" fillId="7" borderId="26" xfId="0" applyFont="1" applyFill="1" applyBorder="1" applyAlignment="1" applyProtection="1">
      <alignment horizontal="center" vertical="center" wrapText="1"/>
      <protection locked="0"/>
    </xf>
    <xf numFmtId="0" fontId="44" fillId="7" borderId="1" xfId="0" applyFont="1" applyFill="1" applyBorder="1" applyAlignment="1">
      <alignment vertical="center" wrapText="1"/>
    </xf>
    <xf numFmtId="0" fontId="38" fillId="7" borderId="32" xfId="0" applyFont="1" applyFill="1" applyBorder="1" applyAlignment="1" applyProtection="1">
      <alignment horizontal="center" vertical="center"/>
      <protection locked="0"/>
    </xf>
    <xf numFmtId="0" fontId="38" fillId="7" borderId="25" xfId="0" applyFont="1" applyFill="1" applyBorder="1" applyAlignment="1" applyProtection="1">
      <alignment horizontal="center" vertical="center"/>
      <protection locked="0"/>
    </xf>
    <xf numFmtId="0" fontId="38" fillId="3" borderId="28" xfId="0" applyFont="1" applyFill="1" applyBorder="1" applyAlignment="1" applyProtection="1">
      <alignment horizontal="center" vertical="center" wrapText="1"/>
      <protection locked="0"/>
    </xf>
    <xf numFmtId="0" fontId="38" fillId="3" borderId="40" xfId="0" applyFont="1" applyFill="1" applyBorder="1" applyAlignment="1" applyProtection="1">
      <alignment horizontal="center" vertical="center" wrapText="1"/>
      <protection locked="0"/>
    </xf>
    <xf numFmtId="0" fontId="38" fillId="3" borderId="56" xfId="0" applyFont="1" applyFill="1" applyBorder="1" applyAlignment="1" applyProtection="1">
      <alignment horizontal="center" vertical="center" wrapText="1"/>
      <protection locked="0"/>
    </xf>
    <xf numFmtId="0" fontId="55" fillId="7" borderId="33" xfId="0" applyFont="1" applyFill="1" applyBorder="1" applyAlignment="1" applyProtection="1">
      <alignment horizontal="center" vertical="center" wrapText="1"/>
      <protection locked="0"/>
    </xf>
    <xf numFmtId="0" fontId="55" fillId="7" borderId="44" xfId="0" applyFont="1" applyFill="1" applyBorder="1" applyAlignment="1" applyProtection="1">
      <alignment horizontal="center" vertical="center" wrapText="1"/>
      <protection locked="0"/>
    </xf>
    <xf numFmtId="0" fontId="55" fillId="7" borderId="58" xfId="0" applyFont="1" applyFill="1" applyBorder="1" applyAlignment="1" applyProtection="1">
      <alignment horizontal="center" vertical="center" wrapText="1"/>
      <protection locked="0"/>
    </xf>
    <xf numFmtId="0" fontId="38" fillId="5" borderId="27" xfId="0" applyFont="1" applyFill="1" applyBorder="1" applyAlignment="1" applyProtection="1">
      <alignment horizontal="center" vertical="center"/>
      <protection locked="0"/>
    </xf>
    <xf numFmtId="0" fontId="38" fillId="5" borderId="32" xfId="0" applyFont="1" applyFill="1" applyBorder="1" applyAlignment="1" applyProtection="1">
      <alignment horizontal="center" vertical="center"/>
      <protection locked="0"/>
    </xf>
    <xf numFmtId="0" fontId="38" fillId="5" borderId="35" xfId="0" applyFont="1" applyFill="1" applyBorder="1" applyAlignment="1" applyProtection="1">
      <alignment horizontal="center" vertical="center"/>
      <protection locked="0"/>
    </xf>
    <xf numFmtId="0" fontId="38" fillId="5" borderId="57" xfId="0" applyFont="1" applyFill="1" applyBorder="1" applyAlignment="1" applyProtection="1">
      <alignment horizontal="center" vertical="center"/>
      <protection locked="0"/>
    </xf>
    <xf numFmtId="0" fontId="55" fillId="7" borderId="32" xfId="0" applyFont="1" applyFill="1" applyBorder="1" applyAlignment="1" applyProtection="1">
      <alignment horizontal="center" vertical="center" wrapText="1"/>
      <protection locked="0"/>
    </xf>
    <xf numFmtId="0" fontId="55" fillId="7" borderId="28" xfId="0" applyFont="1" applyFill="1" applyBorder="1" applyAlignment="1" applyProtection="1">
      <alignment horizontal="center" vertical="center" wrapText="1"/>
      <protection locked="0"/>
    </xf>
    <xf numFmtId="0" fontId="55" fillId="7" borderId="14" xfId="0" applyFont="1" applyFill="1" applyBorder="1" applyAlignment="1" applyProtection="1">
      <alignment horizontal="center" vertical="center" wrapText="1"/>
      <protection locked="0"/>
    </xf>
    <xf numFmtId="0" fontId="55" fillId="7" borderId="31" xfId="0" applyFont="1" applyFill="1" applyBorder="1" applyAlignment="1" applyProtection="1">
      <alignment horizontal="center" vertical="center" wrapText="1"/>
      <protection locked="0"/>
    </xf>
    <xf numFmtId="0" fontId="55" fillId="7" borderId="29" xfId="0" applyFont="1" applyFill="1" applyBorder="1" applyAlignment="1" applyProtection="1">
      <alignment horizontal="center" vertical="center" wrapText="1"/>
      <protection locked="0"/>
    </xf>
    <xf numFmtId="0" fontId="55" fillId="7" borderId="62" xfId="0" applyFont="1" applyFill="1" applyBorder="1" applyAlignment="1" applyProtection="1">
      <alignment horizontal="center" vertical="center" wrapText="1"/>
      <protection locked="0"/>
    </xf>
    <xf numFmtId="0" fontId="55" fillId="7" borderId="27" xfId="0" applyFont="1" applyFill="1" applyBorder="1" applyAlignment="1" applyProtection="1">
      <alignment horizontal="center" vertical="center" wrapText="1"/>
      <protection locked="0"/>
    </xf>
    <xf numFmtId="0" fontId="38" fillId="3" borderId="25" xfId="0" applyFont="1" applyFill="1" applyBorder="1" applyAlignment="1" applyProtection="1">
      <alignment horizontal="center" vertical="center" wrapText="1"/>
      <protection locked="0"/>
    </xf>
    <xf numFmtId="0" fontId="38" fillId="3" borderId="55" xfId="0" applyFont="1" applyFill="1" applyBorder="1" applyAlignment="1" applyProtection="1">
      <alignment horizontal="center" vertical="center"/>
      <protection locked="0"/>
    </xf>
    <xf numFmtId="0" fontId="38" fillId="3" borderId="45" xfId="0" applyFont="1" applyFill="1" applyBorder="1" applyAlignment="1" applyProtection="1">
      <alignment horizontal="center" vertical="center" wrapText="1"/>
      <protection locked="0"/>
    </xf>
    <xf numFmtId="0" fontId="38" fillId="3" borderId="59" xfId="0" applyFont="1" applyFill="1" applyBorder="1" applyAlignment="1" applyProtection="1">
      <alignment horizontal="center" vertical="center" wrapText="1"/>
      <protection locked="0"/>
    </xf>
    <xf numFmtId="0" fontId="38" fillId="3" borderId="42" xfId="0" applyFont="1" applyFill="1" applyBorder="1" applyAlignment="1" applyProtection="1">
      <alignment horizontal="center" vertical="center" wrapText="1"/>
      <protection locked="0"/>
    </xf>
    <xf numFmtId="0" fontId="38" fillId="3" borderId="44" xfId="0" applyFont="1" applyFill="1" applyBorder="1" applyAlignment="1" applyProtection="1">
      <alignment horizontal="center" vertical="center" wrapText="1"/>
      <protection locked="0"/>
    </xf>
    <xf numFmtId="0" fontId="38" fillId="3" borderId="58" xfId="0" applyFont="1" applyFill="1" applyBorder="1" applyAlignment="1" applyProtection="1">
      <alignment horizontal="center" vertical="center" wrapText="1"/>
      <protection locked="0"/>
    </xf>
    <xf numFmtId="0" fontId="55" fillId="7" borderId="34" xfId="0" applyFont="1" applyFill="1" applyBorder="1" applyAlignment="1" applyProtection="1">
      <alignment horizontal="center" vertical="center" wrapText="1"/>
      <protection locked="0"/>
    </xf>
    <xf numFmtId="0" fontId="55" fillId="7" borderId="60" xfId="0" applyFont="1" applyFill="1" applyBorder="1" applyAlignment="1" applyProtection="1">
      <alignment horizontal="center" vertical="center" wrapText="1"/>
      <protection locked="0"/>
    </xf>
    <xf numFmtId="0" fontId="55" fillId="7" borderId="36" xfId="0" applyFont="1" applyFill="1" applyBorder="1" applyAlignment="1" applyProtection="1">
      <alignment horizontal="center" vertical="center" wrapText="1"/>
      <protection locked="0"/>
    </xf>
    <xf numFmtId="0" fontId="55" fillId="7" borderId="59" xfId="0" applyFont="1" applyFill="1" applyBorder="1" applyAlignment="1" applyProtection="1">
      <alignment horizontal="center" vertical="center" wrapText="1"/>
      <protection locked="0"/>
    </xf>
    <xf numFmtId="0" fontId="55" fillId="7" borderId="42" xfId="0" applyFont="1" applyFill="1" applyBorder="1" applyAlignment="1" applyProtection="1">
      <alignment horizontal="center" vertical="center" wrapText="1"/>
      <protection locked="0"/>
    </xf>
    <xf numFmtId="0" fontId="55" fillId="7" borderId="40" xfId="0" applyFont="1" applyFill="1" applyBorder="1" applyAlignment="1" applyProtection="1">
      <alignment horizontal="center" vertical="center" wrapText="1"/>
      <protection locked="0"/>
    </xf>
    <xf numFmtId="0" fontId="55" fillId="7" borderId="54" xfId="0" applyFont="1" applyFill="1" applyBorder="1" applyAlignment="1" applyProtection="1">
      <alignment horizontal="center" vertical="center" wrapText="1"/>
      <protection locked="0"/>
    </xf>
    <xf numFmtId="0" fontId="55" fillId="7" borderId="38" xfId="0" applyFont="1" applyFill="1" applyBorder="1" applyAlignment="1" applyProtection="1">
      <alignment horizontal="center" vertical="center" wrapText="1"/>
      <protection locked="0"/>
    </xf>
    <xf numFmtId="0" fontId="55" fillId="7" borderId="23" xfId="0" applyFont="1" applyFill="1" applyBorder="1" applyAlignment="1" applyProtection="1">
      <alignment horizontal="center" vertical="center" wrapText="1"/>
      <protection locked="0"/>
    </xf>
    <xf numFmtId="0" fontId="55" fillId="7" borderId="39" xfId="0" applyFont="1" applyFill="1" applyBorder="1" applyAlignment="1" applyProtection="1">
      <alignment horizontal="center" vertical="center" wrapText="1"/>
      <protection locked="0"/>
    </xf>
    <xf numFmtId="0" fontId="38" fillId="3" borderId="31" xfId="0" applyFont="1" applyFill="1" applyBorder="1" applyAlignment="1" applyProtection="1">
      <alignment horizontal="center" vertical="center" wrapText="1"/>
      <protection locked="0"/>
    </xf>
    <xf numFmtId="0" fontId="38" fillId="3" borderId="63" xfId="0" applyFont="1" applyFill="1" applyBorder="1" applyAlignment="1" applyProtection="1">
      <alignment horizontal="center" vertical="center" wrapText="1"/>
      <protection locked="0"/>
    </xf>
    <xf numFmtId="0" fontId="12" fillId="7" borderId="30" xfId="0" applyFont="1" applyFill="1" applyBorder="1" applyAlignment="1" applyProtection="1">
      <alignment horizontal="center" vertical="center" wrapText="1"/>
      <protection locked="0"/>
    </xf>
    <xf numFmtId="0" fontId="12" fillId="7" borderId="25" xfId="0" applyFont="1" applyFill="1" applyBorder="1" applyAlignment="1" applyProtection="1">
      <alignment horizontal="center" vertical="center" wrapText="1"/>
      <protection locked="0"/>
    </xf>
    <xf numFmtId="0" fontId="12" fillId="7" borderId="26" xfId="0" applyFont="1" applyFill="1" applyBorder="1" applyAlignment="1" applyProtection="1">
      <alignment horizontal="center" vertical="center" wrapText="1"/>
      <protection locked="0"/>
    </xf>
    <xf numFmtId="0" fontId="12" fillId="7" borderId="30" xfId="5" applyFont="1" applyFill="1" applyBorder="1" applyAlignment="1">
      <alignment horizontal="center" vertical="center" wrapText="1"/>
    </xf>
    <xf numFmtId="0" fontId="12" fillId="7" borderId="25" xfId="5" applyFont="1" applyFill="1" applyBorder="1" applyAlignment="1">
      <alignment horizontal="center" vertical="center" wrapText="1"/>
    </xf>
    <xf numFmtId="0" fontId="12" fillId="7" borderId="26" xfId="5" applyFont="1" applyFill="1" applyBorder="1" applyAlignment="1">
      <alignment horizontal="center" vertical="center" wrapText="1"/>
    </xf>
    <xf numFmtId="165" fontId="34" fillId="21" borderId="33" xfId="0" applyNumberFormat="1" applyFont="1" applyFill="1" applyBorder="1" applyAlignment="1">
      <alignment horizontal="center" vertical="center"/>
    </xf>
    <xf numFmtId="165" fontId="34" fillId="21" borderId="25" xfId="0" applyNumberFormat="1" applyFont="1" applyFill="1" applyBorder="1" applyAlignment="1">
      <alignment horizontal="center" vertical="center"/>
    </xf>
    <xf numFmtId="165" fontId="34" fillId="21" borderId="32" xfId="0" applyNumberFormat="1" applyFont="1" applyFill="1" applyBorder="1" applyAlignment="1">
      <alignment horizontal="center" vertical="center"/>
    </xf>
    <xf numFmtId="2" fontId="34" fillId="0" borderId="1" xfId="0" applyNumberFormat="1" applyFont="1" applyBorder="1" applyAlignment="1">
      <alignment horizontal="center" vertical="center" wrapText="1"/>
    </xf>
    <xf numFmtId="0" fontId="47" fillId="7" borderId="1" xfId="1" applyFont="1" applyFill="1" applyBorder="1" applyAlignment="1">
      <alignment horizontal="center" vertical="center"/>
    </xf>
    <xf numFmtId="0" fontId="48" fillId="7" borderId="20" xfId="1" applyFont="1" applyFill="1" applyBorder="1" applyAlignment="1">
      <alignment horizontal="center" vertical="center" wrapText="1"/>
    </xf>
    <xf numFmtId="0" fontId="20" fillId="0" borderId="29" xfId="0" applyFont="1" applyBorder="1" applyAlignment="1">
      <alignment horizontal="justify" vertical="center" wrapText="1"/>
    </xf>
    <xf numFmtId="0" fontId="20" fillId="0" borderId="27" xfId="0" applyFont="1" applyBorder="1" applyAlignment="1">
      <alignment horizontal="justify" vertical="center" wrapText="1"/>
    </xf>
    <xf numFmtId="0" fontId="20" fillId="0" borderId="41" xfId="6" applyFont="1" applyBorder="1" applyAlignment="1">
      <alignment horizontal="justify" vertical="center" wrapText="1"/>
    </xf>
    <xf numFmtId="0" fontId="20" fillId="0" borderId="24" xfId="6" applyFont="1" applyBorder="1" applyAlignment="1">
      <alignment horizontal="justify" vertical="center" wrapText="1"/>
    </xf>
    <xf numFmtId="0" fontId="23" fillId="2" borderId="7" xfId="6" applyFont="1" applyFill="1" applyBorder="1" applyAlignment="1">
      <alignment horizontal="center" vertical="center" wrapText="1"/>
    </xf>
    <xf numFmtId="0" fontId="23" fillId="2" borderId="0" xfId="6" applyFont="1" applyFill="1" applyAlignment="1">
      <alignment horizontal="center" vertical="center" wrapText="1"/>
    </xf>
    <xf numFmtId="0" fontId="43" fillId="8" borderId="52" xfId="6" applyFont="1" applyFill="1" applyBorder="1" applyAlignment="1">
      <alignment horizontal="center" vertical="center" wrapText="1"/>
    </xf>
    <xf numFmtId="0" fontId="43" fillId="8" borderId="50" xfId="6" applyFont="1" applyFill="1" applyBorder="1" applyAlignment="1">
      <alignment horizontal="center" vertical="center" wrapText="1"/>
    </xf>
    <xf numFmtId="0" fontId="43" fillId="8" borderId="51" xfId="6" applyFont="1" applyFill="1" applyBorder="1" applyAlignment="1">
      <alignment horizontal="center" vertical="center" wrapText="1"/>
    </xf>
    <xf numFmtId="0" fontId="43" fillId="8" borderId="49" xfId="6" applyFont="1" applyFill="1" applyBorder="1" applyAlignment="1">
      <alignment horizontal="center" vertical="center" wrapText="1"/>
    </xf>
    <xf numFmtId="0" fontId="21" fillId="11" borderId="7" xfId="6" applyFont="1" applyFill="1" applyBorder="1" applyAlignment="1">
      <alignment horizontal="center" vertical="center" wrapText="1"/>
    </xf>
    <xf numFmtId="0" fontId="21" fillId="11" borderId="0" xfId="6" applyFont="1" applyFill="1" applyAlignment="1">
      <alignment horizontal="center" vertical="center" wrapText="1"/>
    </xf>
    <xf numFmtId="0" fontId="21" fillId="11" borderId="48" xfId="6" applyFont="1" applyFill="1" applyBorder="1" applyAlignment="1">
      <alignment horizontal="center" vertical="center" wrapText="1"/>
    </xf>
    <xf numFmtId="0" fontId="22" fillId="7" borderId="8" xfId="6" applyFont="1" applyFill="1" applyBorder="1" applyAlignment="1">
      <alignment horizontal="center" vertical="top" wrapText="1"/>
    </xf>
    <xf numFmtId="0" fontId="22" fillId="7" borderId="11" xfId="6" applyFont="1" applyFill="1" applyBorder="1" applyAlignment="1">
      <alignment horizontal="center" vertical="top" wrapText="1"/>
    </xf>
    <xf numFmtId="0" fontId="22" fillId="7" borderId="9" xfId="6" applyFont="1" applyFill="1" applyBorder="1" applyAlignment="1">
      <alignment horizontal="center" vertical="top" wrapText="1"/>
    </xf>
    <xf numFmtId="0" fontId="44" fillId="11" borderId="5" xfId="6" applyFont="1" applyFill="1" applyBorder="1" applyAlignment="1">
      <alignment horizontal="center" vertical="center" wrapText="1"/>
    </xf>
    <xf numFmtId="0" fontId="44" fillId="11" borderId="10" xfId="6" applyFont="1" applyFill="1" applyBorder="1" applyAlignment="1">
      <alignment horizontal="center" vertical="center" wrapText="1"/>
    </xf>
    <xf numFmtId="0" fontId="44" fillId="11" borderId="6" xfId="6" applyFont="1" applyFill="1" applyBorder="1" applyAlignment="1">
      <alignment horizontal="center" vertical="center" wrapText="1"/>
    </xf>
    <xf numFmtId="0" fontId="43" fillId="8" borderId="2" xfId="6" applyFont="1" applyFill="1" applyBorder="1" applyAlignment="1">
      <alignment horizontal="center" vertical="center" wrapText="1"/>
    </xf>
    <xf numFmtId="0" fontId="43" fillId="8" borderId="3" xfId="6" applyFont="1" applyFill="1" applyBorder="1" applyAlignment="1">
      <alignment horizontal="center" vertical="center" wrapText="1"/>
    </xf>
    <xf numFmtId="0" fontId="43" fillId="8" borderId="4" xfId="6" applyFont="1" applyFill="1" applyBorder="1" applyAlignment="1">
      <alignment horizontal="center" vertical="center" wrapText="1"/>
    </xf>
    <xf numFmtId="0" fontId="5" fillId="0" borderId="92"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90" xfId="0" applyFont="1" applyBorder="1" applyAlignment="1">
      <alignment horizontal="center" vertical="center" wrapText="1"/>
    </xf>
    <xf numFmtId="0" fontId="1" fillId="7" borderId="74" xfId="1" applyFont="1" applyFill="1" applyBorder="1" applyAlignment="1">
      <alignment horizontal="center"/>
    </xf>
    <xf numFmtId="0" fontId="1" fillId="7" borderId="75" xfId="1" applyFont="1" applyFill="1" applyBorder="1" applyAlignment="1">
      <alignment horizontal="center"/>
    </xf>
    <xf numFmtId="0" fontId="1" fillId="7" borderId="76" xfId="1" applyFont="1" applyFill="1" applyBorder="1" applyAlignment="1">
      <alignment horizontal="center"/>
    </xf>
    <xf numFmtId="0" fontId="1" fillId="11" borderId="1" xfId="1" applyFont="1" applyFill="1" applyBorder="1" applyAlignment="1">
      <alignment horizontal="center" vertical="center"/>
    </xf>
    <xf numFmtId="0" fontId="2" fillId="7" borderId="1" xfId="1" applyFont="1" applyFill="1" applyBorder="1" applyAlignment="1">
      <alignment horizontal="center"/>
    </xf>
    <xf numFmtId="0" fontId="2" fillId="7" borderId="78" xfId="1" applyFont="1" applyFill="1" applyBorder="1" applyAlignment="1">
      <alignment horizontal="center"/>
    </xf>
    <xf numFmtId="0" fontId="12" fillId="7" borderId="82" xfId="1" applyFont="1" applyFill="1" applyBorder="1" applyAlignment="1">
      <alignment horizontal="center" vertical="center"/>
    </xf>
    <xf numFmtId="0" fontId="48" fillId="7" borderId="1" xfId="1" applyFont="1" applyFill="1" applyBorder="1" applyAlignment="1">
      <alignment horizontal="center" vertical="center" wrapText="1"/>
    </xf>
    <xf numFmtId="0" fontId="2" fillId="7" borderId="2" xfId="6" applyFont="1" applyFill="1" applyBorder="1" applyAlignment="1">
      <alignment horizontal="center"/>
    </xf>
    <xf numFmtId="0" fontId="2" fillId="7" borderId="3" xfId="6" applyFont="1" applyFill="1" applyBorder="1" applyAlignment="1">
      <alignment horizontal="center"/>
    </xf>
    <xf numFmtId="0" fontId="2" fillId="11" borderId="2" xfId="6" applyFont="1" applyFill="1" applyBorder="1" applyAlignment="1">
      <alignment horizontal="center"/>
    </xf>
    <xf numFmtId="0" fontId="2" fillId="11" borderId="3" xfId="6" applyFont="1" applyFill="1" applyBorder="1" applyAlignment="1">
      <alignment horizontal="center"/>
    </xf>
    <xf numFmtId="0" fontId="26" fillId="7" borderId="1" xfId="6" applyFont="1" applyFill="1" applyBorder="1" applyAlignment="1">
      <alignment horizontal="center" vertical="center" wrapText="1"/>
    </xf>
    <xf numFmtId="0" fontId="26" fillId="0" borderId="33" xfId="6" applyFont="1" applyBorder="1" applyAlignment="1">
      <alignment horizontal="center" vertical="center" wrapText="1"/>
    </xf>
    <xf numFmtId="0" fontId="26" fillId="0" borderId="32" xfId="6" applyFont="1" applyBorder="1" applyAlignment="1">
      <alignment horizontal="center" vertical="center" wrapText="1"/>
    </xf>
    <xf numFmtId="0" fontId="26" fillId="0" borderId="1" xfId="6" applyFont="1" applyBorder="1" applyAlignment="1">
      <alignment horizontal="center" vertical="center" wrapText="1"/>
    </xf>
    <xf numFmtId="0" fontId="14" fillId="0" borderId="88" xfId="1" applyFont="1" applyBorder="1" applyAlignment="1">
      <alignment horizontal="justify" vertical="center" wrapText="1"/>
    </xf>
    <xf numFmtId="0" fontId="14" fillId="0" borderId="88" xfId="1" applyFont="1" applyBorder="1" applyAlignment="1">
      <alignment horizontal="center" vertical="center" wrapText="1"/>
    </xf>
    <xf numFmtId="0" fontId="14" fillId="0" borderId="90" xfId="1" applyFont="1" applyBorder="1" applyAlignment="1">
      <alignment horizontal="center" vertical="center" wrapText="1"/>
    </xf>
    <xf numFmtId="0" fontId="2" fillId="7" borderId="15" xfId="1" applyFont="1" applyFill="1" applyBorder="1" applyAlignment="1">
      <alignment horizontal="center"/>
    </xf>
    <xf numFmtId="0" fontId="2" fillId="7" borderId="18" xfId="1" applyFont="1" applyFill="1" applyBorder="1" applyAlignment="1">
      <alignment horizontal="center"/>
    </xf>
    <xf numFmtId="0" fontId="2" fillId="7" borderId="19" xfId="1" applyFont="1" applyFill="1" applyBorder="1" applyAlignment="1">
      <alignment horizontal="center"/>
    </xf>
    <xf numFmtId="0" fontId="47" fillId="11" borderId="16" xfId="1" applyFont="1" applyFill="1" applyBorder="1" applyAlignment="1">
      <alignment horizontal="center" vertical="center" wrapText="1"/>
    </xf>
    <xf numFmtId="0" fontId="47" fillId="11" borderId="1" xfId="1" applyFont="1" applyFill="1" applyBorder="1" applyAlignment="1">
      <alignment horizontal="center" vertical="center" wrapText="1"/>
    </xf>
    <xf numFmtId="0" fontId="50" fillId="7" borderId="33" xfId="1" applyFont="1" applyFill="1" applyBorder="1" applyAlignment="1">
      <alignment horizontal="center" vertical="center" wrapText="1"/>
    </xf>
    <xf numFmtId="0" fontId="14" fillId="0" borderId="85" xfId="1" applyFont="1" applyBorder="1" applyAlignment="1">
      <alignment horizontal="justify" vertical="center" wrapText="1"/>
    </xf>
    <xf numFmtId="0" fontId="47" fillId="7" borderId="24" xfId="1" applyFont="1" applyFill="1" applyBorder="1" applyAlignment="1">
      <alignment horizontal="center" vertical="center"/>
    </xf>
    <xf numFmtId="0" fontId="6" fillId="0" borderId="77" xfId="1" applyFont="1" applyBorder="1" applyAlignment="1">
      <alignment horizontal="center" vertical="center" wrapText="1"/>
    </xf>
    <xf numFmtId="0" fontId="6" fillId="0" borderId="81" xfId="1" applyFont="1" applyBorder="1" applyAlignment="1">
      <alignment horizontal="center" vertical="center" wrapText="1"/>
    </xf>
    <xf numFmtId="0" fontId="51" fillId="0" borderId="33" xfId="0" applyFont="1" applyBorder="1" applyAlignment="1">
      <alignment horizontal="center" wrapText="1"/>
    </xf>
    <xf numFmtId="0" fontId="51" fillId="0" borderId="32" xfId="0" applyFont="1" applyBorder="1" applyAlignment="1">
      <alignment horizontal="center" wrapText="1"/>
    </xf>
    <xf numFmtId="0" fontId="6" fillId="0" borderId="1" xfId="0" applyFont="1" applyBorder="1" applyAlignment="1">
      <alignment horizontal="left" vertical="center" wrapText="1"/>
    </xf>
    <xf numFmtId="0" fontId="6" fillId="19" borderId="80" xfId="0" applyFont="1" applyFill="1" applyBorder="1" applyAlignment="1">
      <alignment horizontal="left" vertical="center" wrapText="1"/>
    </xf>
    <xf numFmtId="0" fontId="6" fillId="19" borderId="79" xfId="0" applyFont="1" applyFill="1" applyBorder="1" applyAlignment="1">
      <alignment horizontal="left" vertical="center" wrapText="1"/>
    </xf>
    <xf numFmtId="0" fontId="2" fillId="11" borderId="74" xfId="1" applyFont="1" applyFill="1" applyBorder="1" applyAlignment="1">
      <alignment horizontal="center" vertical="center" wrapText="1"/>
    </xf>
    <xf numFmtId="0" fontId="2" fillId="11" borderId="75" xfId="1" applyFont="1" applyFill="1" applyBorder="1" applyAlignment="1">
      <alignment horizontal="center" vertical="center" wrapText="1"/>
    </xf>
    <xf numFmtId="0" fontId="2" fillId="11" borderId="76" xfId="1" applyFont="1" applyFill="1" applyBorder="1" applyAlignment="1">
      <alignment horizontal="center" vertical="center" wrapText="1"/>
    </xf>
    <xf numFmtId="0" fontId="5" fillId="0" borderId="77" xfId="1" applyFont="1" applyBorder="1" applyAlignment="1">
      <alignment horizontal="center" vertical="center" wrapText="1"/>
    </xf>
    <xf numFmtId="0" fontId="34" fillId="0" borderId="33" xfId="0" applyFont="1" applyBorder="1" applyAlignment="1">
      <alignment horizontal="center" vertical="center"/>
    </xf>
    <xf numFmtId="0" fontId="34" fillId="0" borderId="32" xfId="0" applyFont="1" applyBorder="1" applyAlignment="1">
      <alignment horizontal="center" vertical="center"/>
    </xf>
    <xf numFmtId="0" fontId="51" fillId="0" borderId="33" xfId="0" applyFont="1" applyBorder="1" applyAlignment="1">
      <alignment horizontal="center" vertical="center" wrapText="1"/>
    </xf>
    <xf numFmtId="0" fontId="51" fillId="0" borderId="32" xfId="0" applyFont="1" applyBorder="1" applyAlignment="1">
      <alignment horizontal="center" vertical="center" wrapText="1"/>
    </xf>
    <xf numFmtId="0" fontId="10" fillId="0" borderId="0" xfId="0" applyFont="1" applyAlignment="1">
      <alignment horizontal="center"/>
    </xf>
    <xf numFmtId="0" fontId="37" fillId="11" borderId="15" xfId="0" applyFont="1" applyFill="1" applyBorder="1" applyAlignment="1">
      <alignment horizontal="center" vertical="center" wrapText="1"/>
    </xf>
    <xf numFmtId="0" fontId="37" fillId="11" borderId="16" xfId="0" applyFont="1" applyFill="1" applyBorder="1" applyAlignment="1">
      <alignment horizontal="center" vertical="center" wrapText="1"/>
    </xf>
    <xf numFmtId="0" fontId="37" fillId="11" borderId="17" xfId="0" applyFont="1" applyFill="1" applyBorder="1" applyAlignment="1">
      <alignment horizontal="center" vertical="center" wrapText="1"/>
    </xf>
    <xf numFmtId="0" fontId="37" fillId="11" borderId="37" xfId="0" applyFont="1" applyFill="1" applyBorder="1" applyAlignment="1">
      <alignment horizontal="center" vertical="center" wrapText="1"/>
    </xf>
    <xf numFmtId="0" fontId="37" fillId="11" borderId="68" xfId="0" applyFont="1" applyFill="1" applyBorder="1" applyAlignment="1">
      <alignment horizontal="center" vertical="center" wrapText="1"/>
    </xf>
    <xf numFmtId="0" fontId="37" fillId="11" borderId="10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1" borderId="33" xfId="0" applyFont="1" applyFill="1" applyBorder="1" applyAlignment="1">
      <alignment horizontal="center" vertical="center" wrapText="1"/>
    </xf>
    <xf numFmtId="0" fontId="37" fillId="0" borderId="33" xfId="0" applyFont="1" applyBorder="1" applyAlignment="1" applyProtection="1">
      <alignment horizontal="center" vertical="center" wrapText="1"/>
      <protection locked="0"/>
    </xf>
    <xf numFmtId="0" fontId="37" fillId="0" borderId="25" xfId="0" applyFont="1" applyBorder="1" applyAlignment="1" applyProtection="1">
      <alignment horizontal="center" vertical="center" wrapText="1"/>
      <protection locked="0"/>
    </xf>
    <xf numFmtId="0" fontId="37" fillId="0" borderId="32"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37" fillId="11" borderId="1" xfId="0" applyFont="1" applyFill="1" applyBorder="1" applyAlignment="1">
      <alignment horizontal="center" vertical="center" wrapText="1"/>
    </xf>
    <xf numFmtId="0" fontId="37" fillId="2" borderId="1" xfId="0" applyFont="1" applyFill="1" applyBorder="1" applyAlignment="1" applyProtection="1">
      <alignment horizontal="center" vertical="center" wrapText="1"/>
      <protection locked="0"/>
    </xf>
    <xf numFmtId="0" fontId="37" fillId="11" borderId="21" xfId="0" applyFont="1" applyFill="1" applyBorder="1" applyAlignment="1">
      <alignment horizontal="center" vertical="center" wrapText="1"/>
    </xf>
    <xf numFmtId="0" fontId="37" fillId="2" borderId="21" xfId="0" applyFont="1" applyFill="1" applyBorder="1" applyAlignment="1" applyProtection="1">
      <alignment horizontal="center" vertical="center" wrapText="1"/>
      <protection locked="0"/>
    </xf>
    <xf numFmtId="0" fontId="37" fillId="11" borderId="18" xfId="0" applyFont="1" applyFill="1" applyBorder="1" applyAlignment="1" applyProtection="1">
      <alignment horizontal="center" vertical="center" wrapText="1"/>
      <protection locked="0"/>
    </xf>
    <xf numFmtId="0" fontId="37" fillId="11" borderId="1" xfId="0" applyFont="1" applyFill="1" applyBorder="1" applyAlignment="1" applyProtection="1">
      <alignment horizontal="center" vertical="center" wrapText="1"/>
      <protection locked="0"/>
    </xf>
    <xf numFmtId="0" fontId="37" fillId="11" borderId="21" xfId="0" applyFont="1" applyFill="1" applyBorder="1" applyAlignment="1" applyProtection="1">
      <alignment horizontal="center" vertical="center" wrapText="1"/>
      <protection locked="0"/>
    </xf>
    <xf numFmtId="0" fontId="37" fillId="11" borderId="18" xfId="0" applyFont="1" applyFill="1" applyBorder="1" applyAlignment="1">
      <alignment horizontal="center" vertical="center" wrapText="1"/>
    </xf>
    <xf numFmtId="0" fontId="37" fillId="25" borderId="1" xfId="0" applyFont="1" applyFill="1" applyBorder="1" applyAlignment="1" applyProtection="1">
      <alignment horizontal="center" vertical="center" wrapText="1"/>
      <protection locked="0"/>
    </xf>
    <xf numFmtId="0" fontId="69" fillId="11" borderId="30" xfId="0" applyFont="1" applyFill="1" applyBorder="1" applyAlignment="1" applyProtection="1">
      <alignment vertical="center" wrapText="1"/>
      <protection locked="0"/>
    </xf>
    <xf numFmtId="0" fontId="69" fillId="11" borderId="25" xfId="0" applyFont="1" applyFill="1" applyBorder="1" applyAlignment="1" applyProtection="1">
      <alignment vertical="center" wrapText="1"/>
      <protection locked="0"/>
    </xf>
    <xf numFmtId="0" fontId="69" fillId="11" borderId="98" xfId="0" applyFont="1" applyFill="1" applyBorder="1" applyAlignment="1" applyProtection="1">
      <alignment vertical="center" wrapText="1"/>
      <protection locked="0"/>
    </xf>
    <xf numFmtId="0" fontId="68" fillId="2" borderId="54" xfId="0" applyFont="1" applyFill="1" applyBorder="1" applyAlignment="1" applyProtection="1">
      <alignment horizontal="center" vertical="center" wrapText="1"/>
      <protection locked="0"/>
    </xf>
    <xf numFmtId="0" fontId="68" fillId="2" borderId="38" xfId="0" applyFont="1" applyFill="1" applyBorder="1" applyAlignment="1" applyProtection="1">
      <alignment horizontal="center" vertical="center" wrapText="1"/>
      <protection locked="0"/>
    </xf>
    <xf numFmtId="0" fontId="68" fillId="2" borderId="41" xfId="0" applyFont="1" applyFill="1" applyBorder="1" applyAlignment="1" applyProtection="1">
      <alignment horizontal="center" vertical="center" wrapText="1"/>
      <protection locked="0"/>
    </xf>
    <xf numFmtId="0" fontId="68" fillId="2" borderId="65" xfId="0" applyFont="1" applyFill="1" applyBorder="1" applyAlignment="1" applyProtection="1">
      <alignment horizontal="center" vertical="center" wrapText="1"/>
      <protection locked="0"/>
    </xf>
    <xf numFmtId="0" fontId="37" fillId="25" borderId="20" xfId="0" applyFont="1" applyFill="1" applyBorder="1" applyAlignment="1" applyProtection="1">
      <alignment horizontal="center" vertical="center" wrapText="1"/>
      <protection locked="0"/>
    </xf>
    <xf numFmtId="0" fontId="37" fillId="25" borderId="1" xfId="0" applyFont="1" applyFill="1" applyBorder="1" applyAlignment="1">
      <alignment horizontal="center" vertical="center" wrapText="1"/>
    </xf>
    <xf numFmtId="0" fontId="4" fillId="0" borderId="41"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37" fillId="11" borderId="33" xfId="0" applyFont="1" applyFill="1" applyBorder="1" applyAlignment="1">
      <alignment horizontal="center" vertical="center" wrapText="1"/>
    </xf>
    <xf numFmtId="0" fontId="37" fillId="11" borderId="25" xfId="0" applyFont="1" applyFill="1" applyBorder="1" applyAlignment="1">
      <alignment horizontal="center" vertical="center" wrapText="1"/>
    </xf>
    <xf numFmtId="0" fontId="37" fillId="11" borderId="32" xfId="0" applyFont="1" applyFill="1" applyBorder="1" applyAlignment="1">
      <alignment horizontal="center" vertical="center" wrapText="1"/>
    </xf>
    <xf numFmtId="0" fontId="65" fillId="11" borderId="1" xfId="0" applyFont="1" applyFill="1" applyBorder="1" applyAlignment="1">
      <alignment horizontal="center" vertical="center" wrapText="1"/>
    </xf>
    <xf numFmtId="0" fontId="64" fillId="11" borderId="41" xfId="0" applyFont="1" applyFill="1" applyBorder="1" applyAlignment="1">
      <alignment horizontal="center" vertical="center" wrapText="1"/>
    </xf>
    <xf numFmtId="0" fontId="64" fillId="11" borderId="65" xfId="0" applyFont="1" applyFill="1" applyBorder="1" applyAlignment="1">
      <alignment horizontal="center" vertical="center" wrapText="1"/>
    </xf>
    <xf numFmtId="0" fontId="62" fillId="11" borderId="65" xfId="0" applyFont="1" applyFill="1" applyBorder="1" applyAlignment="1">
      <alignment horizontal="center" vertical="center" wrapText="1"/>
    </xf>
    <xf numFmtId="0" fontId="62" fillId="11" borderId="24" xfId="0" applyFont="1" applyFill="1" applyBorder="1" applyAlignment="1">
      <alignment horizontal="center" vertical="center" wrapText="1"/>
    </xf>
    <xf numFmtId="0" fontId="2" fillId="24" borderId="33" xfId="0" applyFont="1" applyFill="1" applyBorder="1" applyAlignment="1">
      <alignment horizontal="center" vertical="center" wrapText="1"/>
    </xf>
    <xf numFmtId="0" fontId="66" fillId="24" borderId="33"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4" fillId="0" borderId="41"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24" xfId="0" applyFont="1" applyBorder="1" applyAlignment="1" applyProtection="1">
      <alignment horizontal="left" vertical="center" wrapText="1"/>
      <protection locked="0"/>
    </xf>
    <xf numFmtId="0" fontId="44" fillId="11" borderId="1"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12" fillId="24" borderId="33" xfId="0" applyFont="1" applyFill="1" applyBorder="1" applyAlignment="1">
      <alignment horizontal="center" vertical="center" wrapText="1"/>
    </xf>
    <xf numFmtId="0" fontId="37" fillId="11" borderId="30" xfId="0" applyFont="1" applyFill="1" applyBorder="1" applyAlignment="1">
      <alignment horizontal="center" vertical="center" wrapText="1"/>
    </xf>
    <xf numFmtId="0" fontId="37" fillId="11" borderId="26" xfId="0" applyFont="1" applyFill="1" applyBorder="1" applyAlignment="1">
      <alignment horizontal="center" vertical="center" wrapText="1"/>
    </xf>
    <xf numFmtId="0" fontId="37" fillId="2" borderId="18" xfId="0" applyFont="1" applyFill="1" applyBorder="1" applyAlignment="1" applyProtection="1">
      <alignment horizontal="center" vertical="center" wrapText="1"/>
      <protection locked="0"/>
    </xf>
    <xf numFmtId="0" fontId="67" fillId="2" borderId="1" xfId="0" applyFont="1" applyFill="1" applyBorder="1" applyAlignment="1" applyProtection="1">
      <alignment horizontal="center" vertical="center" wrapText="1"/>
      <protection locked="0"/>
    </xf>
    <xf numFmtId="0" fontId="37" fillId="2" borderId="41" xfId="0" applyFont="1" applyFill="1" applyBorder="1" applyAlignment="1" applyProtection="1">
      <alignment horizontal="center" vertical="center" wrapText="1"/>
      <protection locked="0"/>
    </xf>
    <xf numFmtId="0" fontId="37" fillId="25" borderId="18" xfId="0" applyFont="1" applyFill="1" applyBorder="1" applyAlignment="1" applyProtection="1">
      <alignment horizontal="center" vertical="center" wrapText="1"/>
      <protection locked="0"/>
    </xf>
    <xf numFmtId="0" fontId="37" fillId="21" borderId="69" xfId="0" applyFont="1" applyFill="1" applyBorder="1" applyAlignment="1" applyProtection="1">
      <alignment horizontal="center" vertical="center" wrapText="1"/>
      <protection locked="0"/>
    </xf>
    <xf numFmtId="0" fontId="37" fillId="2" borderId="20" xfId="0" applyFont="1" applyFill="1" applyBorder="1" applyAlignment="1" applyProtection="1">
      <alignment horizontal="center" vertical="center" wrapText="1"/>
      <protection locked="0"/>
    </xf>
    <xf numFmtId="0" fontId="69" fillId="2" borderId="65" xfId="0" applyFont="1" applyFill="1" applyBorder="1" applyAlignment="1" applyProtection="1">
      <alignment horizontal="left" vertical="center" wrapText="1"/>
      <protection locked="0"/>
    </xf>
    <xf numFmtId="0" fontId="69" fillId="2" borderId="24" xfId="0" applyFont="1" applyFill="1" applyBorder="1" applyAlignment="1" applyProtection="1">
      <alignment horizontal="left" vertical="center" wrapText="1"/>
      <protection locked="0"/>
    </xf>
    <xf numFmtId="0" fontId="69" fillId="2" borderId="38" xfId="0" applyFont="1" applyFill="1" applyBorder="1" applyAlignment="1" applyProtection="1">
      <alignment horizontal="left" vertical="center" wrapText="1"/>
      <protection locked="0"/>
    </xf>
    <xf numFmtId="0" fontId="69" fillId="2" borderId="99" xfId="0" applyFont="1" applyFill="1" applyBorder="1" applyAlignment="1" applyProtection="1">
      <alignment horizontal="left" vertical="center" wrapText="1"/>
      <protection locked="0"/>
    </xf>
    <xf numFmtId="0" fontId="69" fillId="2" borderId="62" xfId="0" applyFont="1" applyFill="1" applyBorder="1" applyAlignment="1" applyProtection="1">
      <alignment horizontal="left" vertical="center" wrapText="1"/>
      <protection locked="0"/>
    </xf>
    <xf numFmtId="0" fontId="69" fillId="2" borderId="100" xfId="0" applyFont="1" applyFill="1" applyBorder="1" applyAlignment="1" applyProtection="1">
      <alignment horizontal="left" vertical="center" wrapText="1"/>
      <protection locked="0"/>
    </xf>
    <xf numFmtId="0" fontId="67" fillId="2" borderId="65" xfId="0" applyFont="1" applyFill="1" applyBorder="1" applyAlignment="1" applyProtection="1">
      <alignment horizontal="left" vertical="center" wrapText="1"/>
      <protection locked="0"/>
    </xf>
    <xf numFmtId="0" fontId="67" fillId="2" borderId="24" xfId="0" applyFont="1" applyFill="1" applyBorder="1" applyAlignment="1" applyProtection="1">
      <alignment horizontal="left" vertical="center" wrapText="1"/>
      <protection locked="0"/>
    </xf>
    <xf numFmtId="0" fontId="37" fillId="25" borderId="18" xfId="0" applyFont="1" applyFill="1" applyBorder="1" applyAlignment="1">
      <alignment horizontal="center" vertical="center" wrapText="1"/>
    </xf>
    <xf numFmtId="0" fontId="67" fillId="25" borderId="1" xfId="0" applyFont="1" applyFill="1" applyBorder="1" applyAlignment="1" applyProtection="1">
      <alignment horizontal="center" vertical="center" wrapText="1"/>
      <protection locked="0"/>
    </xf>
    <xf numFmtId="0" fontId="37" fillId="25" borderId="21" xfId="0" applyFont="1" applyFill="1" applyBorder="1" applyAlignment="1">
      <alignment horizontal="center" vertical="center" wrapText="1"/>
    </xf>
    <xf numFmtId="0" fontId="37" fillId="11" borderId="30" xfId="0" applyFont="1" applyFill="1" applyBorder="1" applyAlignment="1" applyProtection="1">
      <alignment horizontal="center" vertical="center" wrapText="1"/>
      <protection locked="0"/>
    </xf>
    <xf numFmtId="0" fontId="37" fillId="11" borderId="25" xfId="0" applyFont="1" applyFill="1" applyBorder="1" applyAlignment="1" applyProtection="1">
      <alignment horizontal="center" vertical="center" wrapText="1"/>
      <protection locked="0"/>
    </xf>
    <xf numFmtId="0" fontId="37" fillId="11" borderId="26" xfId="0" applyFont="1" applyFill="1" applyBorder="1" applyAlignment="1" applyProtection="1">
      <alignment horizontal="center" vertical="center" wrapText="1"/>
      <protection locked="0"/>
    </xf>
    <xf numFmtId="0" fontId="69" fillId="2" borderId="1" xfId="0" applyFont="1" applyFill="1" applyBorder="1" applyAlignment="1" applyProtection="1">
      <alignment horizontal="center" vertical="center" wrapText="1"/>
      <protection locked="0"/>
    </xf>
    <xf numFmtId="0" fontId="69" fillId="2" borderId="25" xfId="0" applyFont="1" applyFill="1" applyBorder="1" applyAlignment="1" applyProtection="1">
      <alignment horizontal="center" vertical="center" wrapText="1"/>
      <protection locked="0"/>
    </xf>
    <xf numFmtId="0" fontId="69" fillId="2" borderId="32" xfId="0" applyFont="1" applyFill="1" applyBorder="1" applyAlignment="1" applyProtection="1">
      <alignment horizontal="center" vertical="center" wrapText="1"/>
      <protection locked="0"/>
    </xf>
    <xf numFmtId="0" fontId="69" fillId="2" borderId="25" xfId="0" applyFont="1" applyFill="1" applyBorder="1" applyAlignment="1" applyProtection="1">
      <alignment horizontal="left" vertical="center" wrapText="1"/>
      <protection locked="0"/>
    </xf>
    <xf numFmtId="0" fontId="69" fillId="2" borderId="32" xfId="0" applyFont="1" applyFill="1" applyBorder="1" applyAlignment="1" applyProtection="1">
      <alignment horizontal="left" vertical="center" wrapText="1"/>
      <protection locked="0"/>
    </xf>
    <xf numFmtId="0" fontId="69" fillId="2" borderId="73" xfId="0" applyFont="1" applyFill="1" applyBorder="1" applyAlignment="1" applyProtection="1">
      <alignment horizontal="left" vertical="center" wrapText="1"/>
      <protection locked="0"/>
    </xf>
    <xf numFmtId="0" fontId="69" fillId="2" borderId="28" xfId="0" applyFont="1" applyFill="1" applyBorder="1" applyAlignment="1" applyProtection="1">
      <alignment horizontal="left" vertical="center" wrapText="1"/>
      <protection locked="0"/>
    </xf>
    <xf numFmtId="0" fontId="69" fillId="2" borderId="31" xfId="0" applyFont="1" applyFill="1" applyBorder="1" applyAlignment="1" applyProtection="1">
      <alignment horizontal="left" vertical="center" wrapText="1"/>
      <protection locked="0"/>
    </xf>
    <xf numFmtId="0" fontId="69" fillId="2" borderId="40" xfId="0" applyFont="1" applyFill="1" applyBorder="1" applyAlignment="1" applyProtection="1">
      <alignment horizontal="left" vertical="center" wrapText="1"/>
      <protection locked="0"/>
    </xf>
    <xf numFmtId="0" fontId="69" fillId="2" borderId="43" xfId="0" applyFont="1" applyFill="1" applyBorder="1" applyAlignment="1" applyProtection="1">
      <alignment horizontal="left" vertical="center" wrapText="1"/>
      <protection locked="0"/>
    </xf>
    <xf numFmtId="0" fontId="69" fillId="2" borderId="29" xfId="0" applyFont="1" applyFill="1" applyBorder="1" applyAlignment="1" applyProtection="1">
      <alignment horizontal="left" vertical="center" wrapText="1"/>
      <protection locked="0"/>
    </xf>
    <xf numFmtId="0" fontId="69" fillId="2" borderId="27" xfId="0" applyFont="1" applyFill="1" applyBorder="1" applyAlignment="1" applyProtection="1">
      <alignment horizontal="left" vertical="center" wrapText="1"/>
      <protection locked="0"/>
    </xf>
    <xf numFmtId="0" fontId="71" fillId="2" borderId="39" xfId="0" applyFont="1" applyFill="1" applyBorder="1" applyAlignment="1" applyProtection="1">
      <alignment horizontal="left" vertical="center" wrapText="1"/>
      <protection locked="0"/>
    </xf>
    <xf numFmtId="0" fontId="69" fillId="2" borderId="60" xfId="0" applyFont="1" applyFill="1" applyBorder="1" applyAlignment="1" applyProtection="1">
      <alignment horizontal="left" vertical="center" wrapText="1"/>
      <protection locked="0"/>
    </xf>
    <xf numFmtId="0" fontId="69" fillId="2" borderId="35" xfId="0" applyFont="1" applyFill="1" applyBorder="1" applyAlignment="1" applyProtection="1">
      <alignment horizontal="left" vertical="center" wrapText="1"/>
      <protection locked="0"/>
    </xf>
    <xf numFmtId="0" fontId="69" fillId="2" borderId="98" xfId="0" applyFont="1" applyFill="1" applyBorder="1" applyAlignment="1" applyProtection="1">
      <alignment horizontal="center" vertical="center" wrapText="1"/>
      <protection locked="0"/>
    </xf>
    <xf numFmtId="0" fontId="70" fillId="11" borderId="18" xfId="0" applyFont="1" applyFill="1" applyBorder="1" applyAlignment="1" applyProtection="1">
      <alignment horizontal="center" vertical="center" wrapText="1"/>
      <protection locked="0"/>
    </xf>
    <xf numFmtId="0" fontId="37" fillId="11" borderId="33" xfId="0" applyFont="1" applyFill="1" applyBorder="1" applyAlignment="1" applyProtection="1">
      <alignment horizontal="center" vertical="center" wrapText="1"/>
      <protection locked="0"/>
    </xf>
    <xf numFmtId="0" fontId="37" fillId="11" borderId="69" xfId="0" applyFont="1" applyFill="1" applyBorder="1" applyAlignment="1" applyProtection="1">
      <alignment horizontal="center" vertical="center" wrapText="1"/>
      <protection locked="0"/>
    </xf>
    <xf numFmtId="0" fontId="37" fillId="11" borderId="24" xfId="0" applyFont="1" applyFill="1" applyBorder="1" applyAlignment="1">
      <alignment horizontal="center" vertical="center" wrapText="1"/>
    </xf>
    <xf numFmtId="0" fontId="37" fillId="11" borderId="46" xfId="0" applyFont="1" applyFill="1" applyBorder="1" applyAlignment="1">
      <alignment horizontal="center" vertical="center" wrapText="1"/>
    </xf>
    <xf numFmtId="0" fontId="37" fillId="11" borderId="32" xfId="0" applyFont="1" applyFill="1" applyBorder="1" applyAlignment="1" applyProtection="1">
      <alignment horizontal="center" vertical="center" wrapText="1"/>
      <protection locked="0"/>
    </xf>
    <xf numFmtId="0" fontId="37" fillId="11" borderId="69" xfId="0" applyFont="1" applyFill="1" applyBorder="1" applyAlignment="1">
      <alignment horizontal="center" vertical="center" wrapText="1"/>
    </xf>
    <xf numFmtId="0" fontId="37" fillId="11" borderId="23" xfId="0" applyFont="1" applyFill="1" applyBorder="1" applyAlignment="1">
      <alignment horizontal="center" vertical="center" wrapText="1"/>
    </xf>
    <xf numFmtId="0" fontId="37" fillId="2" borderId="53" xfId="0" applyFont="1" applyFill="1" applyBorder="1" applyAlignment="1" applyProtection="1">
      <alignment horizontal="center" vertical="center" wrapText="1"/>
      <protection locked="0"/>
    </xf>
    <xf numFmtId="0" fontId="37" fillId="2" borderId="33" xfId="0" applyFont="1" applyFill="1" applyBorder="1" applyAlignment="1" applyProtection="1">
      <alignment horizontal="center" vertical="center" wrapText="1"/>
      <protection locked="0"/>
    </xf>
    <xf numFmtId="0" fontId="37" fillId="11" borderId="41" xfId="0" applyFont="1" applyFill="1" applyBorder="1" applyAlignment="1">
      <alignment horizontal="center" vertical="center" wrapText="1"/>
    </xf>
    <xf numFmtId="0" fontId="37" fillId="2" borderId="102" xfId="0" applyFont="1" applyFill="1" applyBorder="1" applyAlignment="1" applyProtection="1">
      <alignment horizontal="center" vertical="center" wrapText="1"/>
      <protection locked="0"/>
    </xf>
    <xf numFmtId="0" fontId="37" fillId="2" borderId="82" xfId="0" applyFont="1" applyFill="1" applyBorder="1" applyAlignment="1" applyProtection="1">
      <alignment horizontal="center" vertical="center" wrapText="1"/>
      <protection locked="0"/>
    </xf>
    <xf numFmtId="0" fontId="37" fillId="21" borderId="0" xfId="0" applyFont="1" applyFill="1" applyAlignment="1" applyProtection="1">
      <alignment horizontal="center" vertical="center" wrapText="1"/>
      <protection locked="0"/>
    </xf>
    <xf numFmtId="0" fontId="72" fillId="24" borderId="69" xfId="0" applyFont="1" applyFill="1" applyBorder="1" applyAlignment="1">
      <alignment horizontal="center" vertical="center" wrapText="1"/>
    </xf>
    <xf numFmtId="0" fontId="72" fillId="24" borderId="103" xfId="0" applyFont="1" applyFill="1" applyBorder="1" applyAlignment="1">
      <alignment horizontal="center" vertical="center" wrapText="1"/>
    </xf>
    <xf numFmtId="0" fontId="75" fillId="2" borderId="1" xfId="0" applyFont="1" applyFill="1" applyBorder="1" applyAlignment="1">
      <alignment wrapText="1"/>
    </xf>
    <xf numFmtId="0" fontId="76" fillId="0" borderId="0" xfId="0" applyFont="1"/>
    <xf numFmtId="0" fontId="0" fillId="0" borderId="69" xfId="0" applyBorder="1"/>
    <xf numFmtId="0" fontId="3" fillId="0" borderId="72" xfId="0" applyFont="1" applyBorder="1" applyAlignment="1">
      <alignment horizontal="center"/>
    </xf>
    <xf numFmtId="0" fontId="0" fillId="0" borderId="93" xfId="0" applyBorder="1"/>
    <xf numFmtId="0" fontId="3" fillId="0" borderId="69" xfId="0" applyFont="1" applyBorder="1" applyAlignment="1">
      <alignment horizontal="center"/>
    </xf>
    <xf numFmtId="0" fontId="0" fillId="0" borderId="104" xfId="0" applyBorder="1" applyAlignment="1">
      <alignment horizontal="left"/>
    </xf>
    <xf numFmtId="0" fontId="0" fillId="0" borderId="72" xfId="0" applyBorder="1" applyAlignment="1">
      <alignment horizontal="left"/>
    </xf>
  </cellXfs>
  <cellStyles count="9">
    <cellStyle name="Hipervínculo 2" xfId="4" xr:uid="{00000000-0005-0000-0000-000000000000}"/>
    <cellStyle name="Hyperlink" xfId="8" builtinId="8"/>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Output" xfId="7" builtinId="21"/>
    <cellStyle name="Porcentaje 2" xfId="3" xr:uid="{00000000-0005-0000-0000-000006000000}"/>
  </cellStyles>
  <dxfs count="34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theme="1"/>
        </patternFill>
      </fill>
    </dxf>
    <dxf>
      <fill>
        <patternFill>
          <bgColor theme="1" tint="0.24994659260841701"/>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theme="1"/>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1" defaultTableStyle="TableStyleMedium2" defaultPivotStyle="PivotStyleLight16">
    <tableStyle name="Invisible" pivot="0" table="0" count="0" xr9:uid="{00000000-0011-0000-FFFF-FFFF00000000}"/>
  </tableStyles>
  <colors>
    <mruColors>
      <color rgb="FF3399FF"/>
      <color rgb="FFFCFEBA"/>
      <color rgb="FF00FF99"/>
      <color rgb="FF00CCFF"/>
      <color rgb="FFCC6600"/>
      <color rgb="FFCCFF33"/>
      <color rgb="FFFFFFCC"/>
      <color rgb="FF66FF33"/>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[Identificación riesgos de corrupción en tramites PTEP 2024 grafica -.xlsx]Hoja6!TablaDinámica1</c:name>
    <c:fmtId val="0"/>
  </c:pivotSource>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Trámites por Proceso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ivotFmts>
      <c:pivotFmt>
        <c:idx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1"/>
          <c:showVal val="1"/>
          <c:showCatName val="0"/>
          <c:showSerName val="0"/>
          <c:showPercent val="1"/>
          <c:showBubbleSize val="0"/>
          <c:separator>
</c:separator>
          <c:extLst>
            <c:ext xmlns:c15="http://schemas.microsoft.com/office/drawing/2012/chart" uri="{CE6537A1-D6FC-4f65-9D91-7224C49458BB}"/>
          </c:extLst>
        </c:dLbl>
      </c:pivotFmt>
      <c:pivotFmt>
        <c:idx val="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1"/>
          <c:showCatName val="0"/>
          <c:showSerName val="0"/>
          <c:showPercent val="1"/>
          <c:showBubbleSize val="0"/>
          <c:separator>
</c:separator>
          <c:extLst>
            <c:ext xmlns:c15="http://schemas.microsoft.com/office/drawing/2012/chart" uri="{CE6537A1-D6FC-4f65-9D91-7224C49458BB}"/>
          </c:extLst>
        </c:dLbl>
      </c:pivotFmt>
      <c:pivotFmt>
        <c:idx val="3"/>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4"/>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6.1162079510703363E-2"/>
              <c:y val="2.957486710715864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1"/>
          <c:showVal val="1"/>
          <c:showCatName val="0"/>
          <c:showSerName val="0"/>
          <c:showPercent val="1"/>
          <c:showBubbleSize val="0"/>
          <c:separator>
</c:separator>
          <c:extLst>
            <c:ext xmlns:c15="http://schemas.microsoft.com/office/drawing/2012/chart" uri="{CE6537A1-D6FC-4f65-9D91-7224C49458BB}"/>
          </c:extLst>
        </c:dLbl>
      </c:pivotFmt>
      <c:pivotFmt>
        <c:idx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1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dLbl>
          <c:idx val="0"/>
          <c:layout>
            <c:manualLayout>
              <c:x val="0"/>
              <c:y val="-0.108441179392915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1"/>
          <c:showVal val="1"/>
          <c:showCatName val="0"/>
          <c:showSerName val="0"/>
          <c:showPercent val="1"/>
          <c:showBubbleSize val="0"/>
          <c:separator>
</c:separator>
          <c:extLst>
            <c:ext xmlns:c15="http://schemas.microsoft.com/office/drawing/2012/chart" uri="{CE6537A1-D6FC-4f65-9D91-7224C49458BB}"/>
          </c:extLst>
        </c:dLbl>
      </c:pivotFmt>
      <c:pivotFmt>
        <c:idx val="1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1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1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1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pivotFmt>
      <c:pivotFmt>
        <c:idx val="1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1"/>
          <c:showCatName val="0"/>
          <c:showSerName val="0"/>
          <c:showPercent val="1"/>
          <c:showBubbleSize val="0"/>
          <c:separator>
</c:separator>
          <c:extLst>
            <c:ext xmlns:c15="http://schemas.microsoft.com/office/drawing/2012/chart" uri="{CE6537A1-D6FC-4f65-9D91-7224C49458BB}"/>
          </c:extLst>
        </c:dLbl>
      </c:pivotFmt>
      <c:pivotFmt>
        <c:idx val="1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1"/>
          <c:showCatName val="0"/>
          <c:showSerName val="0"/>
          <c:showPercent val="1"/>
          <c:showBubbleSize val="0"/>
          <c:separator>
</c:separator>
          <c:extLst>
            <c:ext xmlns:c15="http://schemas.microsoft.com/office/drawing/2012/chart" uri="{CE6537A1-D6FC-4f65-9D91-7224C49458BB}"/>
          </c:extLst>
        </c:dLbl>
      </c:pivotFmt>
      <c:pivotFmt>
        <c:idx val="1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1"/>
          <c:showCatName val="0"/>
          <c:showSerName val="0"/>
          <c:showPercent val="1"/>
          <c:showBubbleSize val="0"/>
          <c:separator>
</c:separator>
          <c:extLst>
            <c:ext xmlns:c15="http://schemas.microsoft.com/office/drawing/2012/chart" uri="{CE6537A1-D6FC-4f65-9D91-7224C49458BB}"/>
          </c:extLst>
        </c:dLbl>
      </c:pivotFmt>
      <c:pivotFmt>
        <c:idx val="1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1"/>
          <c:showCatName val="0"/>
          <c:showSerName val="0"/>
          <c:showPercent val="1"/>
          <c:showBubbleSize val="0"/>
          <c:separator>
</c:separator>
          <c:extLst>
            <c:ext xmlns:c15="http://schemas.microsoft.com/office/drawing/2012/chart" uri="{CE6537A1-D6FC-4f65-9D91-7224C49458BB}"/>
          </c:extLst>
        </c:dLbl>
      </c:pivotFmt>
      <c:pivotFmt>
        <c:idx val="1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pieChart>
        <c:varyColors val="1"/>
        <c:ser>
          <c:idx val="0"/>
          <c:order val="0"/>
          <c:tx>
            <c:strRef>
              <c:f>Hoja6!$B$3:$B$4</c:f>
              <c:strCache>
                <c:ptCount val="1"/>
                <c:pt idx="0">
                  <c:v>Acceso y Permanencia Escolar</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4-8900-4490-9368-32669B60FF1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8900-4490-9368-32669B60FF1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E779-4B7E-84CC-426D2DE65DF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E779-4B7E-84CC-426D2DE65DF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E779-4B7E-84CC-426D2DE65DF8}"/>
              </c:ext>
            </c:extLst>
          </c:dPt>
          <c:dLbls>
            <c:dLbl>
              <c:idx val="0"/>
              <c:layout>
                <c:manualLayout>
                  <c:x val="6.1162079510703363E-2"/>
                  <c:y val="2.9574867107158644E-2"/>
                </c:manualLayout>
              </c:layout>
              <c:dLblPos val="bestFit"/>
              <c:showLegendKey val="1"/>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8900-4490-9368-32669B60FF18}"/>
                </c:ext>
              </c:extLst>
            </c:dLbl>
            <c:dLbl>
              <c:idx val="1"/>
              <c:layout>
                <c:manualLayout>
                  <c:x val="0"/>
                  <c:y val="-0.10844117939291574"/>
                </c:manualLayout>
              </c:layout>
              <c:dLblPos val="bestFit"/>
              <c:showLegendKey val="1"/>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8900-4490-9368-32669B60FF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strRef>
              <c:f>Hoja6!$A$5:$A$7</c:f>
              <c:strCache>
                <c:ptCount val="2"/>
                <c:pt idx="0">
                  <c:v>NO PRIORIZADO</c:v>
                </c:pt>
                <c:pt idx="1">
                  <c:v>PRIORIZADO</c:v>
                </c:pt>
              </c:strCache>
            </c:strRef>
          </c:cat>
          <c:val>
            <c:numRef>
              <c:f>Hoja6!$B$5:$B$7</c:f>
              <c:numCache>
                <c:formatCode>General</c:formatCode>
                <c:ptCount val="2"/>
                <c:pt idx="0">
                  <c:v>2</c:v>
                </c:pt>
                <c:pt idx="1">
                  <c:v>1</c:v>
                </c:pt>
              </c:numCache>
            </c:numRef>
          </c:val>
          <c:extLst>
            <c:ext xmlns:c16="http://schemas.microsoft.com/office/drawing/2014/chart" uri="{C3380CC4-5D6E-409C-BE32-E72D297353CC}">
              <c16:uniqueId val="{00000000-8900-4490-9368-32669B60FF18}"/>
            </c:ext>
          </c:extLst>
        </c:ser>
        <c:ser>
          <c:idx val="1"/>
          <c:order val="1"/>
          <c:tx>
            <c:strRef>
              <c:f>Hoja6!$C$3:$C$4</c:f>
              <c:strCache>
                <c:ptCount val="1"/>
                <c:pt idx="0">
                  <c:v>Articulación Interinstitucional </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5791-4915-9D76-E0AD43E7C2B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5791-4915-9D76-E0AD43E7C2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Hoja6!$A$5:$A$7</c:f>
              <c:strCache>
                <c:ptCount val="2"/>
                <c:pt idx="0">
                  <c:v>NO PRIORIZADO</c:v>
                </c:pt>
                <c:pt idx="1">
                  <c:v>PRIORIZADO</c:v>
                </c:pt>
              </c:strCache>
            </c:strRef>
          </c:cat>
          <c:val>
            <c:numRef>
              <c:f>Hoja6!$C$5:$C$7</c:f>
              <c:numCache>
                <c:formatCode>General</c:formatCode>
                <c:ptCount val="2"/>
                <c:pt idx="0">
                  <c:v>2</c:v>
                </c:pt>
              </c:numCache>
            </c:numRef>
          </c:val>
          <c:extLst>
            <c:ext xmlns:c16="http://schemas.microsoft.com/office/drawing/2014/chart" uri="{C3380CC4-5D6E-409C-BE32-E72D297353CC}">
              <c16:uniqueId val="{00000015-E779-4B7E-84CC-426D2DE65DF8}"/>
            </c:ext>
          </c:extLst>
        </c:ser>
        <c:ser>
          <c:idx val="2"/>
          <c:order val="2"/>
          <c:tx>
            <c:strRef>
              <c:f>Hoja6!$D$3:$D$4</c:f>
              <c:strCache>
                <c:ptCount val="1"/>
                <c:pt idx="0">
                  <c:v>Calidad Educativa Integral</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5791-4915-9D76-E0AD43E7C2B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5791-4915-9D76-E0AD43E7C2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Hoja6!$A$5:$A$7</c:f>
              <c:strCache>
                <c:ptCount val="2"/>
                <c:pt idx="0">
                  <c:v>NO PRIORIZADO</c:v>
                </c:pt>
                <c:pt idx="1">
                  <c:v>PRIORIZADO</c:v>
                </c:pt>
              </c:strCache>
            </c:strRef>
          </c:cat>
          <c:val>
            <c:numRef>
              <c:f>Hoja6!$D$5:$D$7</c:f>
              <c:numCache>
                <c:formatCode>General</c:formatCode>
                <c:ptCount val="2"/>
                <c:pt idx="0">
                  <c:v>1</c:v>
                </c:pt>
              </c:numCache>
            </c:numRef>
          </c:val>
          <c:extLst>
            <c:ext xmlns:c16="http://schemas.microsoft.com/office/drawing/2014/chart" uri="{C3380CC4-5D6E-409C-BE32-E72D297353CC}">
              <c16:uniqueId val="{00000016-E779-4B7E-84CC-426D2DE65DF8}"/>
            </c:ext>
          </c:extLst>
        </c:ser>
        <c:ser>
          <c:idx val="3"/>
          <c:order val="3"/>
          <c:tx>
            <c:strRef>
              <c:f>Hoja6!$E$3:$E$4</c:f>
              <c:strCache>
                <c:ptCount val="1"/>
                <c:pt idx="0">
                  <c:v>Servicio Integral a la Ciudadanía</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5791-4915-9D76-E0AD43E7C2B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5-5791-4915-9D76-E0AD43E7C2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Hoja6!$A$5:$A$7</c:f>
              <c:strCache>
                <c:ptCount val="2"/>
                <c:pt idx="0">
                  <c:v>NO PRIORIZADO</c:v>
                </c:pt>
                <c:pt idx="1">
                  <c:v>PRIORIZADO</c:v>
                </c:pt>
              </c:strCache>
            </c:strRef>
          </c:cat>
          <c:val>
            <c:numRef>
              <c:f>Hoja6!$E$5:$E$7</c:f>
              <c:numCache>
                <c:formatCode>General</c:formatCode>
                <c:ptCount val="2"/>
                <c:pt idx="0">
                  <c:v>1</c:v>
                </c:pt>
              </c:numCache>
            </c:numRef>
          </c:val>
          <c:extLst>
            <c:ext xmlns:c16="http://schemas.microsoft.com/office/drawing/2014/chart" uri="{C3380CC4-5D6E-409C-BE32-E72D297353CC}">
              <c16:uniqueId val="{00000017-E779-4B7E-84CC-426D2DE65DF8}"/>
            </c:ext>
          </c:extLst>
        </c:ser>
        <c:ser>
          <c:idx val="4"/>
          <c:order val="4"/>
          <c:tx>
            <c:strRef>
              <c:f>Hoja6!$F$3:$F$4</c:f>
              <c:strCache>
                <c:ptCount val="1"/>
                <c:pt idx="0">
                  <c:v>Talento Humano </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7-5791-4915-9D76-E0AD43E7C2B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9-5791-4915-9D76-E0AD43E7C2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1"/>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Hoja6!$A$5:$A$7</c:f>
              <c:strCache>
                <c:ptCount val="2"/>
                <c:pt idx="0">
                  <c:v>NO PRIORIZADO</c:v>
                </c:pt>
                <c:pt idx="1">
                  <c:v>PRIORIZADO</c:v>
                </c:pt>
              </c:strCache>
            </c:strRef>
          </c:cat>
          <c:val>
            <c:numRef>
              <c:f>Hoja6!$F$5:$F$7</c:f>
              <c:numCache>
                <c:formatCode>General</c:formatCode>
                <c:ptCount val="2"/>
                <c:pt idx="0">
                  <c:v>16</c:v>
                </c:pt>
                <c:pt idx="1">
                  <c:v>4</c:v>
                </c:pt>
              </c:numCache>
            </c:numRef>
          </c:val>
          <c:extLst>
            <c:ext xmlns:c16="http://schemas.microsoft.com/office/drawing/2014/chart" uri="{C3380CC4-5D6E-409C-BE32-E72D297353CC}">
              <c16:uniqueId val="{00000018-E779-4B7E-84CC-426D2DE65DF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RESULTADOS PRIORIZACIÓN DE TRAMITES 2023 </a:t>
            </a:r>
          </a:p>
        </c:rich>
      </c:tx>
      <c:layout>
        <c:manualLayout>
          <c:xMode val="edge"/>
          <c:yMode val="edge"/>
          <c:x val="0.22592047128129605"/>
          <c:y val="6.74157303370786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 PRIORIZACION TRÁMITES'!$J$12:$J$13</c:f>
              <c:strCache>
                <c:ptCount val="2"/>
                <c:pt idx="0">
                  <c:v>Trámites priorizados </c:v>
                </c:pt>
                <c:pt idx="1">
                  <c:v>Trámites no priorizados</c:v>
                </c:pt>
              </c:strCache>
            </c:strRef>
          </c:cat>
          <c:val>
            <c:numRef>
              <c:f>'GRAFICA PRIORIZACION TRÁMITES'!$K$12:$K$13</c:f>
              <c:numCache>
                <c:formatCode>General</c:formatCode>
                <c:ptCount val="2"/>
                <c:pt idx="0">
                  <c:v>6</c:v>
                </c:pt>
                <c:pt idx="1">
                  <c:v>39</c:v>
                </c:pt>
              </c:numCache>
            </c:numRef>
          </c:val>
          <c:extLst>
            <c:ext xmlns:c16="http://schemas.microsoft.com/office/drawing/2014/chart" uri="{C3380CC4-5D6E-409C-BE32-E72D297353CC}">
              <c16:uniqueId val="{00000001-07A1-4B2B-BAD3-C1F3DF9837D1}"/>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120462</xdr:colOff>
      <xdr:row>0</xdr:row>
      <xdr:rowOff>131841</xdr:rowOff>
    </xdr:from>
    <xdr:to>
      <xdr:col>1</xdr:col>
      <xdr:colOff>1355911</xdr:colOff>
      <xdr:row>2</xdr:row>
      <xdr:rowOff>265806</xdr:rowOff>
    </xdr:to>
    <xdr:pic>
      <xdr:nvPicPr>
        <xdr:cNvPr id="2" name="9 Imagen" descr="LOGO S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844" y="131841"/>
          <a:ext cx="1235449" cy="1030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17433</xdr:colOff>
      <xdr:row>0</xdr:row>
      <xdr:rowOff>0</xdr:rowOff>
    </xdr:from>
    <xdr:ext cx="952499" cy="660121"/>
    <xdr:pic>
      <xdr:nvPicPr>
        <xdr:cNvPr id="2" name="9 Imagen" descr="LOGO SED.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258"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xdr:colOff>
      <xdr:row>0</xdr:row>
      <xdr:rowOff>0</xdr:rowOff>
    </xdr:from>
    <xdr:ext cx="665163" cy="534739"/>
    <xdr:pic>
      <xdr:nvPicPr>
        <xdr:cNvPr id="2" name="9 Imagen" descr="LOGO SED.jpg">
          <a:extLst>
            <a:ext uri="{FF2B5EF4-FFF2-40B4-BE49-F238E27FC236}">
              <a16:creationId xmlns:a16="http://schemas.microsoft.com/office/drawing/2014/main" id="{5DE4F139-F3BB-466B-AD33-A3E468837C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665163" cy="534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2</xdr:col>
      <xdr:colOff>1762125</xdr:colOff>
      <xdr:row>8</xdr:row>
      <xdr:rowOff>161925</xdr:rowOff>
    </xdr:from>
    <xdr:to>
      <xdr:col>4</xdr:col>
      <xdr:colOff>1400175</xdr:colOff>
      <xdr:row>22</xdr:row>
      <xdr:rowOff>71437</xdr:rowOff>
    </xdr:to>
    <xdr:graphicFrame macro="">
      <xdr:nvGraphicFramePr>
        <xdr:cNvPr id="2" name="Gráfico 1">
          <a:extLst>
            <a:ext uri="{FF2B5EF4-FFF2-40B4-BE49-F238E27FC236}">
              <a16:creationId xmlns:a16="http://schemas.microsoft.com/office/drawing/2014/main" id="{934103F1-3CFE-00F7-6AA1-6C944780A9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1</xdr:col>
      <xdr:colOff>549085</xdr:colOff>
      <xdr:row>0</xdr:row>
      <xdr:rowOff>15876</xdr:rowOff>
    </xdr:from>
    <xdr:ext cx="530415" cy="422850"/>
    <xdr:pic>
      <xdr:nvPicPr>
        <xdr:cNvPr id="2" name="9 Imagen" descr="LOGO SED.jpg">
          <a:extLst>
            <a:ext uri="{FF2B5EF4-FFF2-40B4-BE49-F238E27FC236}">
              <a16:creationId xmlns:a16="http://schemas.microsoft.com/office/drawing/2014/main" id="{0F4C6711-4B50-42B2-9108-FF399388BE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4085" y="15876"/>
          <a:ext cx="530415" cy="42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twoCellAnchor>
    <xdr:from>
      <xdr:col>7</xdr:col>
      <xdr:colOff>123825</xdr:colOff>
      <xdr:row>14</xdr:row>
      <xdr:rowOff>161925</xdr:rowOff>
    </xdr:from>
    <xdr:to>
      <xdr:col>16</xdr:col>
      <xdr:colOff>85725</xdr:colOff>
      <xdr:row>19</xdr:row>
      <xdr:rowOff>847725</xdr:rowOff>
    </xdr:to>
    <xdr:graphicFrame macro="">
      <xdr:nvGraphicFramePr>
        <xdr:cNvPr id="4" name="Chart 3">
          <a:extLst>
            <a:ext uri="{FF2B5EF4-FFF2-40B4-BE49-F238E27FC236}">
              <a16:creationId xmlns:a16="http://schemas.microsoft.com/office/drawing/2014/main" id="{D509E403-1BC2-1C86-4967-2A8F832AAD45}"/>
            </a:ext>
            <a:ext uri="{147F2762-F138-4A5C-976F-8EAC2B608ADB}">
              <a16:predDERef xmlns:a16="http://schemas.microsoft.com/office/drawing/2014/main" pred="{F9FEA8F6-B750-4E2C-45BF-73FB4331E3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243727</xdr:colOff>
      <xdr:row>0</xdr:row>
      <xdr:rowOff>59392</xdr:rowOff>
    </xdr:from>
    <xdr:ext cx="1028167" cy="721658"/>
    <xdr:pic>
      <xdr:nvPicPr>
        <xdr:cNvPr id="2" name="9 Imagen" descr="LOGO 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727" y="59392"/>
          <a:ext cx="1028167" cy="721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83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310960</xdr:colOff>
      <xdr:row>0</xdr:row>
      <xdr:rowOff>88447</xdr:rowOff>
    </xdr:from>
    <xdr:ext cx="920486" cy="830035"/>
    <xdr:pic>
      <xdr:nvPicPr>
        <xdr:cNvPr id="2" name="9 Imagen" descr="LOGO SED.jpg">
          <a:extLst>
            <a:ext uri="{FF2B5EF4-FFF2-40B4-BE49-F238E27FC236}">
              <a16:creationId xmlns:a16="http://schemas.microsoft.com/office/drawing/2014/main" id="{3923E7C2-8B39-4F3C-966B-651A15E397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935" y="88447"/>
          <a:ext cx="920486" cy="830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794015</xdr:colOff>
      <xdr:row>0</xdr:row>
      <xdr:rowOff>312964</xdr:rowOff>
    </xdr:from>
    <xdr:ext cx="838841" cy="694569"/>
    <xdr:pic>
      <xdr:nvPicPr>
        <xdr:cNvPr id="2" name="9 Imagen" descr="LOGO SED.jpg">
          <a:extLst>
            <a:ext uri="{FF2B5EF4-FFF2-40B4-BE49-F238E27FC236}">
              <a16:creationId xmlns:a16="http://schemas.microsoft.com/office/drawing/2014/main" id="{015714CC-80E2-414F-88F8-26BA24E1DF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7440" y="189139"/>
          <a:ext cx="838841" cy="69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285750</xdr:colOff>
      <xdr:row>3</xdr:row>
      <xdr:rowOff>14413</xdr:rowOff>
    </xdr:from>
    <xdr:ext cx="1157481" cy="1030903"/>
    <xdr:pic>
      <xdr:nvPicPr>
        <xdr:cNvPr id="2" name="9 Imagen" descr="LOGO SED.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85060"/>
          <a:ext cx="1157481" cy="1030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31750</xdr:colOff>
      <xdr:row>1</xdr:row>
      <xdr:rowOff>10582</xdr:rowOff>
    </xdr:from>
    <xdr:ext cx="1460500" cy="652318"/>
    <xdr:pic>
      <xdr:nvPicPr>
        <xdr:cNvPr id="2" name="9 Imagen" descr="LOGO SED.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075" y="172507"/>
          <a:ext cx="1460500" cy="652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229671</xdr:colOff>
      <xdr:row>1</xdr:row>
      <xdr:rowOff>0</xdr:rowOff>
    </xdr:from>
    <xdr:ext cx="908279" cy="770659"/>
    <xdr:pic>
      <xdr:nvPicPr>
        <xdr:cNvPr id="2" name="9 Imagen" descr="LOGO SED.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671" y="190500"/>
          <a:ext cx="908279" cy="770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cionbogota-my.sharepoint.com/Users/nhernandez/AppData/Local/Microsoft/Windows/Temporary%20Internet%20Files/Content.Outlook/GE3GBHQ8/Seguimiento%20OCI%20REN.CTAS%20Y%20TRANSP%20%202018%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EDGAR FERNANDO ORTEGA GALAN" id="{29C460E5-CE0E-4D68-8A5B-81B8A9190CDB}" userId="EDGAR FERNANDO ORTEGA GALAN" providerId="None"/>
  <person displayName="LUIS FERNANDO HERRERA ROJAS" id="{F3596157-FCB2-49BF-826B-ECA4526FB2C5}" userId="lherrera@educacionbogota.gov.co" providerId="PeoplePicker"/>
  <person displayName="CESAR UBALDO BAEZ BAEZ" id="{BA4320DA-6806-45CF-A9A8-628A97E4F034}" userId="S::cbaezb@educacionbogota.gov.co::9272eda5-6d48-45e8-9f8c-9dc8f365a364" providerId="AD"/>
  <person displayName="Guest User" id="{EE0A39F7-3783-449B-ADC7-93C1CDB24938}" userId="S::urn:spo:anon#73419544c0672d3772b706a0e01d6f444659e8e467e674f11de19fa4b26cd4fd::"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IS FERNANDO HERRERA ROJAS" refreshedDate="44837.499698032407" createdVersion="8" refreshedVersion="8" minRefreshableVersion="3" recordCount="27" xr:uid="{CEF7F9E2-817A-406C-8FA8-42C5D309A675}">
  <cacheSource type="worksheet">
    <worksheetSource ref="A1:C27" sheet="Hoja3"/>
  </cacheSource>
  <cacheFields count="3">
    <cacheField name="PROCESO" numFmtId="0">
      <sharedItems count="5">
        <s v="Talento Humano "/>
        <s v="Servicio Integral a la Ciudadanía"/>
        <s v="Calidad Educativa Integral"/>
        <s v="Acceso y Permanencia Escolar"/>
        <s v="Articulación Interinstitucional "/>
      </sharedItems>
    </cacheField>
    <cacheField name="TRAMITE" numFmtId="0">
      <sharedItems count="27">
        <s v="Legalización de documentos para estudiar en el exterior"/>
        <s v="Constancia de registro de diploma"/>
        <s v="Evaluación de obras presentadas por los docentes con fines de ascenso al escalafón"/>
        <s v="Ascenso en el escalafón nacional docente"/>
        <s v="Inscripción en el escalafón nacional docente"/>
        <s v="Reporte de relación de docentes que laboran en instituciones privadas"/>
        <s v="Traslado de expedientes de los docentes oficiales y privados"/>
        <s v="Ascenso o reubicación de nivel salarial en el escalafón docente oficial"/>
        <s v="Certificación reporte de docentes que laboran en instituciones privadas"/>
        <s v="Movilidad escolar para el acceso y permanencia"/>
        <s v="Asignación de cupo escolar"/>
        <s v="Comisión de estudio para docentes y directivos docentes"/>
        <s v="Traslado de estudiantes antiguos"/>
        <s v="Auxilio funerario por fallecimiento de un docente pensionado"/>
        <s v="Cesantías definitivas a beneficiarios de un docente fallecido"/>
        <s v="Cesantías parciales para docentes oficiales"/>
        <s v="Cesantía definitiva para docentes oficiales"/>
        <s v="Pensión de retiro de invalidez para docentes oficiales"/>
        <s v="Becas Universidad Libre y Universidad América"/>
        <s v="Condonación total o parcial para los beneficiarios de los créditos-beca"/>
        <s v="Pensión de retiro por vejez para docentes oficiales"/>
        <s v="Pensión de jubilación para docentes oficiales"/>
        <s v="Pensión de jubilación por aportes"/>
        <s v="Pensión post-mortem para beneficiarios de docentes oficiales"/>
        <s v="Reliquidación pensional para docentes oficiales"/>
        <s v="Seguro por muerte a beneficiarios de docentes oficiales"/>
        <s v="Sustitución pensional para docentes oficiales"/>
      </sharedItems>
    </cacheField>
    <cacheField name="PRIORIZACION" numFmtId="0">
      <sharedItems count="2">
        <s v="PRIORIZADO"/>
        <s v="NO PRIORIZAD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x v="0"/>
    <x v="0"/>
    <x v="0"/>
  </r>
  <r>
    <x v="1"/>
    <x v="1"/>
    <x v="1"/>
  </r>
  <r>
    <x v="2"/>
    <x v="2"/>
    <x v="1"/>
  </r>
  <r>
    <x v="0"/>
    <x v="3"/>
    <x v="0"/>
  </r>
  <r>
    <x v="0"/>
    <x v="4"/>
    <x v="0"/>
  </r>
  <r>
    <x v="0"/>
    <x v="5"/>
    <x v="1"/>
  </r>
  <r>
    <x v="0"/>
    <x v="6"/>
    <x v="1"/>
  </r>
  <r>
    <x v="0"/>
    <x v="7"/>
    <x v="0"/>
  </r>
  <r>
    <x v="0"/>
    <x v="8"/>
    <x v="1"/>
  </r>
  <r>
    <x v="3"/>
    <x v="9"/>
    <x v="1"/>
  </r>
  <r>
    <x v="3"/>
    <x v="10"/>
    <x v="0"/>
  </r>
  <r>
    <x v="0"/>
    <x v="11"/>
    <x v="1"/>
  </r>
  <r>
    <x v="3"/>
    <x v="12"/>
    <x v="1"/>
  </r>
  <r>
    <x v="0"/>
    <x v="13"/>
    <x v="1"/>
  </r>
  <r>
    <x v="0"/>
    <x v="14"/>
    <x v="1"/>
  </r>
  <r>
    <x v="0"/>
    <x v="15"/>
    <x v="1"/>
  </r>
  <r>
    <x v="0"/>
    <x v="16"/>
    <x v="1"/>
  </r>
  <r>
    <x v="0"/>
    <x v="17"/>
    <x v="1"/>
  </r>
  <r>
    <x v="4"/>
    <x v="18"/>
    <x v="1"/>
  </r>
  <r>
    <x v="4"/>
    <x v="19"/>
    <x v="1"/>
  </r>
  <r>
    <x v="0"/>
    <x v="20"/>
    <x v="1"/>
  </r>
  <r>
    <x v="0"/>
    <x v="21"/>
    <x v="1"/>
  </r>
  <r>
    <x v="0"/>
    <x v="22"/>
    <x v="1"/>
  </r>
  <r>
    <x v="0"/>
    <x v="23"/>
    <x v="1"/>
  </r>
  <r>
    <x v="0"/>
    <x v="24"/>
    <x v="1"/>
  </r>
  <r>
    <x v="0"/>
    <x v="25"/>
    <x v="1"/>
  </r>
  <r>
    <x v="0"/>
    <x v="26"/>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35FFF0-211F-42CD-8057-55D64692A54A}" name="TablaDinámica1" cacheId="7788"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chartFormat="9" rowHeaderCaption="TRÁMITE" colHeaderCaption="PRIORIZACION">
  <location ref="A3:G7" firstHeaderRow="1" firstDataRow="2" firstDataCol="1"/>
  <pivotFields count="3">
    <pivotField axis="axisCol" dataField="1" showAll="0">
      <items count="6">
        <item x="3"/>
        <item x="4"/>
        <item x="2"/>
        <item x="1"/>
        <item x="0"/>
        <item t="default"/>
      </items>
    </pivotField>
    <pivotField showAll="0">
      <items count="28">
        <item x="3"/>
        <item x="7"/>
        <item x="10"/>
        <item x="13"/>
        <item x="18"/>
        <item x="8"/>
        <item x="16"/>
        <item x="14"/>
        <item x="15"/>
        <item x="11"/>
        <item x="19"/>
        <item x="1"/>
        <item x="2"/>
        <item x="4"/>
        <item x="0"/>
        <item x="9"/>
        <item x="21"/>
        <item x="22"/>
        <item x="17"/>
        <item x="20"/>
        <item x="23"/>
        <item x="24"/>
        <item x="5"/>
        <item x="25"/>
        <item x="26"/>
        <item x="12"/>
        <item x="6"/>
        <item t="default"/>
      </items>
    </pivotField>
    <pivotField axis="axisRow" showAll="0">
      <items count="3">
        <item x="1"/>
        <item x="0"/>
        <item t="default"/>
      </items>
    </pivotField>
  </pivotFields>
  <rowFields count="1">
    <field x="2"/>
  </rowFields>
  <rowItems count="3">
    <i>
      <x/>
    </i>
    <i>
      <x v="1"/>
    </i>
    <i t="grand">
      <x/>
    </i>
  </rowItems>
  <colFields count="1">
    <field x="0"/>
  </colFields>
  <colItems count="6">
    <i>
      <x/>
    </i>
    <i>
      <x v="1"/>
    </i>
    <i>
      <x v="2"/>
    </i>
    <i>
      <x v="3"/>
    </i>
    <i>
      <x v="4"/>
    </i>
    <i t="grand">
      <x/>
    </i>
  </colItems>
  <dataFields count="1">
    <dataField name="-" fld="0" subtotal="count" baseField="0" baseItem="0"/>
  </dataFields>
  <chartFormats count="20">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1">
          <reference field="4294967294" count="1" selected="0">
            <x v="0"/>
          </reference>
        </references>
      </pivotArea>
    </chartFormat>
    <chartFormat chart="0" format="3">
      <pivotArea type="data" outline="0" fieldPosition="0">
        <references count="2">
          <reference field="4294967294" count="1" selected="0">
            <x v="0"/>
          </reference>
          <reference field="2" count="1" selected="0">
            <x v="1"/>
          </reference>
        </references>
      </pivotArea>
    </chartFormat>
    <chartFormat chart="0" format="4">
      <pivotArea type="data" outline="0" fieldPosition="0">
        <references count="2">
          <reference field="4294967294" count="1" selected="0">
            <x v="0"/>
          </reference>
          <reference field="2" count="1" selected="0">
            <x v="0"/>
          </reference>
        </references>
      </pivotArea>
    </chartFormat>
    <chartFormat chart="0" format="5">
      <pivotArea type="data" outline="0" fieldPosition="0">
        <references count="3">
          <reference field="4294967294" count="1" selected="0">
            <x v="0"/>
          </reference>
          <reference field="0" count="1" selected="0">
            <x v="0"/>
          </reference>
          <reference field="2" count="1" selected="0">
            <x v="0"/>
          </reference>
        </references>
      </pivotArea>
    </chartFormat>
    <chartFormat chart="0" format="6">
      <pivotArea type="data" outline="0" fieldPosition="0">
        <references count="3">
          <reference field="4294967294" count="1" selected="0">
            <x v="0"/>
          </reference>
          <reference field="0" count="1" selected="0">
            <x v="1"/>
          </reference>
          <reference field="2" count="1" selected="0">
            <x v="0"/>
          </reference>
        </references>
      </pivotArea>
    </chartFormat>
    <chartFormat chart="0" format="7">
      <pivotArea type="data" outline="0" fieldPosition="0">
        <references count="3">
          <reference field="4294967294" count="1" selected="0">
            <x v="0"/>
          </reference>
          <reference field="0" count="1" selected="0">
            <x v="2"/>
          </reference>
          <reference field="2" count="1" selected="0">
            <x v="0"/>
          </reference>
        </references>
      </pivotArea>
    </chartFormat>
    <chartFormat chart="0" format="8">
      <pivotArea type="data" outline="0" fieldPosition="0">
        <references count="3">
          <reference field="4294967294" count="1" selected="0">
            <x v="0"/>
          </reference>
          <reference field="0" count="1" selected="0">
            <x v="3"/>
          </reference>
          <reference field="2" count="1" selected="0">
            <x v="0"/>
          </reference>
        </references>
      </pivotArea>
    </chartFormat>
    <chartFormat chart="0" format="9">
      <pivotArea type="data" outline="0" fieldPosition="0">
        <references count="3">
          <reference field="4294967294" count="1" selected="0">
            <x v="0"/>
          </reference>
          <reference field="0" count="1" selected="0">
            <x v="4"/>
          </reference>
          <reference field="2" count="1" selected="0">
            <x v="0"/>
          </reference>
        </references>
      </pivotArea>
    </chartFormat>
    <chartFormat chart="0" format="10">
      <pivotArea type="data" outline="0" fieldPosition="0">
        <references count="3">
          <reference field="4294967294" count="1" selected="0">
            <x v="0"/>
          </reference>
          <reference field="0" count="1" selected="0">
            <x v="0"/>
          </reference>
          <reference field="2" count="1" selected="0">
            <x v="1"/>
          </reference>
        </references>
      </pivotArea>
    </chartFormat>
    <chartFormat chart="0" format="11">
      <pivotArea type="data" outline="0" fieldPosition="0">
        <references count="3">
          <reference field="4294967294" count="1" selected="0">
            <x v="0"/>
          </reference>
          <reference field="0" count="1" selected="0">
            <x v="1"/>
          </reference>
          <reference field="2" count="1" selected="0">
            <x v="1"/>
          </reference>
        </references>
      </pivotArea>
    </chartFormat>
    <chartFormat chart="0" format="12">
      <pivotArea type="data" outline="0" fieldPosition="0">
        <references count="3">
          <reference field="4294967294" count="1" selected="0">
            <x v="0"/>
          </reference>
          <reference field="0" count="1" selected="0">
            <x v="2"/>
          </reference>
          <reference field="2" count="1" selected="0">
            <x v="1"/>
          </reference>
        </references>
      </pivotArea>
    </chartFormat>
    <chartFormat chart="0" format="13">
      <pivotArea type="data" outline="0" fieldPosition="0">
        <references count="3">
          <reference field="4294967294" count="1" selected="0">
            <x v="0"/>
          </reference>
          <reference field="0" count="1" selected="0">
            <x v="3"/>
          </reference>
          <reference field="2" count="1" selected="0">
            <x v="1"/>
          </reference>
        </references>
      </pivotArea>
    </chartFormat>
    <chartFormat chart="0" format="14">
      <pivotArea type="data" outline="0" fieldPosition="0">
        <references count="3">
          <reference field="4294967294" count="1" selected="0">
            <x v="0"/>
          </reference>
          <reference field="0" count="1" selected="0">
            <x v="4"/>
          </reference>
          <reference field="2" count="1" selected="0">
            <x v="1"/>
          </reference>
        </references>
      </pivotArea>
    </chartFormat>
    <chartFormat chart="0" format="15" series="1">
      <pivotArea type="data" outline="0" fieldPosition="0">
        <references count="2">
          <reference field="4294967294" count="1" selected="0">
            <x v="0"/>
          </reference>
          <reference field="0" count="1" selected="0">
            <x v="1"/>
          </reference>
        </references>
      </pivotArea>
    </chartFormat>
    <chartFormat chart="0" format="16" series="1">
      <pivotArea type="data" outline="0" fieldPosition="0">
        <references count="2">
          <reference field="4294967294" count="1" selected="0">
            <x v="0"/>
          </reference>
          <reference field="0" count="1" selected="0">
            <x v="2"/>
          </reference>
        </references>
      </pivotArea>
    </chartFormat>
    <chartFormat chart="0" format="17" series="1">
      <pivotArea type="data" outline="0" fieldPosition="0">
        <references count="2">
          <reference field="4294967294" count="1" selected="0">
            <x v="0"/>
          </reference>
          <reference field="0" count="1" selected="0">
            <x v="3"/>
          </reference>
        </references>
      </pivotArea>
    </chartFormat>
    <chartFormat chart="0" format="18" series="1">
      <pivotArea type="data" outline="0" fieldPosition="0">
        <references count="2">
          <reference field="4294967294" count="1" selected="0">
            <x v="0"/>
          </reference>
          <reference field="0" count="1" selected="0">
            <x v="4"/>
          </reference>
        </references>
      </pivotArea>
    </chartFormat>
    <chartFormat chart="0" format="19" series="1">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345" dT="2021-11-03T16:46:29.75" personId="{29C460E5-CE0E-4D68-8A5B-81B8A9190CDB}" id="{CF4962F2-FA07-4ADB-9467-47FCA97B74E3}">
    <text>Segun la metodologia de elaboración de riesgos de corupción se requiere establecer la periodicidad  o tiempo de ejecución del control 1.</text>
  </threadedComment>
</ThreadedComments>
</file>

<file path=xl/threadedComments/threadedComment2.xml><?xml version="1.0" encoding="utf-8"?>
<ThreadedComments xmlns="http://schemas.microsoft.com/office/spreadsheetml/2018/threadedcomments" xmlns:x="http://schemas.openxmlformats.org/spreadsheetml/2006/main">
  <threadedComment ref="F7" dT="2022-03-31T14:35:54.52" personId="{BA4320DA-6806-45CF-A9A8-628A97E4F034}" id="{A7C304F2-4267-4A26-8B70-6C62F72D0CB6}">
    <text xml:space="preserve">Se realiza el ajuste @LUIS FERNANDO HERRERA ROJAS </text>
    <mentions>
      <mention mentionpersonId="{F3596157-FCB2-49BF-826B-ECA4526FB2C5}" mentionId="{CB98DB9C-7433-4A1C-B27B-5B4BF6BF28DE}" startIndex="21" length="28"/>
    </mentions>
  </threadedComment>
</ThreadedComments>
</file>

<file path=xl/threadedComments/threadedComment3.xml><?xml version="1.0" encoding="utf-8"?>
<ThreadedComments xmlns="http://schemas.microsoft.com/office/spreadsheetml/2018/threadedcomments" xmlns:x="http://schemas.openxmlformats.org/spreadsheetml/2006/main">
  <threadedComment ref="C533" dT="2023-12-18T20:57:52.22" personId="{EE0A39F7-3783-449B-ADC7-93C1CDB24938}" id="{7AD9AEAC-3660-479B-BF3E-E8BA0F23F5BD}">
    <text>El nombre del trámite no es correcto, por qué no es para las IETDH sino para las ESAL</text>
  </threadedComment>
  <threadedComment ref="C653" dT="2023-12-18T21:18:16.39" personId="{EE0A39F7-3783-449B-ADC7-93C1CDB24938}" id="{184698C7-E67C-4370-9522-101408707E31}">
    <text>Este trámite fue eliminado de la estrategia, debido a que es un procedimiento interno de la SED, para la creación de las IED o las modificaciones del RCO, según la Resolución 3079 de 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1.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4.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educacionbogota.edu.co/portal_institucional/transparencia-informes-peticiones-quejas-reclamos-informes-mensuales-pqrs" TargetMode="External"/><Relationship Id="rId3" Type="http://schemas.openxmlformats.org/officeDocument/2006/relationships/hyperlink" Target="../../../../../:x:/g/personal/jamorales_educacionbogota_gov_co/EWQvdQaHLoBPgsHAMBAReoQBtl0tRObLThK_nDCM0TCb_w?e=qKcd8b" TargetMode="External"/><Relationship Id="rId7" Type="http://schemas.openxmlformats.org/officeDocument/2006/relationships/hyperlink" Target="../../eortega/AppData/Documents/OAP%20desde%202012/2022/plan%20incentivos%20SED/evidencias%20riesgos%20de%20corrupcion%20en%20tramites/AppData/Local/Microsoft/Windows/INetCache/:x:/g/personal/jamorales_educacionbogota_gov_co/EWQvdQaHLoBPgsHAMBAReoQBtl0tRObLThK_nDCM0TCb_w?e=qKcd8b" TargetMode="External"/><Relationship Id="rId2" Type="http://schemas.openxmlformats.org/officeDocument/2006/relationships/hyperlink" Target="https://www.educacionbogota.edu.co/portal_institucional/transparencia/reportes-de-control-interno" TargetMode="External"/><Relationship Id="rId1" Type="http://schemas.openxmlformats.org/officeDocument/2006/relationships/hyperlink" Target="https://educacionbogota-my.sharepoint.com/:x:/g/personal/jamorales_educacionbogota_gov_co/EWQvdQaHLoBPgsHAMBAReoQBtl0tRObLThK_nDCM0TCb_w?e=qKcd8b" TargetMode="External"/><Relationship Id="rId6" Type="http://schemas.openxmlformats.org/officeDocument/2006/relationships/hyperlink" Target="https://educacionbogota.edu.co/portal_institucional/servicio-ciudadania2" TargetMode="External"/><Relationship Id="rId11" Type="http://schemas.openxmlformats.org/officeDocument/2006/relationships/drawing" Target="../drawings/drawing5.xml"/><Relationship Id="rId5" Type="http://schemas.openxmlformats.org/officeDocument/2006/relationships/hyperlink" Target="https://bogota.gov.co/servicios/entidad/secretaria-de-educacion-del-distrito-sed" TargetMode="External"/><Relationship Id="rId10" Type="http://schemas.openxmlformats.org/officeDocument/2006/relationships/printerSettings" Target="../printerSettings/printerSettings6.bin"/><Relationship Id="rId4" Type="http://schemas.openxmlformats.org/officeDocument/2006/relationships/hyperlink" Target="https://bogota.gov.co/servicios/entidad/secretaria-de-educacion-del-distrito-sed" TargetMode="External"/><Relationship Id="rId9" Type="http://schemas.openxmlformats.org/officeDocument/2006/relationships/hyperlink" Target="https://www.educacionbogota.edu.co/portal_institucional/transparencia-informes-peticiones-quejas-reclamos-medicion-percepcion-calidad-satisfaccion-usuario"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76"/>
  <sheetViews>
    <sheetView topLeftCell="D1" zoomScale="60" zoomScaleNormal="60" zoomScalePageLayoutView="85" workbookViewId="0">
      <selection activeCell="D9" sqref="D9:D32"/>
    </sheetView>
  </sheetViews>
  <sheetFormatPr defaultColWidth="11.42578125" defaultRowHeight="15"/>
  <cols>
    <col min="1" max="1" width="5.140625" style="5" customWidth="1"/>
    <col min="2" max="2" width="30.85546875" style="5" customWidth="1"/>
    <col min="3" max="3" width="24" style="4" customWidth="1"/>
    <col min="4" max="4" width="32.7109375" style="5" customWidth="1"/>
    <col min="5" max="5" width="27.85546875" style="5" customWidth="1"/>
    <col min="6" max="6" width="13.85546875" style="4" customWidth="1"/>
    <col min="7" max="7" width="14.140625" style="4" customWidth="1"/>
    <col min="8" max="9" width="17.85546875" style="4" customWidth="1"/>
    <col min="10" max="10" width="31.42578125" style="5" customWidth="1"/>
    <col min="11" max="11" width="17.42578125" style="5" customWidth="1"/>
    <col min="12" max="12" width="43" style="5" customWidth="1"/>
    <col min="13" max="14" width="11.42578125" style="5"/>
    <col min="15" max="15" width="12.7109375" style="4" bestFit="1" customWidth="1"/>
    <col min="16" max="16" width="12.42578125" style="4" bestFit="1" customWidth="1"/>
    <col min="17" max="17" width="17.85546875" style="5" customWidth="1"/>
    <col min="18" max="18" width="17.85546875" style="4" customWidth="1"/>
    <col min="19" max="19" width="23.140625" style="5" customWidth="1"/>
    <col min="20" max="21" width="10.42578125" style="5" customWidth="1"/>
    <col min="22" max="22" width="17.5703125" style="5" customWidth="1"/>
    <col min="23" max="23" width="19.42578125" style="5" customWidth="1"/>
    <col min="24" max="25" width="11.42578125" style="5"/>
    <col min="26" max="27" width="34" style="5" customWidth="1"/>
    <col min="28" max="29" width="11.42578125" style="5"/>
    <col min="30" max="31" width="34" style="5" customWidth="1"/>
    <col min="32" max="33" width="11.42578125" style="5"/>
    <col min="34" max="35" width="34" style="5" customWidth="1"/>
    <col min="36" max="36" width="19.7109375" style="5" customWidth="1"/>
    <col min="37" max="37" width="31.42578125" style="5" customWidth="1"/>
    <col min="38" max="38" width="22.85546875" style="5" customWidth="1"/>
    <col min="39" max="39" width="21" style="5" customWidth="1"/>
    <col min="40" max="40" width="24.5703125" style="5" customWidth="1"/>
    <col min="41" max="16384" width="11.42578125" style="1"/>
  </cols>
  <sheetData>
    <row r="1" spans="1:40" ht="40.5" customHeight="1" thickBot="1">
      <c r="A1" s="455"/>
      <c r="B1" s="456"/>
      <c r="C1" s="464" t="s">
        <v>0</v>
      </c>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6"/>
    </row>
    <row r="2" spans="1:40" ht="30" customHeight="1" thickBot="1">
      <c r="A2" s="457"/>
      <c r="B2" s="458"/>
      <c r="C2" s="461" t="s">
        <v>1</v>
      </c>
      <c r="D2" s="462"/>
      <c r="E2" s="462"/>
      <c r="F2" s="462"/>
      <c r="G2" s="463"/>
      <c r="H2" s="472"/>
      <c r="I2" s="473"/>
      <c r="J2" s="473"/>
      <c r="K2" s="473"/>
      <c r="L2" s="474"/>
      <c r="M2" s="462"/>
      <c r="N2" s="462"/>
      <c r="O2" s="462"/>
      <c r="P2" s="463"/>
      <c r="Q2" s="469"/>
      <c r="R2" s="470"/>
      <c r="S2" s="470"/>
      <c r="T2" s="470"/>
      <c r="U2" s="470"/>
      <c r="V2" s="470"/>
      <c r="W2" s="470"/>
      <c r="X2" s="470"/>
      <c r="Y2" s="470"/>
      <c r="Z2" s="470"/>
      <c r="AA2" s="470"/>
      <c r="AB2" s="470"/>
      <c r="AC2" s="470"/>
      <c r="AD2" s="470"/>
      <c r="AE2" s="470"/>
      <c r="AF2" s="470"/>
      <c r="AG2" s="470"/>
      <c r="AH2" s="470"/>
      <c r="AI2" s="470"/>
      <c r="AJ2" s="470"/>
      <c r="AK2" s="470"/>
      <c r="AL2" s="470"/>
      <c r="AM2" s="470"/>
      <c r="AN2" s="471"/>
    </row>
    <row r="3" spans="1:40" ht="30" customHeight="1" thickBot="1">
      <c r="A3" s="459"/>
      <c r="B3" s="460"/>
      <c r="C3" s="464" t="s">
        <v>2</v>
      </c>
      <c r="D3" s="466"/>
      <c r="E3" s="469"/>
      <c r="F3" s="470"/>
      <c r="G3" s="470"/>
      <c r="H3" s="470"/>
      <c r="I3" s="470"/>
      <c r="J3" s="470"/>
      <c r="K3" s="470"/>
      <c r="L3" s="471"/>
      <c r="M3" s="465"/>
      <c r="N3" s="465"/>
      <c r="O3" s="466"/>
      <c r="P3" s="469"/>
      <c r="Q3" s="470"/>
      <c r="R3" s="470"/>
      <c r="S3" s="470"/>
      <c r="T3" s="470"/>
      <c r="U3" s="470"/>
      <c r="V3" s="470"/>
      <c r="W3" s="470"/>
      <c r="X3" s="470"/>
      <c r="Y3" s="470"/>
      <c r="Z3" s="470"/>
      <c r="AA3" s="470"/>
      <c r="AB3" s="470"/>
      <c r="AC3" s="470"/>
      <c r="AD3" s="470"/>
      <c r="AE3" s="470"/>
      <c r="AF3" s="470"/>
      <c r="AG3" s="470"/>
      <c r="AH3" s="470"/>
      <c r="AI3" s="470"/>
      <c r="AJ3" s="470"/>
      <c r="AK3" s="470"/>
      <c r="AL3" s="470"/>
      <c r="AM3" s="470"/>
      <c r="AN3" s="471"/>
    </row>
    <row r="4" spans="1:40" ht="30" customHeight="1" thickBot="1">
      <c r="A4" s="2"/>
      <c r="B4" s="2"/>
      <c r="C4" s="2"/>
      <c r="D4" s="2"/>
      <c r="E4" s="2"/>
      <c r="F4" s="2"/>
      <c r="G4" s="2"/>
      <c r="H4" s="2"/>
      <c r="I4" s="2"/>
      <c r="J4" s="2"/>
      <c r="K4" s="2"/>
      <c r="L4" s="2"/>
      <c r="M4" s="2"/>
      <c r="N4" s="2"/>
      <c r="O4" s="2"/>
      <c r="P4" s="2"/>
      <c r="Q4" s="2"/>
      <c r="R4" s="2"/>
      <c r="S4" s="2"/>
      <c r="T4" s="2"/>
      <c r="U4" s="2"/>
      <c r="V4" s="2"/>
      <c r="W4" s="2"/>
    </row>
    <row r="5" spans="1:40" ht="35.25" customHeight="1">
      <c r="A5" s="452" t="s">
        <v>3</v>
      </c>
      <c r="B5" s="453"/>
      <c r="C5" s="453"/>
      <c r="D5" s="453"/>
      <c r="E5" s="454"/>
      <c r="F5" s="452" t="s">
        <v>4</v>
      </c>
      <c r="G5" s="453"/>
      <c r="H5" s="453"/>
      <c r="I5" s="454"/>
      <c r="J5" s="452" t="s">
        <v>5</v>
      </c>
      <c r="K5" s="453"/>
      <c r="L5" s="453"/>
      <c r="M5" s="453"/>
      <c r="N5" s="453"/>
      <c r="O5" s="453"/>
      <c r="P5" s="453"/>
      <c r="Q5" s="453"/>
      <c r="R5" s="453"/>
      <c r="S5" s="453"/>
      <c r="T5" s="453"/>
      <c r="U5" s="453"/>
      <c r="V5" s="453"/>
      <c r="W5" s="454"/>
      <c r="X5" s="452" t="s">
        <v>6</v>
      </c>
      <c r="Y5" s="467"/>
      <c r="Z5" s="467"/>
      <c r="AA5" s="467"/>
      <c r="AB5" s="467"/>
      <c r="AC5" s="467"/>
      <c r="AD5" s="467"/>
      <c r="AE5" s="467"/>
      <c r="AF5" s="467"/>
      <c r="AG5" s="467"/>
      <c r="AH5" s="467"/>
      <c r="AI5" s="468"/>
      <c r="AJ5" s="452" t="s">
        <v>7</v>
      </c>
      <c r="AK5" s="467"/>
      <c r="AL5" s="467"/>
      <c r="AM5" s="467"/>
      <c r="AN5" s="468"/>
    </row>
    <row r="6" spans="1:40" s="3" customFormat="1" ht="27" customHeight="1">
      <c r="A6" s="420" t="s">
        <v>8</v>
      </c>
      <c r="B6" s="422" t="s">
        <v>9</v>
      </c>
      <c r="C6" s="422" t="s">
        <v>10</v>
      </c>
      <c r="D6" s="422" t="s">
        <v>11</v>
      </c>
      <c r="E6" s="438" t="s">
        <v>12</v>
      </c>
      <c r="F6" s="420" t="s">
        <v>13</v>
      </c>
      <c r="G6" s="422" t="s">
        <v>14</v>
      </c>
      <c r="H6" s="440" t="s">
        <v>15</v>
      </c>
      <c r="I6" s="449" t="s">
        <v>16</v>
      </c>
      <c r="J6" s="420" t="s">
        <v>17</v>
      </c>
      <c r="K6" s="422" t="s">
        <v>18</v>
      </c>
      <c r="L6" s="422" t="s">
        <v>19</v>
      </c>
      <c r="M6" s="422" t="s">
        <v>20</v>
      </c>
      <c r="N6" s="422" t="s">
        <v>21</v>
      </c>
      <c r="O6" s="422" t="s">
        <v>13</v>
      </c>
      <c r="P6" s="422" t="s">
        <v>14</v>
      </c>
      <c r="Q6" s="440" t="s">
        <v>15</v>
      </c>
      <c r="R6" s="440" t="s">
        <v>16</v>
      </c>
      <c r="S6" s="442" t="s">
        <v>22</v>
      </c>
      <c r="T6" s="442"/>
      <c r="U6" s="442"/>
      <c r="V6" s="442"/>
      <c r="W6" s="443"/>
      <c r="X6" s="446" t="s">
        <v>23</v>
      </c>
      <c r="Y6" s="444"/>
      <c r="Z6" s="444"/>
      <c r="AA6" s="444"/>
      <c r="AB6" s="444" t="s">
        <v>24</v>
      </c>
      <c r="AC6" s="444"/>
      <c r="AD6" s="444"/>
      <c r="AE6" s="444"/>
      <c r="AF6" s="444" t="s">
        <v>25</v>
      </c>
      <c r="AG6" s="444"/>
      <c r="AH6" s="444"/>
      <c r="AI6" s="445"/>
      <c r="AJ6" s="420" t="s">
        <v>26</v>
      </c>
      <c r="AK6" s="422" t="s">
        <v>27</v>
      </c>
      <c r="AL6" s="422" t="s">
        <v>28</v>
      </c>
      <c r="AM6" s="422" t="s">
        <v>29</v>
      </c>
      <c r="AN6" s="438" t="s">
        <v>30</v>
      </c>
    </row>
    <row r="7" spans="1:40" s="3" customFormat="1" ht="27" customHeight="1">
      <c r="A7" s="420"/>
      <c r="B7" s="422"/>
      <c r="C7" s="422"/>
      <c r="D7" s="422"/>
      <c r="E7" s="438"/>
      <c r="F7" s="420"/>
      <c r="G7" s="422"/>
      <c r="H7" s="440"/>
      <c r="I7" s="449"/>
      <c r="J7" s="420"/>
      <c r="K7" s="422"/>
      <c r="L7" s="422"/>
      <c r="M7" s="422"/>
      <c r="N7" s="422"/>
      <c r="O7" s="422"/>
      <c r="P7" s="422"/>
      <c r="Q7" s="440"/>
      <c r="R7" s="440"/>
      <c r="S7" s="422" t="s">
        <v>31</v>
      </c>
      <c r="T7" s="422" t="s">
        <v>32</v>
      </c>
      <c r="U7" s="422" t="s">
        <v>33</v>
      </c>
      <c r="V7" s="422" t="s">
        <v>34</v>
      </c>
      <c r="W7" s="438" t="s">
        <v>35</v>
      </c>
      <c r="X7" s="420" t="s">
        <v>36</v>
      </c>
      <c r="Y7" s="422" t="s">
        <v>37</v>
      </c>
      <c r="Z7" s="422" t="s">
        <v>38</v>
      </c>
      <c r="AA7" s="422" t="s">
        <v>28</v>
      </c>
      <c r="AB7" s="422" t="s">
        <v>36</v>
      </c>
      <c r="AC7" s="422" t="s">
        <v>37</v>
      </c>
      <c r="AD7" s="422" t="s">
        <v>38</v>
      </c>
      <c r="AE7" s="422" t="s">
        <v>28</v>
      </c>
      <c r="AF7" s="422" t="s">
        <v>36</v>
      </c>
      <c r="AG7" s="422" t="s">
        <v>37</v>
      </c>
      <c r="AH7" s="422" t="s">
        <v>38</v>
      </c>
      <c r="AI7" s="438" t="s">
        <v>28</v>
      </c>
      <c r="AJ7" s="420"/>
      <c r="AK7" s="422"/>
      <c r="AL7" s="422"/>
      <c r="AM7" s="422"/>
      <c r="AN7" s="438"/>
    </row>
    <row r="8" spans="1:40" ht="27" customHeight="1" thickBot="1">
      <c r="A8" s="421"/>
      <c r="B8" s="423"/>
      <c r="C8" s="423"/>
      <c r="D8" s="423"/>
      <c r="E8" s="439"/>
      <c r="F8" s="421"/>
      <c r="G8" s="423"/>
      <c r="H8" s="441"/>
      <c r="I8" s="450"/>
      <c r="J8" s="421"/>
      <c r="K8" s="423"/>
      <c r="L8" s="423"/>
      <c r="M8" s="423"/>
      <c r="N8" s="423"/>
      <c r="O8" s="423"/>
      <c r="P8" s="423"/>
      <c r="Q8" s="441"/>
      <c r="R8" s="441"/>
      <c r="S8" s="423"/>
      <c r="T8" s="423"/>
      <c r="U8" s="423"/>
      <c r="V8" s="423"/>
      <c r="W8" s="439"/>
      <c r="X8" s="421"/>
      <c r="Y8" s="423"/>
      <c r="Z8" s="423"/>
      <c r="AA8" s="423"/>
      <c r="AB8" s="423"/>
      <c r="AC8" s="423"/>
      <c r="AD8" s="423"/>
      <c r="AE8" s="423"/>
      <c r="AF8" s="423"/>
      <c r="AG8" s="423"/>
      <c r="AH8" s="423"/>
      <c r="AI8" s="439"/>
      <c r="AJ8" s="421"/>
      <c r="AK8" s="423"/>
      <c r="AL8" s="423"/>
      <c r="AM8" s="423"/>
      <c r="AN8" s="439"/>
    </row>
    <row r="9" spans="1:40" ht="18.75" customHeight="1">
      <c r="A9" s="435">
        <v>1</v>
      </c>
      <c r="B9" s="427"/>
      <c r="C9" s="432"/>
      <c r="D9" s="427"/>
      <c r="E9" s="424"/>
      <c r="F9" s="447"/>
      <c r="G9" s="427"/>
      <c r="H9" s="427" t="str">
        <f>IF(AND(EXACT(F9,"Raro"),(EXACT(G9,"Insignificante"))),"Baja",IF(AND(EXACT(F9,"Raro"),(EXACT(G9,"Menor"))),"Baja",IF(AND(EXACT(F9,"Raro"),(EXACT(G9,"Moderado"))),"Moderada",IF(AND(EXACT(F9,"Raro"),(EXACT(G9,"Mayor"))),"Alta",IF(AND(EXACT(F9,"Raro"),(EXACT(G9,"Catastrófico"))),"Alta",IF(AND(EXACT(F9,"Improbable"),(EXACT(G9,"Insignificante"))),"Baja",IF(AND(EXACT(F9,"Improbable"),(EXACT(G9,"Menor"))),"Baja",IF(AND(EXACT(F9,"Improbable"),(EXACT(G9,"Moderado"))),"Moderada",IF(AND(EXACT(F9,"Improbable"),(EXACT(G9,"Mayor"))),"Alta",IF(AND(EXACT(F9,"Improbable"),(EXACT(G9,"Catastrófico"))),"Extrema",IF(AND(EXACT(F9,"Posible"),(EXACT(G9,"Insignificante"))),"baja",IF(AND(EXACT(F9,"Posible"),(EXACT(G9,"Menor"))),"Moderada",IF(AND(EXACT(F9,"Posible"),(EXACT(G9,"Moderado"))),"Alta",IF(AND(EXACT(F9,"Posible"),(EXACT(G9,"Mayor"))),"Extrema",IF(AND(EXACT(F9,"Posible"),(EXACT(G9,"Catastrófico"))),"Extrema",IF(AND(EXACT(F9,"Probable"),(EXACT(G9,"Insignificante"))),"Moderada",IF(AND(EXACT(F9,"Probable"),(EXACT(G9,"Menor"))),"Alta",IF(AND(EXACT(F9,"Probable"),(EXACT(G9,"Moderado"))),"Alta",IF(AND(EXACT(F9,"Probable"),(EXACT(G9,"Mayor"))),"Extrema",IF(AND(EXACT(F9,"Probable"),(EXACT(G9,"Catastrófico"))),"Extrema",IF(AND(EXACT(F9,"Casi Seguro"),(EXACT(G9,"Insignificante"))),"Alta",IF(AND(EXACT(F9,"Casi Seguro"),(EXACT(G9,"Menor"))),"Alta",IF(AND(EXACT(F9,"Casi Seguro"),(EXACT(G9,"Moderado"))),"Extrema",IF(AND(EXACT(F9,"Casi Seguro"),(EXACT(G9,"Mayor"))),"Extrema",IF(AND(EXACT(F9,"Casi Seguro"),(EXACT(G9,"Catastrófico"))),"Extrema","")))))))))))))))))))))))))</f>
        <v/>
      </c>
      <c r="I9" s="424" t="str">
        <f>IF(EXACT(H9,"Baja"),"Asumir el Riesgo",IF(EXACT(H9,"Moderada"),"Asumir el Riesgo, Reducir el Riesgo",IF(EXACT(H9,"Alta"),"Asumir el Riesgo, Evitar, Compartir o Transferir",IF(EXACT(H9,"Extrema"),"Reducir el Riesgo, Evitar, Compartir o Transferir",""))))</f>
        <v/>
      </c>
      <c r="J9" s="447"/>
      <c r="K9" s="427"/>
      <c r="L9" s="84"/>
      <c r="M9" s="84" t="str">
        <f>+IFERROR(VLOOKUP(L9,DATOS!$E$2:$F$9,2,FALSE),"")</f>
        <v/>
      </c>
      <c r="N9" s="451">
        <f>SUM(M9:M16)</f>
        <v>0</v>
      </c>
      <c r="O9" s="427"/>
      <c r="P9" s="427"/>
      <c r="Q9" s="427" t="str">
        <f>IF(AND(EXACT(O9,"Raro"),(EXACT(P9,"Insignificante"))),"Baja",IF(AND(EXACT(O9,"Raro"),(EXACT(P9,"Menor"))),"Baja",IF(AND(EXACT(O9,"Raro"),(EXACT(P9,"Moderado"))),"Moderada",IF(AND(EXACT(O9,"Raro"),(EXACT(P9,"Mayor"))),"Alta",IF(AND(EXACT(O9,"Raro"),(EXACT(P9,"Catastrófico"))),"Alta",IF(AND(EXACT(O9,"Improbable"),(EXACT(P9,"Insignificante"))),"Baja",IF(AND(EXACT(O9,"Improbable"),(EXACT(P9,"Menor"))),"Baja",IF(AND(EXACT(O9,"Improbable"),(EXACT(P9,"Moderado"))),"Moderada",IF(AND(EXACT(O9,"Improbable"),(EXACT(P9,"Mayor"))),"Alta",IF(AND(EXACT(O9,"Improbable"),(EXACT(P9,"Catastrófico"))),"Extrema",IF(AND(EXACT(O9,"Posible"),(EXACT(P9,"Insignificante"))),"baja",IF(AND(EXACT(O9,"Posible"),(EXACT(P9,"Menor"))),"Moderada",IF(AND(EXACT(O9,"Posible"),(EXACT(P9,"Moderado"))),"Alta",IF(AND(EXACT(O9,"Posible"),(EXACT(P9,"Mayor"))),"Extrema",IF(AND(EXACT(O9,"Posible"),(EXACT(P9,"Catastrófico"))),"Extrema",IF(AND(EXACT(O9,"Probable"),(EXACT(P9,"Insignificante"))),"Moderada",IF(AND(EXACT(O9,"Probable"),(EXACT(P9,"Menor"))),"Alta",IF(AND(EXACT(O9,"Probable"),(EXACT(P9,"Moderado"))),"Alta",IF(AND(EXACT(O9,"Probable"),(EXACT(P9,"Mayor"))),"Extrema",IF(AND(EXACT(O9,"Probable"),(EXACT(P9,"Catastrófico"))),"Extrema",IF(AND(EXACT(O9,"Casi Seguro"),(EXACT(P9,"Insignificante"))),"Alta",IF(AND(EXACT(O9,"Casi Seguro"),(EXACT(P9,"Menor"))),"Alta",IF(AND(EXACT(O9,"Casi Seguro"),(EXACT(P9,"Moderado"))),"Extrema",IF(AND(EXACT(O9,"Casi Seguro"),(EXACT(P9,"Mayor"))),"Extrema",IF(AND(EXACT(O9,"Casi Seguro"),(EXACT(P9,"Catastrófico"))),"Extrema","")))))))))))))))))))))))))</f>
        <v/>
      </c>
      <c r="R9" s="424" t="str">
        <f>IF(EXACT(Q9,"Baja"),"Asumir el Riesgo",IF(EXACT(Q9,"Moderada"),"Asumir el Riesgo, Reducir el Riesgo",IF(EXACT(Q9,"Alta"),"Asumir el Riesgo, Evitar, Compartir o Transferir",IF(EXACT(Q9,"Extrema"),"Reducir el Riesgo, Evitar, Compartir o Transferir",""))))</f>
        <v/>
      </c>
      <c r="S9" s="451"/>
      <c r="T9" s="451"/>
      <c r="U9" s="451"/>
      <c r="V9" s="451"/>
      <c r="W9" s="476"/>
      <c r="X9" s="435"/>
      <c r="Y9" s="451"/>
      <c r="Z9" s="451"/>
      <c r="AA9" s="451"/>
      <c r="AB9" s="451"/>
      <c r="AC9" s="451"/>
      <c r="AD9" s="451"/>
      <c r="AE9" s="451"/>
      <c r="AF9" s="451"/>
      <c r="AG9" s="451"/>
      <c r="AH9" s="451"/>
      <c r="AI9" s="476"/>
      <c r="AJ9" s="482"/>
      <c r="AK9" s="478"/>
      <c r="AL9" s="478"/>
      <c r="AM9" s="478"/>
      <c r="AN9" s="480"/>
    </row>
    <row r="10" spans="1:40" ht="18.75" customHeight="1">
      <c r="A10" s="436"/>
      <c r="B10" s="428"/>
      <c r="C10" s="433"/>
      <c r="D10" s="428"/>
      <c r="E10" s="425"/>
      <c r="F10" s="448"/>
      <c r="G10" s="428"/>
      <c r="H10" s="428"/>
      <c r="I10" s="425"/>
      <c r="J10" s="448"/>
      <c r="K10" s="428"/>
      <c r="L10" s="82"/>
      <c r="M10" s="82" t="str">
        <f>+IFERROR(VLOOKUP(L10,DATOS!$E$2:$F$9,2,FALSE),"")</f>
        <v/>
      </c>
      <c r="N10" s="430"/>
      <c r="O10" s="428"/>
      <c r="P10" s="428"/>
      <c r="Q10" s="428"/>
      <c r="R10" s="425"/>
      <c r="S10" s="430"/>
      <c r="T10" s="430"/>
      <c r="U10" s="430"/>
      <c r="V10" s="430"/>
      <c r="W10" s="477"/>
      <c r="X10" s="436"/>
      <c r="Y10" s="430"/>
      <c r="Z10" s="430"/>
      <c r="AA10" s="430"/>
      <c r="AB10" s="430"/>
      <c r="AC10" s="430"/>
      <c r="AD10" s="430"/>
      <c r="AE10" s="430"/>
      <c r="AF10" s="430"/>
      <c r="AG10" s="430"/>
      <c r="AH10" s="430"/>
      <c r="AI10" s="477"/>
      <c r="AJ10" s="483"/>
      <c r="AK10" s="479"/>
      <c r="AL10" s="479"/>
      <c r="AM10" s="479"/>
      <c r="AN10" s="481"/>
    </row>
    <row r="11" spans="1:40" ht="18.75" customHeight="1">
      <c r="A11" s="436"/>
      <c r="B11" s="428"/>
      <c r="C11" s="433"/>
      <c r="D11" s="428"/>
      <c r="E11" s="425"/>
      <c r="F11" s="448"/>
      <c r="G11" s="428"/>
      <c r="H11" s="428"/>
      <c r="I11" s="425"/>
      <c r="J11" s="448"/>
      <c r="K11" s="428"/>
      <c r="L11" s="82"/>
      <c r="M11" s="82" t="str">
        <f>+IFERROR(VLOOKUP(L11,DATOS!$E$2:$F$9,2,FALSE),"")</f>
        <v/>
      </c>
      <c r="N11" s="430"/>
      <c r="O11" s="428"/>
      <c r="P11" s="428"/>
      <c r="Q11" s="428"/>
      <c r="R11" s="425"/>
      <c r="S11" s="430"/>
      <c r="T11" s="430"/>
      <c r="U11" s="430"/>
      <c r="V11" s="430"/>
      <c r="W11" s="477"/>
      <c r="X11" s="436"/>
      <c r="Y11" s="430"/>
      <c r="Z11" s="430"/>
      <c r="AA11" s="430"/>
      <c r="AB11" s="430"/>
      <c r="AC11" s="430"/>
      <c r="AD11" s="430"/>
      <c r="AE11" s="430"/>
      <c r="AF11" s="430"/>
      <c r="AG11" s="430"/>
      <c r="AH11" s="430"/>
      <c r="AI11" s="477"/>
      <c r="AJ11" s="483"/>
      <c r="AK11" s="479"/>
      <c r="AL11" s="479"/>
      <c r="AM11" s="479"/>
      <c r="AN11" s="481"/>
    </row>
    <row r="12" spans="1:40" ht="18.75" customHeight="1">
      <c r="A12" s="436"/>
      <c r="B12" s="428"/>
      <c r="C12" s="433"/>
      <c r="D12" s="428"/>
      <c r="E12" s="425"/>
      <c r="F12" s="448"/>
      <c r="G12" s="428"/>
      <c r="H12" s="428"/>
      <c r="I12" s="425"/>
      <c r="J12" s="448"/>
      <c r="K12" s="428"/>
      <c r="L12" s="82"/>
      <c r="M12" s="82" t="str">
        <f>+IFERROR(VLOOKUP(L12,DATOS!$E$2:$F$9,2,FALSE),"")</f>
        <v/>
      </c>
      <c r="N12" s="430"/>
      <c r="O12" s="428"/>
      <c r="P12" s="428"/>
      <c r="Q12" s="428"/>
      <c r="R12" s="425"/>
      <c r="S12" s="430"/>
      <c r="T12" s="430"/>
      <c r="U12" s="430"/>
      <c r="V12" s="430"/>
      <c r="W12" s="477"/>
      <c r="X12" s="436"/>
      <c r="Y12" s="430"/>
      <c r="Z12" s="430"/>
      <c r="AA12" s="430"/>
      <c r="AB12" s="430"/>
      <c r="AC12" s="430"/>
      <c r="AD12" s="430"/>
      <c r="AE12" s="430"/>
      <c r="AF12" s="430"/>
      <c r="AG12" s="430"/>
      <c r="AH12" s="430"/>
      <c r="AI12" s="477"/>
      <c r="AJ12" s="483"/>
      <c r="AK12" s="479"/>
      <c r="AL12" s="479"/>
      <c r="AM12" s="479"/>
      <c r="AN12" s="481"/>
    </row>
    <row r="13" spans="1:40" ht="18.75" customHeight="1">
      <c r="A13" s="436"/>
      <c r="B13" s="428"/>
      <c r="C13" s="433"/>
      <c r="D13" s="428"/>
      <c r="E13" s="425"/>
      <c r="F13" s="448"/>
      <c r="G13" s="428"/>
      <c r="H13" s="428"/>
      <c r="I13" s="425"/>
      <c r="J13" s="448"/>
      <c r="K13" s="428"/>
      <c r="L13" s="82"/>
      <c r="M13" s="82" t="str">
        <f>+IFERROR(VLOOKUP(L13,DATOS!$E$2:$F$9,2,FALSE),"")</f>
        <v/>
      </c>
      <c r="N13" s="430"/>
      <c r="O13" s="428"/>
      <c r="P13" s="428"/>
      <c r="Q13" s="428"/>
      <c r="R13" s="425"/>
      <c r="S13" s="430"/>
      <c r="T13" s="430"/>
      <c r="U13" s="430"/>
      <c r="V13" s="430"/>
      <c r="W13" s="477"/>
      <c r="X13" s="436"/>
      <c r="Y13" s="430"/>
      <c r="Z13" s="430"/>
      <c r="AA13" s="430"/>
      <c r="AB13" s="430"/>
      <c r="AC13" s="430"/>
      <c r="AD13" s="430"/>
      <c r="AE13" s="430"/>
      <c r="AF13" s="430"/>
      <c r="AG13" s="430"/>
      <c r="AH13" s="430"/>
      <c r="AI13" s="477"/>
      <c r="AJ13" s="483"/>
      <c r="AK13" s="479"/>
      <c r="AL13" s="479"/>
      <c r="AM13" s="479"/>
      <c r="AN13" s="481"/>
    </row>
    <row r="14" spans="1:40" ht="18.75" customHeight="1">
      <c r="A14" s="436"/>
      <c r="B14" s="428"/>
      <c r="C14" s="433"/>
      <c r="D14" s="428"/>
      <c r="E14" s="425"/>
      <c r="F14" s="448"/>
      <c r="G14" s="428"/>
      <c r="H14" s="428"/>
      <c r="I14" s="425"/>
      <c r="J14" s="448"/>
      <c r="K14" s="428"/>
      <c r="L14" s="82"/>
      <c r="M14" s="82" t="str">
        <f>+IFERROR(VLOOKUP(L14,DATOS!$E$2:$F$9,2,FALSE),"")</f>
        <v/>
      </c>
      <c r="N14" s="430"/>
      <c r="O14" s="428"/>
      <c r="P14" s="428"/>
      <c r="Q14" s="428"/>
      <c r="R14" s="425"/>
      <c r="S14" s="430"/>
      <c r="T14" s="430"/>
      <c r="U14" s="430"/>
      <c r="V14" s="430"/>
      <c r="W14" s="477"/>
      <c r="X14" s="436"/>
      <c r="Y14" s="430"/>
      <c r="Z14" s="430"/>
      <c r="AA14" s="430"/>
      <c r="AB14" s="430"/>
      <c r="AC14" s="430"/>
      <c r="AD14" s="430"/>
      <c r="AE14" s="430"/>
      <c r="AF14" s="430"/>
      <c r="AG14" s="430"/>
      <c r="AH14" s="430"/>
      <c r="AI14" s="477"/>
      <c r="AJ14" s="483"/>
      <c r="AK14" s="479"/>
      <c r="AL14" s="479"/>
      <c r="AM14" s="479"/>
      <c r="AN14" s="481"/>
    </row>
    <row r="15" spans="1:40" ht="18.75" customHeight="1">
      <c r="A15" s="436"/>
      <c r="B15" s="428"/>
      <c r="C15" s="433"/>
      <c r="D15" s="428"/>
      <c r="E15" s="425"/>
      <c r="F15" s="448"/>
      <c r="G15" s="428"/>
      <c r="H15" s="428"/>
      <c r="I15" s="425"/>
      <c r="J15" s="448"/>
      <c r="K15" s="428"/>
      <c r="L15" s="82"/>
      <c r="M15" s="82" t="str">
        <f>+IFERROR(VLOOKUP(L15,DATOS!$E$2:$F$9,2,FALSE),"")</f>
        <v/>
      </c>
      <c r="N15" s="430"/>
      <c r="O15" s="428"/>
      <c r="P15" s="428"/>
      <c r="Q15" s="428"/>
      <c r="R15" s="425"/>
      <c r="S15" s="430"/>
      <c r="T15" s="430"/>
      <c r="U15" s="430"/>
      <c r="V15" s="430"/>
      <c r="W15" s="477"/>
      <c r="X15" s="436"/>
      <c r="Y15" s="430"/>
      <c r="Z15" s="430"/>
      <c r="AA15" s="430"/>
      <c r="AB15" s="430"/>
      <c r="AC15" s="430"/>
      <c r="AD15" s="430"/>
      <c r="AE15" s="430"/>
      <c r="AF15" s="430"/>
      <c r="AG15" s="430"/>
      <c r="AH15" s="430"/>
      <c r="AI15" s="477"/>
      <c r="AJ15" s="483"/>
      <c r="AK15" s="479"/>
      <c r="AL15" s="479"/>
      <c r="AM15" s="479"/>
      <c r="AN15" s="481"/>
    </row>
    <row r="16" spans="1:40" ht="18.75" customHeight="1">
      <c r="A16" s="436"/>
      <c r="B16" s="428"/>
      <c r="C16" s="433"/>
      <c r="D16" s="428"/>
      <c r="E16" s="425"/>
      <c r="F16" s="448"/>
      <c r="G16" s="428"/>
      <c r="H16" s="428"/>
      <c r="I16" s="425"/>
      <c r="J16" s="448"/>
      <c r="K16" s="428"/>
      <c r="L16" s="82"/>
      <c r="M16" s="82" t="str">
        <f>+IFERROR(VLOOKUP(L16,DATOS!$E$2:$F$9,2,FALSE),"")</f>
        <v/>
      </c>
      <c r="N16" s="430"/>
      <c r="O16" s="428"/>
      <c r="P16" s="428"/>
      <c r="Q16" s="428"/>
      <c r="R16" s="425"/>
      <c r="S16" s="430"/>
      <c r="T16" s="430"/>
      <c r="U16" s="430"/>
      <c r="V16" s="430"/>
      <c r="W16" s="477"/>
      <c r="X16" s="436"/>
      <c r="Y16" s="430"/>
      <c r="Z16" s="430"/>
      <c r="AA16" s="430"/>
      <c r="AB16" s="430"/>
      <c r="AC16" s="430"/>
      <c r="AD16" s="430"/>
      <c r="AE16" s="430"/>
      <c r="AF16" s="430"/>
      <c r="AG16" s="430"/>
      <c r="AH16" s="430"/>
      <c r="AI16" s="477"/>
      <c r="AJ16" s="483"/>
      <c r="AK16" s="479"/>
      <c r="AL16" s="479"/>
      <c r="AM16" s="479"/>
      <c r="AN16" s="481"/>
    </row>
    <row r="17" spans="1:40" ht="18.75" customHeight="1">
      <c r="A17" s="436"/>
      <c r="B17" s="430"/>
      <c r="C17" s="433"/>
      <c r="D17" s="428"/>
      <c r="E17" s="425"/>
      <c r="F17" s="448"/>
      <c r="G17" s="428"/>
      <c r="H17" s="428"/>
      <c r="I17" s="425"/>
      <c r="J17" s="448"/>
      <c r="K17" s="428"/>
      <c r="L17" s="82"/>
      <c r="M17" s="82" t="str">
        <f>+IFERROR(VLOOKUP(L17,DATOS!$E$2:$F$9,2,FALSE),"")</f>
        <v/>
      </c>
      <c r="N17" s="430">
        <f>SUM(M17:M24)</f>
        <v>0</v>
      </c>
      <c r="O17" s="428"/>
      <c r="P17" s="428"/>
      <c r="Q17" s="428"/>
      <c r="R17" s="425"/>
      <c r="S17" s="430"/>
      <c r="T17" s="430"/>
      <c r="U17" s="430"/>
      <c r="V17" s="430"/>
      <c r="W17" s="477"/>
      <c r="X17" s="436"/>
      <c r="Y17" s="430"/>
      <c r="Z17" s="430"/>
      <c r="AA17" s="430"/>
      <c r="AB17" s="430"/>
      <c r="AC17" s="430"/>
      <c r="AD17" s="430"/>
      <c r="AE17" s="430"/>
      <c r="AF17" s="430"/>
      <c r="AG17" s="430"/>
      <c r="AH17" s="430"/>
      <c r="AI17" s="477"/>
      <c r="AJ17" s="483"/>
      <c r="AK17" s="479"/>
      <c r="AL17" s="479"/>
      <c r="AM17" s="479"/>
      <c r="AN17" s="481"/>
    </row>
    <row r="18" spans="1:40" ht="18.75" customHeight="1">
      <c r="A18" s="436"/>
      <c r="B18" s="430"/>
      <c r="C18" s="433"/>
      <c r="D18" s="428"/>
      <c r="E18" s="425"/>
      <c r="F18" s="448"/>
      <c r="G18" s="428"/>
      <c r="H18" s="428"/>
      <c r="I18" s="425"/>
      <c r="J18" s="448"/>
      <c r="K18" s="428"/>
      <c r="L18" s="82"/>
      <c r="M18" s="82" t="str">
        <f>+IFERROR(VLOOKUP(L18,DATOS!$E$2:$F$9,2,FALSE),"")</f>
        <v/>
      </c>
      <c r="N18" s="430"/>
      <c r="O18" s="428"/>
      <c r="P18" s="428"/>
      <c r="Q18" s="428"/>
      <c r="R18" s="425"/>
      <c r="S18" s="430"/>
      <c r="T18" s="430"/>
      <c r="U18" s="430"/>
      <c r="V18" s="430"/>
      <c r="W18" s="477"/>
      <c r="X18" s="436"/>
      <c r="Y18" s="430"/>
      <c r="Z18" s="430"/>
      <c r="AA18" s="430"/>
      <c r="AB18" s="430"/>
      <c r="AC18" s="430"/>
      <c r="AD18" s="430"/>
      <c r="AE18" s="430"/>
      <c r="AF18" s="430"/>
      <c r="AG18" s="430"/>
      <c r="AH18" s="430"/>
      <c r="AI18" s="477"/>
      <c r="AJ18" s="483"/>
      <c r="AK18" s="479"/>
      <c r="AL18" s="479"/>
      <c r="AM18" s="479"/>
      <c r="AN18" s="481"/>
    </row>
    <row r="19" spans="1:40" ht="18.75" customHeight="1">
      <c r="A19" s="436"/>
      <c r="B19" s="430"/>
      <c r="C19" s="433"/>
      <c r="D19" s="428"/>
      <c r="E19" s="425"/>
      <c r="F19" s="448"/>
      <c r="G19" s="428"/>
      <c r="H19" s="428"/>
      <c r="I19" s="425"/>
      <c r="J19" s="448"/>
      <c r="K19" s="428"/>
      <c r="L19" s="82"/>
      <c r="M19" s="82" t="str">
        <f>+IFERROR(VLOOKUP(L19,DATOS!$E$2:$F$9,2,FALSE),"")</f>
        <v/>
      </c>
      <c r="N19" s="430"/>
      <c r="O19" s="428"/>
      <c r="P19" s="428"/>
      <c r="Q19" s="428"/>
      <c r="R19" s="425"/>
      <c r="S19" s="430"/>
      <c r="T19" s="430"/>
      <c r="U19" s="430"/>
      <c r="V19" s="430"/>
      <c r="W19" s="477"/>
      <c r="X19" s="436"/>
      <c r="Y19" s="430"/>
      <c r="Z19" s="430"/>
      <c r="AA19" s="430"/>
      <c r="AB19" s="430"/>
      <c r="AC19" s="430"/>
      <c r="AD19" s="430"/>
      <c r="AE19" s="430"/>
      <c r="AF19" s="430"/>
      <c r="AG19" s="430"/>
      <c r="AH19" s="430"/>
      <c r="AI19" s="477"/>
      <c r="AJ19" s="483"/>
      <c r="AK19" s="479"/>
      <c r="AL19" s="479"/>
      <c r="AM19" s="479"/>
      <c r="AN19" s="481"/>
    </row>
    <row r="20" spans="1:40" ht="18.75" customHeight="1">
      <c r="A20" s="436"/>
      <c r="B20" s="430"/>
      <c r="C20" s="433"/>
      <c r="D20" s="428"/>
      <c r="E20" s="425"/>
      <c r="F20" s="448"/>
      <c r="G20" s="428"/>
      <c r="H20" s="428"/>
      <c r="I20" s="425"/>
      <c r="J20" s="448"/>
      <c r="K20" s="428"/>
      <c r="L20" s="82"/>
      <c r="M20" s="82" t="str">
        <f>+IFERROR(VLOOKUP(L20,DATOS!$E$2:$F$9,2,FALSE),"")</f>
        <v/>
      </c>
      <c r="N20" s="430"/>
      <c r="O20" s="428"/>
      <c r="P20" s="428"/>
      <c r="Q20" s="428"/>
      <c r="R20" s="425"/>
      <c r="S20" s="430"/>
      <c r="T20" s="430"/>
      <c r="U20" s="430"/>
      <c r="V20" s="430"/>
      <c r="W20" s="477"/>
      <c r="X20" s="436"/>
      <c r="Y20" s="430"/>
      <c r="Z20" s="430"/>
      <c r="AA20" s="430"/>
      <c r="AB20" s="430"/>
      <c r="AC20" s="430"/>
      <c r="AD20" s="430"/>
      <c r="AE20" s="430"/>
      <c r="AF20" s="430"/>
      <c r="AG20" s="430"/>
      <c r="AH20" s="430"/>
      <c r="AI20" s="477"/>
      <c r="AJ20" s="483"/>
      <c r="AK20" s="479"/>
      <c r="AL20" s="479"/>
      <c r="AM20" s="479"/>
      <c r="AN20" s="481"/>
    </row>
    <row r="21" spans="1:40" ht="18.75" customHeight="1">
      <c r="A21" s="436"/>
      <c r="B21" s="430"/>
      <c r="C21" s="433"/>
      <c r="D21" s="428"/>
      <c r="E21" s="425"/>
      <c r="F21" s="448"/>
      <c r="G21" s="428"/>
      <c r="H21" s="428"/>
      <c r="I21" s="425"/>
      <c r="J21" s="448"/>
      <c r="K21" s="428"/>
      <c r="L21" s="82"/>
      <c r="M21" s="82" t="str">
        <f>+IFERROR(VLOOKUP(L21,DATOS!$E$2:$F$9,2,FALSE),"")</f>
        <v/>
      </c>
      <c r="N21" s="430"/>
      <c r="O21" s="428"/>
      <c r="P21" s="428"/>
      <c r="Q21" s="428"/>
      <c r="R21" s="425"/>
      <c r="S21" s="430"/>
      <c r="T21" s="430"/>
      <c r="U21" s="430"/>
      <c r="V21" s="430"/>
      <c r="W21" s="477"/>
      <c r="X21" s="436"/>
      <c r="Y21" s="430"/>
      <c r="Z21" s="430"/>
      <c r="AA21" s="430"/>
      <c r="AB21" s="430"/>
      <c r="AC21" s="430"/>
      <c r="AD21" s="430"/>
      <c r="AE21" s="430"/>
      <c r="AF21" s="430"/>
      <c r="AG21" s="430"/>
      <c r="AH21" s="430"/>
      <c r="AI21" s="477"/>
      <c r="AJ21" s="483"/>
      <c r="AK21" s="479"/>
      <c r="AL21" s="479"/>
      <c r="AM21" s="479"/>
      <c r="AN21" s="481"/>
    </row>
    <row r="22" spans="1:40" ht="18.75" customHeight="1">
      <c r="A22" s="436"/>
      <c r="B22" s="430"/>
      <c r="C22" s="433"/>
      <c r="D22" s="428"/>
      <c r="E22" s="425"/>
      <c r="F22" s="448"/>
      <c r="G22" s="428"/>
      <c r="H22" s="428"/>
      <c r="I22" s="425"/>
      <c r="J22" s="448"/>
      <c r="K22" s="428"/>
      <c r="L22" s="82"/>
      <c r="M22" s="82" t="str">
        <f>+IFERROR(VLOOKUP(L22,DATOS!$E$2:$F$9,2,FALSE),"")</f>
        <v/>
      </c>
      <c r="N22" s="430"/>
      <c r="O22" s="428"/>
      <c r="P22" s="428"/>
      <c r="Q22" s="428"/>
      <c r="R22" s="425"/>
      <c r="S22" s="430"/>
      <c r="T22" s="430"/>
      <c r="U22" s="430"/>
      <c r="V22" s="430"/>
      <c r="W22" s="477"/>
      <c r="X22" s="436"/>
      <c r="Y22" s="430"/>
      <c r="Z22" s="430"/>
      <c r="AA22" s="430"/>
      <c r="AB22" s="430"/>
      <c r="AC22" s="430"/>
      <c r="AD22" s="430"/>
      <c r="AE22" s="430"/>
      <c r="AF22" s="430"/>
      <c r="AG22" s="430"/>
      <c r="AH22" s="430"/>
      <c r="AI22" s="477"/>
      <c r="AJ22" s="483"/>
      <c r="AK22" s="479"/>
      <c r="AL22" s="479"/>
      <c r="AM22" s="479"/>
      <c r="AN22" s="481"/>
    </row>
    <row r="23" spans="1:40" ht="18.75" customHeight="1">
      <c r="A23" s="436"/>
      <c r="B23" s="430"/>
      <c r="C23" s="433"/>
      <c r="D23" s="428"/>
      <c r="E23" s="425"/>
      <c r="F23" s="448"/>
      <c r="G23" s="428"/>
      <c r="H23" s="428"/>
      <c r="I23" s="425"/>
      <c r="J23" s="448"/>
      <c r="K23" s="428"/>
      <c r="L23" s="82"/>
      <c r="M23" s="82" t="str">
        <f>+IFERROR(VLOOKUP(L23,DATOS!$E$2:$F$9,2,FALSE),"")</f>
        <v/>
      </c>
      <c r="N23" s="430"/>
      <c r="O23" s="428"/>
      <c r="P23" s="428"/>
      <c r="Q23" s="428"/>
      <c r="R23" s="425"/>
      <c r="S23" s="430"/>
      <c r="T23" s="430"/>
      <c r="U23" s="430"/>
      <c r="V23" s="430"/>
      <c r="W23" s="477"/>
      <c r="X23" s="436"/>
      <c r="Y23" s="430"/>
      <c r="Z23" s="430"/>
      <c r="AA23" s="430"/>
      <c r="AB23" s="430"/>
      <c r="AC23" s="430"/>
      <c r="AD23" s="430"/>
      <c r="AE23" s="430"/>
      <c r="AF23" s="430"/>
      <c r="AG23" s="430"/>
      <c r="AH23" s="430"/>
      <c r="AI23" s="477"/>
      <c r="AJ23" s="483"/>
      <c r="AK23" s="479"/>
      <c r="AL23" s="479"/>
      <c r="AM23" s="479"/>
      <c r="AN23" s="481"/>
    </row>
    <row r="24" spans="1:40" ht="18.75" customHeight="1">
      <c r="A24" s="436"/>
      <c r="B24" s="430"/>
      <c r="C24" s="433"/>
      <c r="D24" s="428"/>
      <c r="E24" s="425"/>
      <c r="F24" s="448"/>
      <c r="G24" s="428"/>
      <c r="H24" s="428"/>
      <c r="I24" s="425"/>
      <c r="J24" s="448"/>
      <c r="K24" s="428"/>
      <c r="L24" s="82"/>
      <c r="M24" s="82" t="str">
        <f>+IFERROR(VLOOKUP(L24,DATOS!$E$2:$F$9,2,FALSE),"")</f>
        <v/>
      </c>
      <c r="N24" s="430"/>
      <c r="O24" s="428"/>
      <c r="P24" s="428"/>
      <c r="Q24" s="428"/>
      <c r="R24" s="425"/>
      <c r="S24" s="430"/>
      <c r="T24" s="430"/>
      <c r="U24" s="430"/>
      <c r="V24" s="430"/>
      <c r="W24" s="477"/>
      <c r="X24" s="436"/>
      <c r="Y24" s="430"/>
      <c r="Z24" s="430"/>
      <c r="AA24" s="430"/>
      <c r="AB24" s="430"/>
      <c r="AC24" s="430"/>
      <c r="AD24" s="430"/>
      <c r="AE24" s="430"/>
      <c r="AF24" s="430"/>
      <c r="AG24" s="430"/>
      <c r="AH24" s="430"/>
      <c r="AI24" s="477"/>
      <c r="AJ24" s="483"/>
      <c r="AK24" s="479"/>
      <c r="AL24" s="479"/>
      <c r="AM24" s="479"/>
      <c r="AN24" s="481"/>
    </row>
    <row r="25" spans="1:40" ht="18.75" customHeight="1">
      <c r="A25" s="436"/>
      <c r="B25" s="430"/>
      <c r="C25" s="433"/>
      <c r="D25" s="428"/>
      <c r="E25" s="425"/>
      <c r="F25" s="448"/>
      <c r="G25" s="428"/>
      <c r="H25" s="428"/>
      <c r="I25" s="425"/>
      <c r="J25" s="448"/>
      <c r="K25" s="428"/>
      <c r="L25" s="82"/>
      <c r="M25" s="82" t="str">
        <f>+IFERROR(VLOOKUP(L25,DATOS!$E$2:$F$9,2,FALSE),"")</f>
        <v/>
      </c>
      <c r="N25" s="430">
        <f>SUM(M25:M32)</f>
        <v>0</v>
      </c>
      <c r="O25" s="428"/>
      <c r="P25" s="428"/>
      <c r="Q25" s="428"/>
      <c r="R25" s="425"/>
      <c r="S25" s="430"/>
      <c r="T25" s="430"/>
      <c r="U25" s="430"/>
      <c r="V25" s="430"/>
      <c r="W25" s="477"/>
      <c r="X25" s="436"/>
      <c r="Y25" s="430"/>
      <c r="Z25" s="430"/>
      <c r="AA25" s="430"/>
      <c r="AB25" s="430"/>
      <c r="AC25" s="430"/>
      <c r="AD25" s="430"/>
      <c r="AE25" s="430"/>
      <c r="AF25" s="430"/>
      <c r="AG25" s="430"/>
      <c r="AH25" s="430"/>
      <c r="AI25" s="477"/>
      <c r="AJ25" s="483"/>
      <c r="AK25" s="479"/>
      <c r="AL25" s="479"/>
      <c r="AM25" s="479"/>
      <c r="AN25" s="481"/>
    </row>
    <row r="26" spans="1:40" ht="18.75" customHeight="1">
      <c r="A26" s="436"/>
      <c r="B26" s="430"/>
      <c r="C26" s="433"/>
      <c r="D26" s="428"/>
      <c r="E26" s="425"/>
      <c r="F26" s="448"/>
      <c r="G26" s="428"/>
      <c r="H26" s="428"/>
      <c r="I26" s="425"/>
      <c r="J26" s="448"/>
      <c r="K26" s="428"/>
      <c r="L26" s="82"/>
      <c r="M26" s="82" t="str">
        <f>+IFERROR(VLOOKUP(L26,DATOS!$E$2:$F$9,2,FALSE),"")</f>
        <v/>
      </c>
      <c r="N26" s="430"/>
      <c r="O26" s="428"/>
      <c r="P26" s="428"/>
      <c r="Q26" s="428"/>
      <c r="R26" s="425"/>
      <c r="S26" s="430"/>
      <c r="T26" s="430"/>
      <c r="U26" s="430"/>
      <c r="V26" s="430"/>
      <c r="W26" s="477"/>
      <c r="X26" s="436"/>
      <c r="Y26" s="430"/>
      <c r="Z26" s="430"/>
      <c r="AA26" s="430"/>
      <c r="AB26" s="430"/>
      <c r="AC26" s="430"/>
      <c r="AD26" s="430"/>
      <c r="AE26" s="430"/>
      <c r="AF26" s="430"/>
      <c r="AG26" s="430"/>
      <c r="AH26" s="430"/>
      <c r="AI26" s="477"/>
      <c r="AJ26" s="483"/>
      <c r="AK26" s="479"/>
      <c r="AL26" s="479"/>
      <c r="AM26" s="479"/>
      <c r="AN26" s="481"/>
    </row>
    <row r="27" spans="1:40" ht="18.75" customHeight="1">
      <c r="A27" s="436"/>
      <c r="B27" s="430"/>
      <c r="C27" s="433"/>
      <c r="D27" s="428"/>
      <c r="E27" s="425"/>
      <c r="F27" s="448"/>
      <c r="G27" s="428"/>
      <c r="H27" s="428"/>
      <c r="I27" s="425"/>
      <c r="J27" s="448"/>
      <c r="K27" s="428"/>
      <c r="L27" s="82"/>
      <c r="M27" s="82" t="str">
        <f>+IFERROR(VLOOKUP(L27,DATOS!$E$2:$F$9,2,FALSE),"")</f>
        <v/>
      </c>
      <c r="N27" s="430"/>
      <c r="O27" s="428"/>
      <c r="P27" s="428"/>
      <c r="Q27" s="428"/>
      <c r="R27" s="425"/>
      <c r="S27" s="430"/>
      <c r="T27" s="430"/>
      <c r="U27" s="430"/>
      <c r="V27" s="430"/>
      <c r="W27" s="477"/>
      <c r="X27" s="436"/>
      <c r="Y27" s="430"/>
      <c r="Z27" s="430"/>
      <c r="AA27" s="430"/>
      <c r="AB27" s="430"/>
      <c r="AC27" s="430"/>
      <c r="AD27" s="430"/>
      <c r="AE27" s="430"/>
      <c r="AF27" s="430"/>
      <c r="AG27" s="430"/>
      <c r="AH27" s="430"/>
      <c r="AI27" s="477"/>
      <c r="AJ27" s="483"/>
      <c r="AK27" s="479"/>
      <c r="AL27" s="479"/>
      <c r="AM27" s="479"/>
      <c r="AN27" s="481"/>
    </row>
    <row r="28" spans="1:40" ht="18.75" customHeight="1">
      <c r="A28" s="436"/>
      <c r="B28" s="430"/>
      <c r="C28" s="433"/>
      <c r="D28" s="428"/>
      <c r="E28" s="425"/>
      <c r="F28" s="448"/>
      <c r="G28" s="428"/>
      <c r="H28" s="428"/>
      <c r="I28" s="425"/>
      <c r="J28" s="448"/>
      <c r="K28" s="428"/>
      <c r="L28" s="82"/>
      <c r="M28" s="82" t="str">
        <f>+IFERROR(VLOOKUP(L28,DATOS!$E$2:$F$9,2,FALSE),"")</f>
        <v/>
      </c>
      <c r="N28" s="430"/>
      <c r="O28" s="428"/>
      <c r="P28" s="428"/>
      <c r="Q28" s="428"/>
      <c r="R28" s="425"/>
      <c r="S28" s="430"/>
      <c r="T28" s="430"/>
      <c r="U28" s="430"/>
      <c r="V28" s="430"/>
      <c r="W28" s="477"/>
      <c r="X28" s="436"/>
      <c r="Y28" s="430"/>
      <c r="Z28" s="430"/>
      <c r="AA28" s="430"/>
      <c r="AB28" s="430"/>
      <c r="AC28" s="430"/>
      <c r="AD28" s="430"/>
      <c r="AE28" s="430"/>
      <c r="AF28" s="430"/>
      <c r="AG28" s="430"/>
      <c r="AH28" s="430"/>
      <c r="AI28" s="477"/>
      <c r="AJ28" s="483"/>
      <c r="AK28" s="479"/>
      <c r="AL28" s="479"/>
      <c r="AM28" s="479"/>
      <c r="AN28" s="481"/>
    </row>
    <row r="29" spans="1:40" ht="18.75" customHeight="1">
      <c r="A29" s="436"/>
      <c r="B29" s="430"/>
      <c r="C29" s="433"/>
      <c r="D29" s="428"/>
      <c r="E29" s="425"/>
      <c r="F29" s="448"/>
      <c r="G29" s="428"/>
      <c r="H29" s="428"/>
      <c r="I29" s="425"/>
      <c r="J29" s="448"/>
      <c r="K29" s="428"/>
      <c r="L29" s="82"/>
      <c r="M29" s="82" t="str">
        <f>+IFERROR(VLOOKUP(L29,DATOS!$E$2:$F$9,2,FALSE),"")</f>
        <v/>
      </c>
      <c r="N29" s="430"/>
      <c r="O29" s="428"/>
      <c r="P29" s="428"/>
      <c r="Q29" s="428"/>
      <c r="R29" s="425"/>
      <c r="S29" s="430"/>
      <c r="T29" s="430"/>
      <c r="U29" s="430"/>
      <c r="V29" s="430"/>
      <c r="W29" s="477"/>
      <c r="X29" s="436"/>
      <c r="Y29" s="430"/>
      <c r="Z29" s="430"/>
      <c r="AA29" s="430"/>
      <c r="AB29" s="430"/>
      <c r="AC29" s="430"/>
      <c r="AD29" s="430"/>
      <c r="AE29" s="430"/>
      <c r="AF29" s="430"/>
      <c r="AG29" s="430"/>
      <c r="AH29" s="430"/>
      <c r="AI29" s="477"/>
      <c r="AJ29" s="483"/>
      <c r="AK29" s="479"/>
      <c r="AL29" s="479"/>
      <c r="AM29" s="479"/>
      <c r="AN29" s="481"/>
    </row>
    <row r="30" spans="1:40" ht="18.75" customHeight="1">
      <c r="A30" s="436"/>
      <c r="B30" s="430"/>
      <c r="C30" s="433"/>
      <c r="D30" s="428"/>
      <c r="E30" s="425"/>
      <c r="F30" s="448"/>
      <c r="G30" s="428"/>
      <c r="H30" s="428"/>
      <c r="I30" s="425"/>
      <c r="J30" s="448"/>
      <c r="K30" s="428"/>
      <c r="L30" s="82"/>
      <c r="M30" s="82" t="str">
        <f>+IFERROR(VLOOKUP(L30,DATOS!$E$2:$F$9,2,FALSE),"")</f>
        <v/>
      </c>
      <c r="N30" s="430"/>
      <c r="O30" s="428"/>
      <c r="P30" s="428"/>
      <c r="Q30" s="428"/>
      <c r="R30" s="425"/>
      <c r="S30" s="430"/>
      <c r="T30" s="430"/>
      <c r="U30" s="430"/>
      <c r="V30" s="430"/>
      <c r="W30" s="477"/>
      <c r="X30" s="436"/>
      <c r="Y30" s="430"/>
      <c r="Z30" s="430"/>
      <c r="AA30" s="430"/>
      <c r="AB30" s="430"/>
      <c r="AC30" s="430"/>
      <c r="AD30" s="430"/>
      <c r="AE30" s="430"/>
      <c r="AF30" s="430"/>
      <c r="AG30" s="430"/>
      <c r="AH30" s="430"/>
      <c r="AI30" s="477"/>
      <c r="AJ30" s="483"/>
      <c r="AK30" s="479"/>
      <c r="AL30" s="479"/>
      <c r="AM30" s="479"/>
      <c r="AN30" s="481"/>
    </row>
    <row r="31" spans="1:40" ht="18.75" customHeight="1">
      <c r="A31" s="436"/>
      <c r="B31" s="430"/>
      <c r="C31" s="433"/>
      <c r="D31" s="428"/>
      <c r="E31" s="425"/>
      <c r="F31" s="448"/>
      <c r="G31" s="428"/>
      <c r="H31" s="428"/>
      <c r="I31" s="425"/>
      <c r="J31" s="448"/>
      <c r="K31" s="428"/>
      <c r="L31" s="82"/>
      <c r="M31" s="82" t="str">
        <f>+IFERROR(VLOOKUP(L31,DATOS!$E$2:$F$9,2,FALSE),"")</f>
        <v/>
      </c>
      <c r="N31" s="430"/>
      <c r="O31" s="428"/>
      <c r="P31" s="428"/>
      <c r="Q31" s="428"/>
      <c r="R31" s="425"/>
      <c r="S31" s="430"/>
      <c r="T31" s="430"/>
      <c r="U31" s="430"/>
      <c r="V31" s="430"/>
      <c r="W31" s="477"/>
      <c r="X31" s="436"/>
      <c r="Y31" s="430"/>
      <c r="Z31" s="430"/>
      <c r="AA31" s="430"/>
      <c r="AB31" s="430"/>
      <c r="AC31" s="430"/>
      <c r="AD31" s="430"/>
      <c r="AE31" s="430"/>
      <c r="AF31" s="430"/>
      <c r="AG31" s="430"/>
      <c r="AH31" s="430"/>
      <c r="AI31" s="477"/>
      <c r="AJ31" s="483"/>
      <c r="AK31" s="479"/>
      <c r="AL31" s="479"/>
      <c r="AM31" s="479"/>
      <c r="AN31" s="481"/>
    </row>
    <row r="32" spans="1:40" ht="18.75" customHeight="1" thickBot="1">
      <c r="A32" s="437"/>
      <c r="B32" s="431"/>
      <c r="C32" s="434"/>
      <c r="D32" s="429"/>
      <c r="E32" s="426"/>
      <c r="F32" s="475"/>
      <c r="G32" s="429"/>
      <c r="H32" s="429"/>
      <c r="I32" s="426"/>
      <c r="J32" s="475"/>
      <c r="K32" s="429"/>
      <c r="L32" s="83"/>
      <c r="M32" s="83" t="str">
        <f>+IFERROR(VLOOKUP(L32,DATOS!$E$2:$F$9,2,FALSE),"")</f>
        <v/>
      </c>
      <c r="N32" s="431"/>
      <c r="O32" s="429"/>
      <c r="P32" s="429"/>
      <c r="Q32" s="429"/>
      <c r="R32" s="426"/>
      <c r="S32" s="431"/>
      <c r="T32" s="431"/>
      <c r="U32" s="431"/>
      <c r="V32" s="431"/>
      <c r="W32" s="484"/>
      <c r="X32" s="437"/>
      <c r="Y32" s="431"/>
      <c r="Z32" s="431"/>
      <c r="AA32" s="431"/>
      <c r="AB32" s="431"/>
      <c r="AC32" s="431"/>
      <c r="AD32" s="431"/>
      <c r="AE32" s="431"/>
      <c r="AF32" s="431"/>
      <c r="AG32" s="431"/>
      <c r="AH32" s="431"/>
      <c r="AI32" s="484"/>
      <c r="AJ32" s="485"/>
      <c r="AK32" s="486"/>
      <c r="AL32" s="486"/>
      <c r="AM32" s="486"/>
      <c r="AN32" s="487"/>
    </row>
    <row r="33" spans="1:40">
      <c r="A33" s="435">
        <v>2</v>
      </c>
      <c r="B33" s="427"/>
      <c r="C33" s="432"/>
      <c r="D33" s="427"/>
      <c r="E33" s="424"/>
      <c r="F33" s="447"/>
      <c r="G33" s="427"/>
      <c r="H33" s="427" t="str">
        <f>IF(AND(EXACT(F33,"Raro"),(EXACT(G33,"Insignificante"))),"Baja",IF(AND(EXACT(F33,"Raro"),(EXACT(G33,"Menor"))),"Baja",IF(AND(EXACT(F33,"Raro"),(EXACT(G33,"Moderado"))),"Moderada",IF(AND(EXACT(F33,"Raro"),(EXACT(G33,"Mayor"))),"Alta",IF(AND(EXACT(F33,"Raro"),(EXACT(G33,"Catastrófico"))),"Alta",IF(AND(EXACT(F33,"Improbable"),(EXACT(G33,"Insignificante"))),"Baja",IF(AND(EXACT(F33,"Improbable"),(EXACT(G33,"Menor"))),"Baja",IF(AND(EXACT(F33,"Improbable"),(EXACT(G33,"Moderado"))),"Moderada",IF(AND(EXACT(F33,"Improbable"),(EXACT(G33,"Mayor"))),"Alta",IF(AND(EXACT(F33,"Improbable"),(EXACT(G33,"Catastrófico"))),"Extrema",IF(AND(EXACT(F33,"Posible"),(EXACT(G33,"Insignificante"))),"baja",IF(AND(EXACT(F33,"Posible"),(EXACT(G33,"Menor"))),"Moderada",IF(AND(EXACT(F33,"Posible"),(EXACT(G33,"Moderado"))),"Alta",IF(AND(EXACT(F33,"Posible"),(EXACT(G33,"Mayor"))),"Extrema",IF(AND(EXACT(F33,"Posible"),(EXACT(G33,"Catastrófico"))),"Extrema",IF(AND(EXACT(F33,"Probable"),(EXACT(G33,"Insignificante"))),"Moderada",IF(AND(EXACT(F33,"Probable"),(EXACT(G33,"Menor"))),"Alta",IF(AND(EXACT(F33,"Probable"),(EXACT(G33,"Moderado"))),"Alta",IF(AND(EXACT(F33,"Probable"),(EXACT(G33,"Mayor"))),"Extrema",IF(AND(EXACT(F33,"Probable"),(EXACT(G33,"Catastrófico"))),"Extrema",IF(AND(EXACT(F33,"Casi Seguro"),(EXACT(G33,"Insignificante"))),"Alta",IF(AND(EXACT(F33,"Casi Seguro"),(EXACT(G33,"Menor"))),"Alta",IF(AND(EXACT(F33,"Casi Seguro"),(EXACT(G33,"Moderado"))),"Extrema",IF(AND(EXACT(F33,"Casi Seguro"),(EXACT(G33,"Mayor"))),"Extrema",IF(AND(EXACT(F33,"Casi Seguro"),(EXACT(G33,"Catastrófico"))),"Extrema","")))))))))))))))))))))))))</f>
        <v/>
      </c>
      <c r="I33" s="424" t="str">
        <f>IF(EXACT(H33,"Baja"),"Asumir el Riesgo",IF(EXACT(H33,"Moderada"),"Asumir el Riesgo, Reducir el Riesgo",IF(EXACT(H33,"Alta"),"Asumir el Riesgo, Evitar, Compartir o Transferir",IF(EXACT(H33,"Extrema"),"Reducir el Riesgo, Evitar, Compartir o Transferir",""))))</f>
        <v/>
      </c>
      <c r="J33" s="447"/>
      <c r="K33" s="427"/>
      <c r="L33" s="84"/>
      <c r="M33" s="84" t="str">
        <f>+IFERROR(VLOOKUP(L33,DATOS!$E$2:$F$9,2,FALSE),"")</f>
        <v/>
      </c>
      <c r="N33" s="451">
        <f>SUM(M33:M40)</f>
        <v>0</v>
      </c>
      <c r="O33" s="427"/>
      <c r="P33" s="427"/>
      <c r="Q33" s="427" t="str">
        <f>IF(AND(EXACT(O33,"Raro"),(EXACT(P33,"Insignificante"))),"Baja",IF(AND(EXACT(O33,"Raro"),(EXACT(P33,"Menor"))),"Baja",IF(AND(EXACT(O33,"Raro"),(EXACT(P33,"Moderado"))),"Moderada",IF(AND(EXACT(O33,"Raro"),(EXACT(P33,"Mayor"))),"Alta",IF(AND(EXACT(O33,"Raro"),(EXACT(P33,"Catastrófico"))),"Alta",IF(AND(EXACT(O33,"Improbable"),(EXACT(P33,"Insignificante"))),"Baja",IF(AND(EXACT(O33,"Improbable"),(EXACT(P33,"Menor"))),"Baja",IF(AND(EXACT(O33,"Improbable"),(EXACT(P33,"Moderado"))),"Moderada",IF(AND(EXACT(O33,"Improbable"),(EXACT(P33,"Mayor"))),"Alta",IF(AND(EXACT(O33,"Improbable"),(EXACT(P33,"Catastrófico"))),"Extrema",IF(AND(EXACT(O33,"Posible"),(EXACT(P33,"Insignificante"))),"baja",IF(AND(EXACT(O33,"Posible"),(EXACT(P33,"Menor"))),"Moderada",IF(AND(EXACT(O33,"Posible"),(EXACT(P33,"Moderado"))),"Alta",IF(AND(EXACT(O33,"Posible"),(EXACT(P33,"Mayor"))),"Extrema",IF(AND(EXACT(O33,"Posible"),(EXACT(P33,"Catastrófico"))),"Extrema",IF(AND(EXACT(O33,"Probable"),(EXACT(P33,"Insignificante"))),"Moderada",IF(AND(EXACT(O33,"Probable"),(EXACT(P33,"Menor"))),"Alta",IF(AND(EXACT(O33,"Probable"),(EXACT(P33,"Moderado"))),"Alta",IF(AND(EXACT(O33,"Probable"),(EXACT(P33,"Mayor"))),"Extrema",IF(AND(EXACT(O33,"Probable"),(EXACT(P33,"Catastrófico"))),"Extrema",IF(AND(EXACT(O33,"Casi Seguro"),(EXACT(P33,"Insignificante"))),"Alta",IF(AND(EXACT(O33,"Casi Seguro"),(EXACT(P33,"Menor"))),"Alta",IF(AND(EXACT(O33,"Casi Seguro"),(EXACT(P33,"Moderado"))),"Extrema",IF(AND(EXACT(O33,"Casi Seguro"),(EXACT(P33,"Mayor"))),"Extrema",IF(AND(EXACT(O33,"Casi Seguro"),(EXACT(P33,"Catastrófico"))),"Extrema","")))))))))))))))))))))))))</f>
        <v/>
      </c>
      <c r="R33" s="424" t="str">
        <f>IF(EXACT(Q33,"Baja"),"Asumir el Riesgo",IF(EXACT(Q33,"Moderada"),"Asumir el Riesgo, Reducir el Riesgo",IF(EXACT(Q33,"Alta"),"Asumir el Riesgo, Evitar, Compartir o Transferir",IF(EXACT(Q33,"Extrema"),"Reducir el Riesgo, Evitar, Compartir o Transferir",""))))</f>
        <v/>
      </c>
      <c r="S33" s="451"/>
      <c r="T33" s="451"/>
      <c r="U33" s="451"/>
      <c r="V33" s="451"/>
      <c r="W33" s="476"/>
      <c r="X33" s="435"/>
      <c r="Y33" s="451"/>
      <c r="Z33" s="451"/>
      <c r="AA33" s="451"/>
      <c r="AB33" s="451"/>
      <c r="AC33" s="451"/>
      <c r="AD33" s="451"/>
      <c r="AE33" s="451"/>
      <c r="AF33" s="451"/>
      <c r="AG33" s="451"/>
      <c r="AH33" s="451"/>
      <c r="AI33" s="476"/>
      <c r="AJ33" s="482"/>
      <c r="AK33" s="478"/>
      <c r="AL33" s="478"/>
      <c r="AM33" s="478"/>
      <c r="AN33" s="480"/>
    </row>
    <row r="34" spans="1:40">
      <c r="A34" s="436"/>
      <c r="B34" s="428"/>
      <c r="C34" s="433"/>
      <c r="D34" s="428"/>
      <c r="E34" s="425"/>
      <c r="F34" s="448"/>
      <c r="G34" s="428"/>
      <c r="H34" s="428"/>
      <c r="I34" s="425"/>
      <c r="J34" s="448"/>
      <c r="K34" s="428"/>
      <c r="L34" s="82"/>
      <c r="M34" s="82" t="str">
        <f>+IFERROR(VLOOKUP(L34,DATOS!$E$2:$F$9,2,FALSE),"")</f>
        <v/>
      </c>
      <c r="N34" s="430"/>
      <c r="O34" s="428"/>
      <c r="P34" s="428"/>
      <c r="Q34" s="428"/>
      <c r="R34" s="425"/>
      <c r="S34" s="430"/>
      <c r="T34" s="430"/>
      <c r="U34" s="430"/>
      <c r="V34" s="430"/>
      <c r="W34" s="477"/>
      <c r="X34" s="436"/>
      <c r="Y34" s="430"/>
      <c r="Z34" s="430"/>
      <c r="AA34" s="430"/>
      <c r="AB34" s="430"/>
      <c r="AC34" s="430"/>
      <c r="AD34" s="430"/>
      <c r="AE34" s="430"/>
      <c r="AF34" s="430"/>
      <c r="AG34" s="430"/>
      <c r="AH34" s="430"/>
      <c r="AI34" s="477"/>
      <c r="AJ34" s="483"/>
      <c r="AK34" s="479"/>
      <c r="AL34" s="479"/>
      <c r="AM34" s="479"/>
      <c r="AN34" s="481"/>
    </row>
    <row r="35" spans="1:40">
      <c r="A35" s="436"/>
      <c r="B35" s="428"/>
      <c r="C35" s="433"/>
      <c r="D35" s="428"/>
      <c r="E35" s="425"/>
      <c r="F35" s="448"/>
      <c r="G35" s="428"/>
      <c r="H35" s="428"/>
      <c r="I35" s="425"/>
      <c r="J35" s="448"/>
      <c r="K35" s="428"/>
      <c r="L35" s="82"/>
      <c r="M35" s="82" t="str">
        <f>+IFERROR(VLOOKUP(L35,DATOS!$E$2:$F$9,2,FALSE),"")</f>
        <v/>
      </c>
      <c r="N35" s="430"/>
      <c r="O35" s="428"/>
      <c r="P35" s="428"/>
      <c r="Q35" s="428"/>
      <c r="R35" s="425"/>
      <c r="S35" s="430"/>
      <c r="T35" s="430"/>
      <c r="U35" s="430"/>
      <c r="V35" s="430"/>
      <c r="W35" s="477"/>
      <c r="X35" s="436"/>
      <c r="Y35" s="430"/>
      <c r="Z35" s="430"/>
      <c r="AA35" s="430"/>
      <c r="AB35" s="430"/>
      <c r="AC35" s="430"/>
      <c r="AD35" s="430"/>
      <c r="AE35" s="430"/>
      <c r="AF35" s="430"/>
      <c r="AG35" s="430"/>
      <c r="AH35" s="430"/>
      <c r="AI35" s="477"/>
      <c r="AJ35" s="483"/>
      <c r="AK35" s="479"/>
      <c r="AL35" s="479"/>
      <c r="AM35" s="479"/>
      <c r="AN35" s="481"/>
    </row>
    <row r="36" spans="1:40">
      <c r="A36" s="436"/>
      <c r="B36" s="428"/>
      <c r="C36" s="433"/>
      <c r="D36" s="428"/>
      <c r="E36" s="425"/>
      <c r="F36" s="448"/>
      <c r="G36" s="428"/>
      <c r="H36" s="428"/>
      <c r="I36" s="425"/>
      <c r="J36" s="448"/>
      <c r="K36" s="428"/>
      <c r="L36" s="82"/>
      <c r="M36" s="82" t="str">
        <f>+IFERROR(VLOOKUP(L36,DATOS!$E$2:$F$9,2,FALSE),"")</f>
        <v/>
      </c>
      <c r="N36" s="430"/>
      <c r="O36" s="428"/>
      <c r="P36" s="428"/>
      <c r="Q36" s="428"/>
      <c r="R36" s="425"/>
      <c r="S36" s="430"/>
      <c r="T36" s="430"/>
      <c r="U36" s="430"/>
      <c r="V36" s="430"/>
      <c r="W36" s="477"/>
      <c r="X36" s="436"/>
      <c r="Y36" s="430"/>
      <c r="Z36" s="430"/>
      <c r="AA36" s="430"/>
      <c r="AB36" s="430"/>
      <c r="AC36" s="430"/>
      <c r="AD36" s="430"/>
      <c r="AE36" s="430"/>
      <c r="AF36" s="430"/>
      <c r="AG36" s="430"/>
      <c r="AH36" s="430"/>
      <c r="AI36" s="477"/>
      <c r="AJ36" s="483"/>
      <c r="AK36" s="479"/>
      <c r="AL36" s="479"/>
      <c r="AM36" s="479"/>
      <c r="AN36" s="481"/>
    </row>
    <row r="37" spans="1:40">
      <c r="A37" s="436"/>
      <c r="B37" s="428"/>
      <c r="C37" s="433"/>
      <c r="D37" s="428"/>
      <c r="E37" s="425"/>
      <c r="F37" s="448"/>
      <c r="G37" s="428"/>
      <c r="H37" s="428"/>
      <c r="I37" s="425"/>
      <c r="J37" s="448"/>
      <c r="K37" s="428"/>
      <c r="L37" s="82"/>
      <c r="M37" s="82" t="str">
        <f>+IFERROR(VLOOKUP(L37,DATOS!$E$2:$F$9,2,FALSE),"")</f>
        <v/>
      </c>
      <c r="N37" s="430"/>
      <c r="O37" s="428"/>
      <c r="P37" s="428"/>
      <c r="Q37" s="428"/>
      <c r="R37" s="425"/>
      <c r="S37" s="430"/>
      <c r="T37" s="430"/>
      <c r="U37" s="430"/>
      <c r="V37" s="430"/>
      <c r="W37" s="477"/>
      <c r="X37" s="436"/>
      <c r="Y37" s="430"/>
      <c r="Z37" s="430"/>
      <c r="AA37" s="430"/>
      <c r="AB37" s="430"/>
      <c r="AC37" s="430"/>
      <c r="AD37" s="430"/>
      <c r="AE37" s="430"/>
      <c r="AF37" s="430"/>
      <c r="AG37" s="430"/>
      <c r="AH37" s="430"/>
      <c r="AI37" s="477"/>
      <c r="AJ37" s="483"/>
      <c r="AK37" s="479"/>
      <c r="AL37" s="479"/>
      <c r="AM37" s="479"/>
      <c r="AN37" s="481"/>
    </row>
    <row r="38" spans="1:40">
      <c r="A38" s="436"/>
      <c r="B38" s="428"/>
      <c r="C38" s="433"/>
      <c r="D38" s="428"/>
      <c r="E38" s="425"/>
      <c r="F38" s="448"/>
      <c r="G38" s="428"/>
      <c r="H38" s="428"/>
      <c r="I38" s="425"/>
      <c r="J38" s="448"/>
      <c r="K38" s="428"/>
      <c r="L38" s="82"/>
      <c r="M38" s="82" t="str">
        <f>+IFERROR(VLOOKUP(L38,DATOS!$E$2:$F$9,2,FALSE),"")</f>
        <v/>
      </c>
      <c r="N38" s="430"/>
      <c r="O38" s="428"/>
      <c r="P38" s="428"/>
      <c r="Q38" s="428"/>
      <c r="R38" s="425"/>
      <c r="S38" s="430"/>
      <c r="T38" s="430"/>
      <c r="U38" s="430"/>
      <c r="V38" s="430"/>
      <c r="W38" s="477"/>
      <c r="X38" s="436"/>
      <c r="Y38" s="430"/>
      <c r="Z38" s="430"/>
      <c r="AA38" s="430"/>
      <c r="AB38" s="430"/>
      <c r="AC38" s="430"/>
      <c r="AD38" s="430"/>
      <c r="AE38" s="430"/>
      <c r="AF38" s="430"/>
      <c r="AG38" s="430"/>
      <c r="AH38" s="430"/>
      <c r="AI38" s="477"/>
      <c r="AJ38" s="483"/>
      <c r="AK38" s="479"/>
      <c r="AL38" s="479"/>
      <c r="AM38" s="479"/>
      <c r="AN38" s="481"/>
    </row>
    <row r="39" spans="1:40">
      <c r="A39" s="436"/>
      <c r="B39" s="428"/>
      <c r="C39" s="433"/>
      <c r="D39" s="428"/>
      <c r="E39" s="425"/>
      <c r="F39" s="448"/>
      <c r="G39" s="428"/>
      <c r="H39" s="428"/>
      <c r="I39" s="425"/>
      <c r="J39" s="448"/>
      <c r="K39" s="428"/>
      <c r="L39" s="82"/>
      <c r="M39" s="82" t="str">
        <f>+IFERROR(VLOOKUP(L39,DATOS!$E$2:$F$9,2,FALSE),"")</f>
        <v/>
      </c>
      <c r="N39" s="430"/>
      <c r="O39" s="428"/>
      <c r="P39" s="428"/>
      <c r="Q39" s="428"/>
      <c r="R39" s="425"/>
      <c r="S39" s="430"/>
      <c r="T39" s="430"/>
      <c r="U39" s="430"/>
      <c r="V39" s="430"/>
      <c r="W39" s="477"/>
      <c r="X39" s="436"/>
      <c r="Y39" s="430"/>
      <c r="Z39" s="430"/>
      <c r="AA39" s="430"/>
      <c r="AB39" s="430"/>
      <c r="AC39" s="430"/>
      <c r="AD39" s="430"/>
      <c r="AE39" s="430"/>
      <c r="AF39" s="430"/>
      <c r="AG39" s="430"/>
      <c r="AH39" s="430"/>
      <c r="AI39" s="477"/>
      <c r="AJ39" s="483"/>
      <c r="AK39" s="479"/>
      <c r="AL39" s="479"/>
      <c r="AM39" s="479"/>
      <c r="AN39" s="481"/>
    </row>
    <row r="40" spans="1:40">
      <c r="A40" s="436"/>
      <c r="B40" s="428"/>
      <c r="C40" s="433"/>
      <c r="D40" s="428"/>
      <c r="E40" s="425"/>
      <c r="F40" s="448"/>
      <c r="G40" s="428"/>
      <c r="H40" s="428"/>
      <c r="I40" s="425"/>
      <c r="J40" s="448"/>
      <c r="K40" s="428"/>
      <c r="L40" s="82"/>
      <c r="M40" s="82" t="str">
        <f>+IFERROR(VLOOKUP(L40,DATOS!$E$2:$F$9,2,FALSE),"")</f>
        <v/>
      </c>
      <c r="N40" s="430"/>
      <c r="O40" s="428"/>
      <c r="P40" s="428"/>
      <c r="Q40" s="428"/>
      <c r="R40" s="425"/>
      <c r="S40" s="430"/>
      <c r="T40" s="430"/>
      <c r="U40" s="430"/>
      <c r="V40" s="430"/>
      <c r="W40" s="477"/>
      <c r="X40" s="436"/>
      <c r="Y40" s="430"/>
      <c r="Z40" s="430"/>
      <c r="AA40" s="430"/>
      <c r="AB40" s="430"/>
      <c r="AC40" s="430"/>
      <c r="AD40" s="430"/>
      <c r="AE40" s="430"/>
      <c r="AF40" s="430"/>
      <c r="AG40" s="430"/>
      <c r="AH40" s="430"/>
      <c r="AI40" s="477"/>
      <c r="AJ40" s="483"/>
      <c r="AK40" s="479"/>
      <c r="AL40" s="479"/>
      <c r="AM40" s="479"/>
      <c r="AN40" s="481"/>
    </row>
    <row r="41" spans="1:40">
      <c r="A41" s="436"/>
      <c r="B41" s="430"/>
      <c r="C41" s="433"/>
      <c r="D41" s="428"/>
      <c r="E41" s="425"/>
      <c r="F41" s="448"/>
      <c r="G41" s="428"/>
      <c r="H41" s="428"/>
      <c r="I41" s="425"/>
      <c r="J41" s="448"/>
      <c r="K41" s="428"/>
      <c r="L41" s="82"/>
      <c r="M41" s="82" t="str">
        <f>+IFERROR(VLOOKUP(L41,DATOS!$E$2:$F$9,2,FALSE),"")</f>
        <v/>
      </c>
      <c r="N41" s="430">
        <f>SUM(M41:M48)</f>
        <v>0</v>
      </c>
      <c r="O41" s="428"/>
      <c r="P41" s="428"/>
      <c r="Q41" s="428"/>
      <c r="R41" s="425"/>
      <c r="S41" s="430"/>
      <c r="T41" s="430"/>
      <c r="U41" s="430"/>
      <c r="V41" s="430"/>
      <c r="W41" s="477"/>
      <c r="X41" s="436"/>
      <c r="Y41" s="430"/>
      <c r="Z41" s="430"/>
      <c r="AA41" s="430"/>
      <c r="AB41" s="430"/>
      <c r="AC41" s="430"/>
      <c r="AD41" s="430"/>
      <c r="AE41" s="430"/>
      <c r="AF41" s="430"/>
      <c r="AG41" s="430"/>
      <c r="AH41" s="430"/>
      <c r="AI41" s="477"/>
      <c r="AJ41" s="483"/>
      <c r="AK41" s="479"/>
      <c r="AL41" s="479"/>
      <c r="AM41" s="479"/>
      <c r="AN41" s="481"/>
    </row>
    <row r="42" spans="1:40">
      <c r="A42" s="436"/>
      <c r="B42" s="430"/>
      <c r="C42" s="433"/>
      <c r="D42" s="428"/>
      <c r="E42" s="425"/>
      <c r="F42" s="448"/>
      <c r="G42" s="428"/>
      <c r="H42" s="428"/>
      <c r="I42" s="425"/>
      <c r="J42" s="448"/>
      <c r="K42" s="428"/>
      <c r="L42" s="82"/>
      <c r="M42" s="82" t="str">
        <f>+IFERROR(VLOOKUP(L42,DATOS!$E$2:$F$9,2,FALSE),"")</f>
        <v/>
      </c>
      <c r="N42" s="430"/>
      <c r="O42" s="428"/>
      <c r="P42" s="428"/>
      <c r="Q42" s="428"/>
      <c r="R42" s="425"/>
      <c r="S42" s="430"/>
      <c r="T42" s="430"/>
      <c r="U42" s="430"/>
      <c r="V42" s="430"/>
      <c r="W42" s="477"/>
      <c r="X42" s="436"/>
      <c r="Y42" s="430"/>
      <c r="Z42" s="430"/>
      <c r="AA42" s="430"/>
      <c r="AB42" s="430"/>
      <c r="AC42" s="430"/>
      <c r="AD42" s="430"/>
      <c r="AE42" s="430"/>
      <c r="AF42" s="430"/>
      <c r="AG42" s="430"/>
      <c r="AH42" s="430"/>
      <c r="AI42" s="477"/>
      <c r="AJ42" s="483"/>
      <c r="AK42" s="479"/>
      <c r="AL42" s="479"/>
      <c r="AM42" s="479"/>
      <c r="AN42" s="481"/>
    </row>
    <row r="43" spans="1:40">
      <c r="A43" s="436"/>
      <c r="B43" s="430"/>
      <c r="C43" s="433"/>
      <c r="D43" s="428"/>
      <c r="E43" s="425"/>
      <c r="F43" s="448"/>
      <c r="G43" s="428"/>
      <c r="H43" s="428"/>
      <c r="I43" s="425"/>
      <c r="J43" s="448"/>
      <c r="K43" s="428"/>
      <c r="L43" s="82"/>
      <c r="M43" s="82" t="str">
        <f>+IFERROR(VLOOKUP(L43,DATOS!$E$2:$F$9,2,FALSE),"")</f>
        <v/>
      </c>
      <c r="N43" s="430"/>
      <c r="O43" s="428"/>
      <c r="P43" s="428"/>
      <c r="Q43" s="428"/>
      <c r="R43" s="425"/>
      <c r="S43" s="430"/>
      <c r="T43" s="430"/>
      <c r="U43" s="430"/>
      <c r="V43" s="430"/>
      <c r="W43" s="477"/>
      <c r="X43" s="436"/>
      <c r="Y43" s="430"/>
      <c r="Z43" s="430"/>
      <c r="AA43" s="430"/>
      <c r="AB43" s="430"/>
      <c r="AC43" s="430"/>
      <c r="AD43" s="430"/>
      <c r="AE43" s="430"/>
      <c r="AF43" s="430"/>
      <c r="AG43" s="430"/>
      <c r="AH43" s="430"/>
      <c r="AI43" s="477"/>
      <c r="AJ43" s="483"/>
      <c r="AK43" s="479"/>
      <c r="AL43" s="479"/>
      <c r="AM43" s="479"/>
      <c r="AN43" s="481"/>
    </row>
    <row r="44" spans="1:40">
      <c r="A44" s="436"/>
      <c r="B44" s="430"/>
      <c r="C44" s="433"/>
      <c r="D44" s="428"/>
      <c r="E44" s="425"/>
      <c r="F44" s="448"/>
      <c r="G44" s="428"/>
      <c r="H44" s="428"/>
      <c r="I44" s="425"/>
      <c r="J44" s="448"/>
      <c r="K44" s="428"/>
      <c r="L44" s="82"/>
      <c r="M44" s="82" t="str">
        <f>+IFERROR(VLOOKUP(L44,DATOS!$E$2:$F$9,2,FALSE),"")</f>
        <v/>
      </c>
      <c r="N44" s="430"/>
      <c r="O44" s="428"/>
      <c r="P44" s="428"/>
      <c r="Q44" s="428"/>
      <c r="R44" s="425"/>
      <c r="S44" s="430"/>
      <c r="T44" s="430"/>
      <c r="U44" s="430"/>
      <c r="V44" s="430"/>
      <c r="W44" s="477"/>
      <c r="X44" s="436"/>
      <c r="Y44" s="430"/>
      <c r="Z44" s="430"/>
      <c r="AA44" s="430"/>
      <c r="AB44" s="430"/>
      <c r="AC44" s="430"/>
      <c r="AD44" s="430"/>
      <c r="AE44" s="430"/>
      <c r="AF44" s="430"/>
      <c r="AG44" s="430"/>
      <c r="AH44" s="430"/>
      <c r="AI44" s="477"/>
      <c r="AJ44" s="483"/>
      <c r="AK44" s="479"/>
      <c r="AL44" s="479"/>
      <c r="AM44" s="479"/>
      <c r="AN44" s="481"/>
    </row>
    <row r="45" spans="1:40">
      <c r="A45" s="436"/>
      <c r="B45" s="430"/>
      <c r="C45" s="433"/>
      <c r="D45" s="428"/>
      <c r="E45" s="425"/>
      <c r="F45" s="448"/>
      <c r="G45" s="428"/>
      <c r="H45" s="428"/>
      <c r="I45" s="425"/>
      <c r="J45" s="448"/>
      <c r="K45" s="428"/>
      <c r="L45" s="82"/>
      <c r="M45" s="82" t="str">
        <f>+IFERROR(VLOOKUP(L45,DATOS!$E$2:$F$9,2,FALSE),"")</f>
        <v/>
      </c>
      <c r="N45" s="430"/>
      <c r="O45" s="428"/>
      <c r="P45" s="428"/>
      <c r="Q45" s="428"/>
      <c r="R45" s="425"/>
      <c r="S45" s="430"/>
      <c r="T45" s="430"/>
      <c r="U45" s="430"/>
      <c r="V45" s="430"/>
      <c r="W45" s="477"/>
      <c r="X45" s="436"/>
      <c r="Y45" s="430"/>
      <c r="Z45" s="430"/>
      <c r="AA45" s="430"/>
      <c r="AB45" s="430"/>
      <c r="AC45" s="430"/>
      <c r="AD45" s="430"/>
      <c r="AE45" s="430"/>
      <c r="AF45" s="430"/>
      <c r="AG45" s="430"/>
      <c r="AH45" s="430"/>
      <c r="AI45" s="477"/>
      <c r="AJ45" s="483"/>
      <c r="AK45" s="479"/>
      <c r="AL45" s="479"/>
      <c r="AM45" s="479"/>
      <c r="AN45" s="481"/>
    </row>
    <row r="46" spans="1:40">
      <c r="A46" s="436"/>
      <c r="B46" s="430"/>
      <c r="C46" s="433"/>
      <c r="D46" s="428"/>
      <c r="E46" s="425"/>
      <c r="F46" s="448"/>
      <c r="G46" s="428"/>
      <c r="H46" s="428"/>
      <c r="I46" s="425"/>
      <c r="J46" s="448"/>
      <c r="K46" s="428"/>
      <c r="L46" s="82"/>
      <c r="M46" s="82" t="str">
        <f>+IFERROR(VLOOKUP(L46,DATOS!$E$2:$F$9,2,FALSE),"")</f>
        <v/>
      </c>
      <c r="N46" s="430"/>
      <c r="O46" s="428"/>
      <c r="P46" s="428"/>
      <c r="Q46" s="428"/>
      <c r="R46" s="425"/>
      <c r="S46" s="430"/>
      <c r="T46" s="430"/>
      <c r="U46" s="430"/>
      <c r="V46" s="430"/>
      <c r="W46" s="477"/>
      <c r="X46" s="436"/>
      <c r="Y46" s="430"/>
      <c r="Z46" s="430"/>
      <c r="AA46" s="430"/>
      <c r="AB46" s="430"/>
      <c r="AC46" s="430"/>
      <c r="AD46" s="430"/>
      <c r="AE46" s="430"/>
      <c r="AF46" s="430"/>
      <c r="AG46" s="430"/>
      <c r="AH46" s="430"/>
      <c r="AI46" s="477"/>
      <c r="AJ46" s="483"/>
      <c r="AK46" s="479"/>
      <c r="AL46" s="479"/>
      <c r="AM46" s="479"/>
      <c r="AN46" s="481"/>
    </row>
    <row r="47" spans="1:40">
      <c r="A47" s="436"/>
      <c r="B47" s="430"/>
      <c r="C47" s="433"/>
      <c r="D47" s="428"/>
      <c r="E47" s="425"/>
      <c r="F47" s="448"/>
      <c r="G47" s="428"/>
      <c r="H47" s="428"/>
      <c r="I47" s="425"/>
      <c r="J47" s="448"/>
      <c r="K47" s="428"/>
      <c r="L47" s="82"/>
      <c r="M47" s="82" t="str">
        <f>+IFERROR(VLOOKUP(L47,DATOS!$E$2:$F$9,2,FALSE),"")</f>
        <v/>
      </c>
      <c r="N47" s="430"/>
      <c r="O47" s="428"/>
      <c r="P47" s="428"/>
      <c r="Q47" s="428"/>
      <c r="R47" s="425"/>
      <c r="S47" s="430"/>
      <c r="T47" s="430"/>
      <c r="U47" s="430"/>
      <c r="V47" s="430"/>
      <c r="W47" s="477"/>
      <c r="X47" s="436"/>
      <c r="Y47" s="430"/>
      <c r="Z47" s="430"/>
      <c r="AA47" s="430"/>
      <c r="AB47" s="430"/>
      <c r="AC47" s="430"/>
      <c r="AD47" s="430"/>
      <c r="AE47" s="430"/>
      <c r="AF47" s="430"/>
      <c r="AG47" s="430"/>
      <c r="AH47" s="430"/>
      <c r="AI47" s="477"/>
      <c r="AJ47" s="483"/>
      <c r="AK47" s="479"/>
      <c r="AL47" s="479"/>
      <c r="AM47" s="479"/>
      <c r="AN47" s="481"/>
    </row>
    <row r="48" spans="1:40">
      <c r="A48" s="436"/>
      <c r="B48" s="430"/>
      <c r="C48" s="433"/>
      <c r="D48" s="428"/>
      <c r="E48" s="425"/>
      <c r="F48" s="448"/>
      <c r="G48" s="428"/>
      <c r="H48" s="428"/>
      <c r="I48" s="425"/>
      <c r="J48" s="448"/>
      <c r="K48" s="428"/>
      <c r="L48" s="82"/>
      <c r="M48" s="82" t="str">
        <f>+IFERROR(VLOOKUP(L48,DATOS!$E$2:$F$9,2,FALSE),"")</f>
        <v/>
      </c>
      <c r="N48" s="430"/>
      <c r="O48" s="428"/>
      <c r="P48" s="428"/>
      <c r="Q48" s="428"/>
      <c r="R48" s="425"/>
      <c r="S48" s="430"/>
      <c r="T48" s="430"/>
      <c r="U48" s="430"/>
      <c r="V48" s="430"/>
      <c r="W48" s="477"/>
      <c r="X48" s="436"/>
      <c r="Y48" s="430"/>
      <c r="Z48" s="430"/>
      <c r="AA48" s="430"/>
      <c r="AB48" s="430"/>
      <c r="AC48" s="430"/>
      <c r="AD48" s="430"/>
      <c r="AE48" s="430"/>
      <c r="AF48" s="430"/>
      <c r="AG48" s="430"/>
      <c r="AH48" s="430"/>
      <c r="AI48" s="477"/>
      <c r="AJ48" s="483"/>
      <c r="AK48" s="479"/>
      <c r="AL48" s="479"/>
      <c r="AM48" s="479"/>
      <c r="AN48" s="481"/>
    </row>
    <row r="49" spans="1:40">
      <c r="A49" s="436"/>
      <c r="B49" s="430"/>
      <c r="C49" s="433"/>
      <c r="D49" s="428"/>
      <c r="E49" s="425"/>
      <c r="F49" s="448"/>
      <c r="G49" s="428"/>
      <c r="H49" s="428"/>
      <c r="I49" s="425"/>
      <c r="J49" s="448"/>
      <c r="K49" s="428"/>
      <c r="L49" s="82"/>
      <c r="M49" s="82" t="str">
        <f>+IFERROR(VLOOKUP(L49,DATOS!$E$2:$F$9,2,FALSE),"")</f>
        <v/>
      </c>
      <c r="N49" s="430">
        <f>SUM(M49:M56)</f>
        <v>0</v>
      </c>
      <c r="O49" s="428"/>
      <c r="P49" s="428"/>
      <c r="Q49" s="428"/>
      <c r="R49" s="425"/>
      <c r="S49" s="430"/>
      <c r="T49" s="430"/>
      <c r="U49" s="430"/>
      <c r="V49" s="430"/>
      <c r="W49" s="477"/>
      <c r="X49" s="436"/>
      <c r="Y49" s="430"/>
      <c r="Z49" s="430"/>
      <c r="AA49" s="430"/>
      <c r="AB49" s="430"/>
      <c r="AC49" s="430"/>
      <c r="AD49" s="430"/>
      <c r="AE49" s="430"/>
      <c r="AF49" s="430"/>
      <c r="AG49" s="430"/>
      <c r="AH49" s="430"/>
      <c r="AI49" s="477"/>
      <c r="AJ49" s="483"/>
      <c r="AK49" s="479"/>
      <c r="AL49" s="479"/>
      <c r="AM49" s="479"/>
      <c r="AN49" s="481"/>
    </row>
    <row r="50" spans="1:40">
      <c r="A50" s="436"/>
      <c r="B50" s="430"/>
      <c r="C50" s="433"/>
      <c r="D50" s="428"/>
      <c r="E50" s="425"/>
      <c r="F50" s="448"/>
      <c r="G50" s="428"/>
      <c r="H50" s="428"/>
      <c r="I50" s="425"/>
      <c r="J50" s="448"/>
      <c r="K50" s="428"/>
      <c r="L50" s="82"/>
      <c r="M50" s="82" t="str">
        <f>+IFERROR(VLOOKUP(L50,DATOS!$E$2:$F$9,2,FALSE),"")</f>
        <v/>
      </c>
      <c r="N50" s="430"/>
      <c r="O50" s="428"/>
      <c r="P50" s="428"/>
      <c r="Q50" s="428"/>
      <c r="R50" s="425"/>
      <c r="S50" s="430"/>
      <c r="T50" s="430"/>
      <c r="U50" s="430"/>
      <c r="V50" s="430"/>
      <c r="W50" s="477"/>
      <c r="X50" s="436"/>
      <c r="Y50" s="430"/>
      <c r="Z50" s="430"/>
      <c r="AA50" s="430"/>
      <c r="AB50" s="430"/>
      <c r="AC50" s="430"/>
      <c r="AD50" s="430"/>
      <c r="AE50" s="430"/>
      <c r="AF50" s="430"/>
      <c r="AG50" s="430"/>
      <c r="AH50" s="430"/>
      <c r="AI50" s="477"/>
      <c r="AJ50" s="483"/>
      <c r="AK50" s="479"/>
      <c r="AL50" s="479"/>
      <c r="AM50" s="479"/>
      <c r="AN50" s="481"/>
    </row>
    <row r="51" spans="1:40">
      <c r="A51" s="436"/>
      <c r="B51" s="430"/>
      <c r="C51" s="433"/>
      <c r="D51" s="428"/>
      <c r="E51" s="425"/>
      <c r="F51" s="448"/>
      <c r="G51" s="428"/>
      <c r="H51" s="428"/>
      <c r="I51" s="425"/>
      <c r="J51" s="448"/>
      <c r="K51" s="428"/>
      <c r="L51" s="82"/>
      <c r="M51" s="82" t="str">
        <f>+IFERROR(VLOOKUP(L51,DATOS!$E$2:$F$9,2,FALSE),"")</f>
        <v/>
      </c>
      <c r="N51" s="430"/>
      <c r="O51" s="428"/>
      <c r="P51" s="428"/>
      <c r="Q51" s="428"/>
      <c r="R51" s="425"/>
      <c r="S51" s="430"/>
      <c r="T51" s="430"/>
      <c r="U51" s="430"/>
      <c r="V51" s="430"/>
      <c r="W51" s="477"/>
      <c r="X51" s="436"/>
      <c r="Y51" s="430"/>
      <c r="Z51" s="430"/>
      <c r="AA51" s="430"/>
      <c r="AB51" s="430"/>
      <c r="AC51" s="430"/>
      <c r="AD51" s="430"/>
      <c r="AE51" s="430"/>
      <c r="AF51" s="430"/>
      <c r="AG51" s="430"/>
      <c r="AH51" s="430"/>
      <c r="AI51" s="477"/>
      <c r="AJ51" s="483"/>
      <c r="AK51" s="479"/>
      <c r="AL51" s="479"/>
      <c r="AM51" s="479"/>
      <c r="AN51" s="481"/>
    </row>
    <row r="52" spans="1:40">
      <c r="A52" s="436"/>
      <c r="B52" s="430"/>
      <c r="C52" s="433"/>
      <c r="D52" s="428"/>
      <c r="E52" s="425"/>
      <c r="F52" s="448"/>
      <c r="G52" s="428"/>
      <c r="H52" s="428"/>
      <c r="I52" s="425"/>
      <c r="J52" s="448"/>
      <c r="K52" s="428"/>
      <c r="L52" s="82"/>
      <c r="M52" s="82" t="str">
        <f>+IFERROR(VLOOKUP(L52,DATOS!$E$2:$F$9,2,FALSE),"")</f>
        <v/>
      </c>
      <c r="N52" s="430"/>
      <c r="O52" s="428"/>
      <c r="P52" s="428"/>
      <c r="Q52" s="428"/>
      <c r="R52" s="425"/>
      <c r="S52" s="430"/>
      <c r="T52" s="430"/>
      <c r="U52" s="430"/>
      <c r="V52" s="430"/>
      <c r="W52" s="477"/>
      <c r="X52" s="436"/>
      <c r="Y52" s="430"/>
      <c r="Z52" s="430"/>
      <c r="AA52" s="430"/>
      <c r="AB52" s="430"/>
      <c r="AC52" s="430"/>
      <c r="AD52" s="430"/>
      <c r="AE52" s="430"/>
      <c r="AF52" s="430"/>
      <c r="AG52" s="430"/>
      <c r="AH52" s="430"/>
      <c r="AI52" s="477"/>
      <c r="AJ52" s="483"/>
      <c r="AK52" s="479"/>
      <c r="AL52" s="479"/>
      <c r="AM52" s="479"/>
      <c r="AN52" s="481"/>
    </row>
    <row r="53" spans="1:40">
      <c r="A53" s="436"/>
      <c r="B53" s="430"/>
      <c r="C53" s="433"/>
      <c r="D53" s="428"/>
      <c r="E53" s="425"/>
      <c r="F53" s="448"/>
      <c r="G53" s="428"/>
      <c r="H53" s="428"/>
      <c r="I53" s="425"/>
      <c r="J53" s="448"/>
      <c r="K53" s="428"/>
      <c r="L53" s="82"/>
      <c r="M53" s="82" t="str">
        <f>+IFERROR(VLOOKUP(L53,DATOS!$E$2:$F$9,2,FALSE),"")</f>
        <v/>
      </c>
      <c r="N53" s="430"/>
      <c r="O53" s="428"/>
      <c r="P53" s="428"/>
      <c r="Q53" s="428"/>
      <c r="R53" s="425"/>
      <c r="S53" s="430"/>
      <c r="T53" s="430"/>
      <c r="U53" s="430"/>
      <c r="V53" s="430"/>
      <c r="W53" s="477"/>
      <c r="X53" s="436"/>
      <c r="Y53" s="430"/>
      <c r="Z53" s="430"/>
      <c r="AA53" s="430"/>
      <c r="AB53" s="430"/>
      <c r="AC53" s="430"/>
      <c r="AD53" s="430"/>
      <c r="AE53" s="430"/>
      <c r="AF53" s="430"/>
      <c r="AG53" s="430"/>
      <c r="AH53" s="430"/>
      <c r="AI53" s="477"/>
      <c r="AJ53" s="483"/>
      <c r="AK53" s="479"/>
      <c r="AL53" s="479"/>
      <c r="AM53" s="479"/>
      <c r="AN53" s="481"/>
    </row>
    <row r="54" spans="1:40">
      <c r="A54" s="436"/>
      <c r="B54" s="430"/>
      <c r="C54" s="433"/>
      <c r="D54" s="428"/>
      <c r="E54" s="425"/>
      <c r="F54" s="448"/>
      <c r="G54" s="428"/>
      <c r="H54" s="428"/>
      <c r="I54" s="425"/>
      <c r="J54" s="448"/>
      <c r="K54" s="428"/>
      <c r="L54" s="82"/>
      <c r="M54" s="82" t="str">
        <f>+IFERROR(VLOOKUP(L54,DATOS!$E$2:$F$9,2,FALSE),"")</f>
        <v/>
      </c>
      <c r="N54" s="430"/>
      <c r="O54" s="428"/>
      <c r="P54" s="428"/>
      <c r="Q54" s="428"/>
      <c r="R54" s="425"/>
      <c r="S54" s="430"/>
      <c r="T54" s="430"/>
      <c r="U54" s="430"/>
      <c r="V54" s="430"/>
      <c r="W54" s="477"/>
      <c r="X54" s="436"/>
      <c r="Y54" s="430"/>
      <c r="Z54" s="430"/>
      <c r="AA54" s="430"/>
      <c r="AB54" s="430"/>
      <c r="AC54" s="430"/>
      <c r="AD54" s="430"/>
      <c r="AE54" s="430"/>
      <c r="AF54" s="430"/>
      <c r="AG54" s="430"/>
      <c r="AH54" s="430"/>
      <c r="AI54" s="477"/>
      <c r="AJ54" s="483"/>
      <c r="AK54" s="479"/>
      <c r="AL54" s="479"/>
      <c r="AM54" s="479"/>
      <c r="AN54" s="481"/>
    </row>
    <row r="55" spans="1:40">
      <c r="A55" s="436"/>
      <c r="B55" s="430"/>
      <c r="C55" s="433"/>
      <c r="D55" s="428"/>
      <c r="E55" s="425"/>
      <c r="F55" s="448"/>
      <c r="G55" s="428"/>
      <c r="H55" s="428"/>
      <c r="I55" s="425"/>
      <c r="J55" s="448"/>
      <c r="K55" s="428"/>
      <c r="L55" s="82"/>
      <c r="M55" s="82" t="str">
        <f>+IFERROR(VLOOKUP(L55,DATOS!$E$2:$F$9,2,FALSE),"")</f>
        <v/>
      </c>
      <c r="N55" s="430"/>
      <c r="O55" s="428"/>
      <c r="P55" s="428"/>
      <c r="Q55" s="428"/>
      <c r="R55" s="425"/>
      <c r="S55" s="430"/>
      <c r="T55" s="430"/>
      <c r="U55" s="430"/>
      <c r="V55" s="430"/>
      <c r="W55" s="477"/>
      <c r="X55" s="436"/>
      <c r="Y55" s="430"/>
      <c r="Z55" s="430"/>
      <c r="AA55" s="430"/>
      <c r="AB55" s="430"/>
      <c r="AC55" s="430"/>
      <c r="AD55" s="430"/>
      <c r="AE55" s="430"/>
      <c r="AF55" s="430"/>
      <c r="AG55" s="430"/>
      <c r="AH55" s="430"/>
      <c r="AI55" s="477"/>
      <c r="AJ55" s="483"/>
      <c r="AK55" s="479"/>
      <c r="AL55" s="479"/>
      <c r="AM55" s="479"/>
      <c r="AN55" s="481"/>
    </row>
    <row r="56" spans="1:40" ht="15.75" thickBot="1">
      <c r="A56" s="437"/>
      <c r="B56" s="431"/>
      <c r="C56" s="434"/>
      <c r="D56" s="429"/>
      <c r="E56" s="426"/>
      <c r="F56" s="475"/>
      <c r="G56" s="429"/>
      <c r="H56" s="429"/>
      <c r="I56" s="426"/>
      <c r="J56" s="475"/>
      <c r="K56" s="429"/>
      <c r="L56" s="83"/>
      <c r="M56" s="83" t="str">
        <f>+IFERROR(VLOOKUP(L56,DATOS!$E$2:$F$9,2,FALSE),"")</f>
        <v/>
      </c>
      <c r="N56" s="431"/>
      <c r="O56" s="429"/>
      <c r="P56" s="429"/>
      <c r="Q56" s="429"/>
      <c r="R56" s="426"/>
      <c r="S56" s="431"/>
      <c r="T56" s="431"/>
      <c r="U56" s="431"/>
      <c r="V56" s="431"/>
      <c r="W56" s="484"/>
      <c r="X56" s="437"/>
      <c r="Y56" s="431"/>
      <c r="Z56" s="431"/>
      <c r="AA56" s="431"/>
      <c r="AB56" s="431"/>
      <c r="AC56" s="431"/>
      <c r="AD56" s="431"/>
      <c r="AE56" s="431"/>
      <c r="AF56" s="431"/>
      <c r="AG56" s="431"/>
      <c r="AH56" s="431"/>
      <c r="AI56" s="484"/>
      <c r="AJ56" s="485"/>
      <c r="AK56" s="486"/>
      <c r="AL56" s="486"/>
      <c r="AM56" s="486"/>
      <c r="AN56" s="487"/>
    </row>
    <row r="57" spans="1:40">
      <c r="A57" s="435">
        <v>3</v>
      </c>
      <c r="B57" s="427"/>
      <c r="C57" s="432"/>
      <c r="D57" s="427"/>
      <c r="E57" s="424"/>
      <c r="F57" s="447"/>
      <c r="G57" s="427"/>
      <c r="H57" s="427" t="str">
        <f>IF(AND(EXACT(F57,"Raro"),(EXACT(G57,"Insignificante"))),"Baja",IF(AND(EXACT(F57,"Raro"),(EXACT(G57,"Menor"))),"Baja",IF(AND(EXACT(F57,"Raro"),(EXACT(G57,"Moderado"))),"Moderada",IF(AND(EXACT(F57,"Raro"),(EXACT(G57,"Mayor"))),"Alta",IF(AND(EXACT(F57,"Raro"),(EXACT(G57,"Catastrófico"))),"Alta",IF(AND(EXACT(F57,"Improbable"),(EXACT(G57,"Insignificante"))),"Baja",IF(AND(EXACT(F57,"Improbable"),(EXACT(G57,"Menor"))),"Baja",IF(AND(EXACT(F57,"Improbable"),(EXACT(G57,"Moderado"))),"Moderada",IF(AND(EXACT(F57,"Improbable"),(EXACT(G57,"Mayor"))),"Alta",IF(AND(EXACT(F57,"Improbable"),(EXACT(G57,"Catastrófico"))),"Extrema",IF(AND(EXACT(F57,"Posible"),(EXACT(G57,"Insignificante"))),"baja",IF(AND(EXACT(F57,"Posible"),(EXACT(G57,"Menor"))),"Moderada",IF(AND(EXACT(F57,"Posible"),(EXACT(G57,"Moderado"))),"Alta",IF(AND(EXACT(F57,"Posible"),(EXACT(G57,"Mayor"))),"Extrema",IF(AND(EXACT(F57,"Posible"),(EXACT(G57,"Catastrófico"))),"Extrema",IF(AND(EXACT(F57,"Probable"),(EXACT(G57,"Insignificante"))),"Moderada",IF(AND(EXACT(F57,"Probable"),(EXACT(G57,"Menor"))),"Alta",IF(AND(EXACT(F57,"Probable"),(EXACT(G57,"Moderado"))),"Alta",IF(AND(EXACT(F57,"Probable"),(EXACT(G57,"Mayor"))),"Extrema",IF(AND(EXACT(F57,"Probable"),(EXACT(G57,"Catastrófico"))),"Extrema",IF(AND(EXACT(F57,"Casi Seguro"),(EXACT(G57,"Insignificante"))),"Alta",IF(AND(EXACT(F57,"Casi Seguro"),(EXACT(G57,"Menor"))),"Alta",IF(AND(EXACT(F57,"Casi Seguro"),(EXACT(G57,"Moderado"))),"Extrema",IF(AND(EXACT(F57,"Casi Seguro"),(EXACT(G57,"Mayor"))),"Extrema",IF(AND(EXACT(F57,"Casi Seguro"),(EXACT(G57,"Catastrófico"))),"Extrema","")))))))))))))))))))))))))</f>
        <v/>
      </c>
      <c r="I57" s="424" t="str">
        <f>IF(EXACT(H57,"Baja"),"Asumir el Riesgo",IF(EXACT(H57,"Moderada"),"Asumir el Riesgo, Reducir el Riesgo",IF(EXACT(H57,"Alta"),"Asumir el Riesgo, Evitar, Compartir o Transferir",IF(EXACT(H57,"Extrema"),"Reducir el Riesgo, Evitar, Compartir o Transferir",""))))</f>
        <v/>
      </c>
      <c r="J57" s="447"/>
      <c r="K57" s="427"/>
      <c r="L57" s="84"/>
      <c r="M57" s="84" t="str">
        <f>+IFERROR(VLOOKUP(L57,DATOS!$E$2:$F$9,2,FALSE),"")</f>
        <v/>
      </c>
      <c r="N57" s="451">
        <f>SUM(M57:M64)</f>
        <v>0</v>
      </c>
      <c r="O57" s="427"/>
      <c r="P57" s="427"/>
      <c r="Q57" s="427" t="str">
        <f>IF(AND(EXACT(O57,"Raro"),(EXACT(P57,"Insignificante"))),"Baja",IF(AND(EXACT(O57,"Raro"),(EXACT(P57,"Menor"))),"Baja",IF(AND(EXACT(O57,"Raro"),(EXACT(P57,"Moderado"))),"Moderada",IF(AND(EXACT(O57,"Raro"),(EXACT(P57,"Mayor"))),"Alta",IF(AND(EXACT(O57,"Raro"),(EXACT(P57,"Catastrófico"))),"Alta",IF(AND(EXACT(O57,"Improbable"),(EXACT(P57,"Insignificante"))),"Baja",IF(AND(EXACT(O57,"Improbable"),(EXACT(P57,"Menor"))),"Baja",IF(AND(EXACT(O57,"Improbable"),(EXACT(P57,"Moderado"))),"Moderada",IF(AND(EXACT(O57,"Improbable"),(EXACT(P57,"Mayor"))),"Alta",IF(AND(EXACT(O57,"Improbable"),(EXACT(P57,"Catastrófico"))),"Extrema",IF(AND(EXACT(O57,"Posible"),(EXACT(P57,"Insignificante"))),"baja",IF(AND(EXACT(O57,"Posible"),(EXACT(P57,"Menor"))),"Moderada",IF(AND(EXACT(O57,"Posible"),(EXACT(P57,"Moderado"))),"Alta",IF(AND(EXACT(O57,"Posible"),(EXACT(P57,"Mayor"))),"Extrema",IF(AND(EXACT(O57,"Posible"),(EXACT(P57,"Catastrófico"))),"Extrema",IF(AND(EXACT(O57,"Probable"),(EXACT(P57,"Insignificante"))),"Moderada",IF(AND(EXACT(O57,"Probable"),(EXACT(P57,"Menor"))),"Alta",IF(AND(EXACT(O57,"Probable"),(EXACT(P57,"Moderado"))),"Alta",IF(AND(EXACT(O57,"Probable"),(EXACT(P57,"Mayor"))),"Extrema",IF(AND(EXACT(O57,"Probable"),(EXACT(P57,"Catastrófico"))),"Extrema",IF(AND(EXACT(O57,"Casi Seguro"),(EXACT(P57,"Insignificante"))),"Alta",IF(AND(EXACT(O57,"Casi Seguro"),(EXACT(P57,"Menor"))),"Alta",IF(AND(EXACT(O57,"Casi Seguro"),(EXACT(P57,"Moderado"))),"Extrema",IF(AND(EXACT(O57,"Casi Seguro"),(EXACT(P57,"Mayor"))),"Extrema",IF(AND(EXACT(O57,"Casi Seguro"),(EXACT(P57,"Catastrófico"))),"Extrema","")))))))))))))))))))))))))</f>
        <v/>
      </c>
      <c r="R57" s="424" t="str">
        <f>IF(EXACT(Q57,"Baja"),"Asumir el Riesgo",IF(EXACT(Q57,"Moderada"),"Asumir el Riesgo, Reducir el Riesgo",IF(EXACT(Q57,"Alta"),"Asumir el Riesgo, Evitar, Compartir o Transferir",IF(EXACT(Q57,"Extrema"),"Reducir el Riesgo, Evitar, Compartir o Transferir",""))))</f>
        <v/>
      </c>
      <c r="S57" s="451"/>
      <c r="T57" s="451"/>
      <c r="U57" s="451"/>
      <c r="V57" s="451"/>
      <c r="W57" s="476"/>
      <c r="X57" s="435"/>
      <c r="Y57" s="451"/>
      <c r="Z57" s="451"/>
      <c r="AA57" s="451"/>
      <c r="AB57" s="451"/>
      <c r="AC57" s="451"/>
      <c r="AD57" s="451"/>
      <c r="AE57" s="451"/>
      <c r="AF57" s="451"/>
      <c r="AG57" s="451"/>
      <c r="AH57" s="451"/>
      <c r="AI57" s="476"/>
      <c r="AJ57" s="482"/>
      <c r="AK57" s="478"/>
      <c r="AL57" s="478"/>
      <c r="AM57" s="478"/>
      <c r="AN57" s="480"/>
    </row>
    <row r="58" spans="1:40">
      <c r="A58" s="436"/>
      <c r="B58" s="428"/>
      <c r="C58" s="433"/>
      <c r="D58" s="428"/>
      <c r="E58" s="425"/>
      <c r="F58" s="448"/>
      <c r="G58" s="428"/>
      <c r="H58" s="428"/>
      <c r="I58" s="425"/>
      <c r="J58" s="448"/>
      <c r="K58" s="428"/>
      <c r="L58" s="82"/>
      <c r="M58" s="82" t="str">
        <f>+IFERROR(VLOOKUP(L58,DATOS!$E$2:$F$9,2,FALSE),"")</f>
        <v/>
      </c>
      <c r="N58" s="430"/>
      <c r="O58" s="428"/>
      <c r="P58" s="428"/>
      <c r="Q58" s="428"/>
      <c r="R58" s="425"/>
      <c r="S58" s="430"/>
      <c r="T58" s="430"/>
      <c r="U58" s="430"/>
      <c r="V58" s="430"/>
      <c r="W58" s="477"/>
      <c r="X58" s="436"/>
      <c r="Y58" s="430"/>
      <c r="Z58" s="430"/>
      <c r="AA58" s="430"/>
      <c r="AB58" s="430"/>
      <c r="AC58" s="430"/>
      <c r="AD58" s="430"/>
      <c r="AE58" s="430"/>
      <c r="AF58" s="430"/>
      <c r="AG58" s="430"/>
      <c r="AH58" s="430"/>
      <c r="AI58" s="477"/>
      <c r="AJ58" s="483"/>
      <c r="AK58" s="479"/>
      <c r="AL58" s="479"/>
      <c r="AM58" s="479"/>
      <c r="AN58" s="481"/>
    </row>
    <row r="59" spans="1:40">
      <c r="A59" s="436"/>
      <c r="B59" s="428"/>
      <c r="C59" s="433"/>
      <c r="D59" s="428"/>
      <c r="E59" s="425"/>
      <c r="F59" s="448"/>
      <c r="G59" s="428"/>
      <c r="H59" s="428"/>
      <c r="I59" s="425"/>
      <c r="J59" s="448"/>
      <c r="K59" s="428"/>
      <c r="L59" s="82"/>
      <c r="M59" s="82" t="str">
        <f>+IFERROR(VLOOKUP(L59,DATOS!$E$2:$F$9,2,FALSE),"")</f>
        <v/>
      </c>
      <c r="N59" s="430"/>
      <c r="O59" s="428"/>
      <c r="P59" s="428"/>
      <c r="Q59" s="428"/>
      <c r="R59" s="425"/>
      <c r="S59" s="430"/>
      <c r="T59" s="430"/>
      <c r="U59" s="430"/>
      <c r="V59" s="430"/>
      <c r="W59" s="477"/>
      <c r="X59" s="436"/>
      <c r="Y59" s="430"/>
      <c r="Z59" s="430"/>
      <c r="AA59" s="430"/>
      <c r="AB59" s="430"/>
      <c r="AC59" s="430"/>
      <c r="AD59" s="430"/>
      <c r="AE59" s="430"/>
      <c r="AF59" s="430"/>
      <c r="AG59" s="430"/>
      <c r="AH59" s="430"/>
      <c r="AI59" s="477"/>
      <c r="AJ59" s="483"/>
      <c r="AK59" s="479"/>
      <c r="AL59" s="479"/>
      <c r="AM59" s="479"/>
      <c r="AN59" s="481"/>
    </row>
    <row r="60" spans="1:40">
      <c r="A60" s="436"/>
      <c r="B60" s="428"/>
      <c r="C60" s="433"/>
      <c r="D60" s="428"/>
      <c r="E60" s="425"/>
      <c r="F60" s="448"/>
      <c r="G60" s="428"/>
      <c r="H60" s="428"/>
      <c r="I60" s="425"/>
      <c r="J60" s="448"/>
      <c r="K60" s="428"/>
      <c r="L60" s="82"/>
      <c r="M60" s="82" t="str">
        <f>+IFERROR(VLOOKUP(L60,DATOS!$E$2:$F$9,2,FALSE),"")</f>
        <v/>
      </c>
      <c r="N60" s="430"/>
      <c r="O60" s="428"/>
      <c r="P60" s="428"/>
      <c r="Q60" s="428"/>
      <c r="R60" s="425"/>
      <c r="S60" s="430"/>
      <c r="T60" s="430"/>
      <c r="U60" s="430"/>
      <c r="V60" s="430"/>
      <c r="W60" s="477"/>
      <c r="X60" s="436"/>
      <c r="Y60" s="430"/>
      <c r="Z60" s="430"/>
      <c r="AA60" s="430"/>
      <c r="AB60" s="430"/>
      <c r="AC60" s="430"/>
      <c r="AD60" s="430"/>
      <c r="AE60" s="430"/>
      <c r="AF60" s="430"/>
      <c r="AG60" s="430"/>
      <c r="AH60" s="430"/>
      <c r="AI60" s="477"/>
      <c r="AJ60" s="483"/>
      <c r="AK60" s="479"/>
      <c r="AL60" s="479"/>
      <c r="AM60" s="479"/>
      <c r="AN60" s="481"/>
    </row>
    <row r="61" spans="1:40">
      <c r="A61" s="436"/>
      <c r="B61" s="428"/>
      <c r="C61" s="433"/>
      <c r="D61" s="428"/>
      <c r="E61" s="425"/>
      <c r="F61" s="448"/>
      <c r="G61" s="428"/>
      <c r="H61" s="428"/>
      <c r="I61" s="425"/>
      <c r="J61" s="448"/>
      <c r="K61" s="428"/>
      <c r="L61" s="82"/>
      <c r="M61" s="82" t="str">
        <f>+IFERROR(VLOOKUP(L61,DATOS!$E$2:$F$9,2,FALSE),"")</f>
        <v/>
      </c>
      <c r="N61" s="430"/>
      <c r="O61" s="428"/>
      <c r="P61" s="428"/>
      <c r="Q61" s="428"/>
      <c r="R61" s="425"/>
      <c r="S61" s="430"/>
      <c r="T61" s="430"/>
      <c r="U61" s="430"/>
      <c r="V61" s="430"/>
      <c r="W61" s="477"/>
      <c r="X61" s="436"/>
      <c r="Y61" s="430"/>
      <c r="Z61" s="430"/>
      <c r="AA61" s="430"/>
      <c r="AB61" s="430"/>
      <c r="AC61" s="430"/>
      <c r="AD61" s="430"/>
      <c r="AE61" s="430"/>
      <c r="AF61" s="430"/>
      <c r="AG61" s="430"/>
      <c r="AH61" s="430"/>
      <c r="AI61" s="477"/>
      <c r="AJ61" s="483"/>
      <c r="AK61" s="479"/>
      <c r="AL61" s="479"/>
      <c r="AM61" s="479"/>
      <c r="AN61" s="481"/>
    </row>
    <row r="62" spans="1:40">
      <c r="A62" s="436"/>
      <c r="B62" s="428"/>
      <c r="C62" s="433"/>
      <c r="D62" s="428"/>
      <c r="E62" s="425"/>
      <c r="F62" s="448"/>
      <c r="G62" s="428"/>
      <c r="H62" s="428"/>
      <c r="I62" s="425"/>
      <c r="J62" s="448"/>
      <c r="K62" s="428"/>
      <c r="L62" s="82"/>
      <c r="M62" s="82" t="str">
        <f>+IFERROR(VLOOKUP(L62,DATOS!$E$2:$F$9,2,FALSE),"")</f>
        <v/>
      </c>
      <c r="N62" s="430"/>
      <c r="O62" s="428"/>
      <c r="P62" s="428"/>
      <c r="Q62" s="428"/>
      <c r="R62" s="425"/>
      <c r="S62" s="430"/>
      <c r="T62" s="430"/>
      <c r="U62" s="430"/>
      <c r="V62" s="430"/>
      <c r="W62" s="477"/>
      <c r="X62" s="436"/>
      <c r="Y62" s="430"/>
      <c r="Z62" s="430"/>
      <c r="AA62" s="430"/>
      <c r="AB62" s="430"/>
      <c r="AC62" s="430"/>
      <c r="AD62" s="430"/>
      <c r="AE62" s="430"/>
      <c r="AF62" s="430"/>
      <c r="AG62" s="430"/>
      <c r="AH62" s="430"/>
      <c r="AI62" s="477"/>
      <c r="AJ62" s="483"/>
      <c r="AK62" s="479"/>
      <c r="AL62" s="479"/>
      <c r="AM62" s="479"/>
      <c r="AN62" s="481"/>
    </row>
    <row r="63" spans="1:40">
      <c r="A63" s="436"/>
      <c r="B63" s="428"/>
      <c r="C63" s="433"/>
      <c r="D63" s="428"/>
      <c r="E63" s="425"/>
      <c r="F63" s="448"/>
      <c r="G63" s="428"/>
      <c r="H63" s="428"/>
      <c r="I63" s="425"/>
      <c r="J63" s="448"/>
      <c r="K63" s="428"/>
      <c r="L63" s="82"/>
      <c r="M63" s="82" t="str">
        <f>+IFERROR(VLOOKUP(L63,DATOS!$E$2:$F$9,2,FALSE),"")</f>
        <v/>
      </c>
      <c r="N63" s="430"/>
      <c r="O63" s="428"/>
      <c r="P63" s="428"/>
      <c r="Q63" s="428"/>
      <c r="R63" s="425"/>
      <c r="S63" s="430"/>
      <c r="T63" s="430"/>
      <c r="U63" s="430"/>
      <c r="V63" s="430"/>
      <c r="W63" s="477"/>
      <c r="X63" s="436"/>
      <c r="Y63" s="430"/>
      <c r="Z63" s="430"/>
      <c r="AA63" s="430"/>
      <c r="AB63" s="430"/>
      <c r="AC63" s="430"/>
      <c r="AD63" s="430"/>
      <c r="AE63" s="430"/>
      <c r="AF63" s="430"/>
      <c r="AG63" s="430"/>
      <c r="AH63" s="430"/>
      <c r="AI63" s="477"/>
      <c r="AJ63" s="483"/>
      <c r="AK63" s="479"/>
      <c r="AL63" s="479"/>
      <c r="AM63" s="479"/>
      <c r="AN63" s="481"/>
    </row>
    <row r="64" spans="1:40">
      <c r="A64" s="436"/>
      <c r="B64" s="428"/>
      <c r="C64" s="433"/>
      <c r="D64" s="428"/>
      <c r="E64" s="425"/>
      <c r="F64" s="448"/>
      <c r="G64" s="428"/>
      <c r="H64" s="428"/>
      <c r="I64" s="425"/>
      <c r="J64" s="448"/>
      <c r="K64" s="428"/>
      <c r="L64" s="82"/>
      <c r="M64" s="82" t="str">
        <f>+IFERROR(VLOOKUP(L64,DATOS!$E$2:$F$9,2,FALSE),"")</f>
        <v/>
      </c>
      <c r="N64" s="430"/>
      <c r="O64" s="428"/>
      <c r="P64" s="428"/>
      <c r="Q64" s="428"/>
      <c r="R64" s="425"/>
      <c r="S64" s="430"/>
      <c r="T64" s="430"/>
      <c r="U64" s="430"/>
      <c r="V64" s="430"/>
      <c r="W64" s="477"/>
      <c r="X64" s="436"/>
      <c r="Y64" s="430"/>
      <c r="Z64" s="430"/>
      <c r="AA64" s="430"/>
      <c r="AB64" s="430"/>
      <c r="AC64" s="430"/>
      <c r="AD64" s="430"/>
      <c r="AE64" s="430"/>
      <c r="AF64" s="430"/>
      <c r="AG64" s="430"/>
      <c r="AH64" s="430"/>
      <c r="AI64" s="477"/>
      <c r="AJ64" s="483"/>
      <c r="AK64" s="479"/>
      <c r="AL64" s="479"/>
      <c r="AM64" s="479"/>
      <c r="AN64" s="481"/>
    </row>
    <row r="65" spans="1:40">
      <c r="A65" s="436"/>
      <c r="B65" s="430"/>
      <c r="C65" s="433"/>
      <c r="D65" s="428"/>
      <c r="E65" s="425"/>
      <c r="F65" s="448"/>
      <c r="G65" s="428"/>
      <c r="H65" s="428"/>
      <c r="I65" s="425"/>
      <c r="J65" s="448"/>
      <c r="K65" s="428"/>
      <c r="L65" s="82"/>
      <c r="M65" s="82" t="str">
        <f>+IFERROR(VLOOKUP(L65,DATOS!$E$2:$F$9,2,FALSE),"")</f>
        <v/>
      </c>
      <c r="N65" s="430">
        <f>SUM(M65:M72)</f>
        <v>0</v>
      </c>
      <c r="O65" s="428"/>
      <c r="P65" s="428"/>
      <c r="Q65" s="428"/>
      <c r="R65" s="425"/>
      <c r="S65" s="430"/>
      <c r="T65" s="430"/>
      <c r="U65" s="430"/>
      <c r="V65" s="430"/>
      <c r="W65" s="477"/>
      <c r="X65" s="436"/>
      <c r="Y65" s="430"/>
      <c r="Z65" s="430"/>
      <c r="AA65" s="430"/>
      <c r="AB65" s="430"/>
      <c r="AC65" s="430"/>
      <c r="AD65" s="430"/>
      <c r="AE65" s="430"/>
      <c r="AF65" s="430"/>
      <c r="AG65" s="430"/>
      <c r="AH65" s="430"/>
      <c r="AI65" s="477"/>
      <c r="AJ65" s="483"/>
      <c r="AK65" s="479"/>
      <c r="AL65" s="479"/>
      <c r="AM65" s="479"/>
      <c r="AN65" s="481"/>
    </row>
    <row r="66" spans="1:40">
      <c r="A66" s="436"/>
      <c r="B66" s="430"/>
      <c r="C66" s="433"/>
      <c r="D66" s="428"/>
      <c r="E66" s="425"/>
      <c r="F66" s="448"/>
      <c r="G66" s="428"/>
      <c r="H66" s="428"/>
      <c r="I66" s="425"/>
      <c r="J66" s="448"/>
      <c r="K66" s="428"/>
      <c r="L66" s="82"/>
      <c r="M66" s="82" t="str">
        <f>+IFERROR(VLOOKUP(L66,DATOS!$E$2:$F$9,2,FALSE),"")</f>
        <v/>
      </c>
      <c r="N66" s="430"/>
      <c r="O66" s="428"/>
      <c r="P66" s="428"/>
      <c r="Q66" s="428"/>
      <c r="R66" s="425"/>
      <c r="S66" s="430"/>
      <c r="T66" s="430"/>
      <c r="U66" s="430"/>
      <c r="V66" s="430"/>
      <c r="W66" s="477"/>
      <c r="X66" s="436"/>
      <c r="Y66" s="430"/>
      <c r="Z66" s="430"/>
      <c r="AA66" s="430"/>
      <c r="AB66" s="430"/>
      <c r="AC66" s="430"/>
      <c r="AD66" s="430"/>
      <c r="AE66" s="430"/>
      <c r="AF66" s="430"/>
      <c r="AG66" s="430"/>
      <c r="AH66" s="430"/>
      <c r="AI66" s="477"/>
      <c r="AJ66" s="483"/>
      <c r="AK66" s="479"/>
      <c r="AL66" s="479"/>
      <c r="AM66" s="479"/>
      <c r="AN66" s="481"/>
    </row>
    <row r="67" spans="1:40">
      <c r="A67" s="436"/>
      <c r="B67" s="430"/>
      <c r="C67" s="433"/>
      <c r="D67" s="428"/>
      <c r="E67" s="425"/>
      <c r="F67" s="448"/>
      <c r="G67" s="428"/>
      <c r="H67" s="428"/>
      <c r="I67" s="425"/>
      <c r="J67" s="448"/>
      <c r="K67" s="428"/>
      <c r="L67" s="82"/>
      <c r="M67" s="82" t="str">
        <f>+IFERROR(VLOOKUP(L67,DATOS!$E$2:$F$9,2,FALSE),"")</f>
        <v/>
      </c>
      <c r="N67" s="430"/>
      <c r="O67" s="428"/>
      <c r="P67" s="428"/>
      <c r="Q67" s="428"/>
      <c r="R67" s="425"/>
      <c r="S67" s="430"/>
      <c r="T67" s="430"/>
      <c r="U67" s="430"/>
      <c r="V67" s="430"/>
      <c r="W67" s="477"/>
      <c r="X67" s="436"/>
      <c r="Y67" s="430"/>
      <c r="Z67" s="430"/>
      <c r="AA67" s="430"/>
      <c r="AB67" s="430"/>
      <c r="AC67" s="430"/>
      <c r="AD67" s="430"/>
      <c r="AE67" s="430"/>
      <c r="AF67" s="430"/>
      <c r="AG67" s="430"/>
      <c r="AH67" s="430"/>
      <c r="AI67" s="477"/>
      <c r="AJ67" s="483"/>
      <c r="AK67" s="479"/>
      <c r="AL67" s="479"/>
      <c r="AM67" s="479"/>
      <c r="AN67" s="481"/>
    </row>
    <row r="68" spans="1:40">
      <c r="A68" s="436"/>
      <c r="B68" s="430"/>
      <c r="C68" s="433"/>
      <c r="D68" s="428"/>
      <c r="E68" s="425"/>
      <c r="F68" s="448"/>
      <c r="G68" s="428"/>
      <c r="H68" s="428"/>
      <c r="I68" s="425"/>
      <c r="J68" s="448"/>
      <c r="K68" s="428"/>
      <c r="L68" s="82"/>
      <c r="M68" s="82" t="str">
        <f>+IFERROR(VLOOKUP(L68,DATOS!$E$2:$F$9,2,FALSE),"")</f>
        <v/>
      </c>
      <c r="N68" s="430"/>
      <c r="O68" s="428"/>
      <c r="P68" s="428"/>
      <c r="Q68" s="428"/>
      <c r="R68" s="425"/>
      <c r="S68" s="430"/>
      <c r="T68" s="430"/>
      <c r="U68" s="430"/>
      <c r="V68" s="430"/>
      <c r="W68" s="477"/>
      <c r="X68" s="436"/>
      <c r="Y68" s="430"/>
      <c r="Z68" s="430"/>
      <c r="AA68" s="430"/>
      <c r="AB68" s="430"/>
      <c r="AC68" s="430"/>
      <c r="AD68" s="430"/>
      <c r="AE68" s="430"/>
      <c r="AF68" s="430"/>
      <c r="AG68" s="430"/>
      <c r="AH68" s="430"/>
      <c r="AI68" s="477"/>
      <c r="AJ68" s="483"/>
      <c r="AK68" s="479"/>
      <c r="AL68" s="479"/>
      <c r="AM68" s="479"/>
      <c r="AN68" s="481"/>
    </row>
    <row r="69" spans="1:40">
      <c r="A69" s="436"/>
      <c r="B69" s="430"/>
      <c r="C69" s="433"/>
      <c r="D69" s="428"/>
      <c r="E69" s="425"/>
      <c r="F69" s="448"/>
      <c r="G69" s="428"/>
      <c r="H69" s="428"/>
      <c r="I69" s="425"/>
      <c r="J69" s="448"/>
      <c r="K69" s="428"/>
      <c r="L69" s="82"/>
      <c r="M69" s="82" t="str">
        <f>+IFERROR(VLOOKUP(L69,DATOS!$E$2:$F$9,2,FALSE),"")</f>
        <v/>
      </c>
      <c r="N69" s="430"/>
      <c r="O69" s="428"/>
      <c r="P69" s="428"/>
      <c r="Q69" s="428"/>
      <c r="R69" s="425"/>
      <c r="S69" s="430"/>
      <c r="T69" s="430"/>
      <c r="U69" s="430"/>
      <c r="V69" s="430"/>
      <c r="W69" s="477"/>
      <c r="X69" s="436"/>
      <c r="Y69" s="430"/>
      <c r="Z69" s="430"/>
      <c r="AA69" s="430"/>
      <c r="AB69" s="430"/>
      <c r="AC69" s="430"/>
      <c r="AD69" s="430"/>
      <c r="AE69" s="430"/>
      <c r="AF69" s="430"/>
      <c r="AG69" s="430"/>
      <c r="AH69" s="430"/>
      <c r="AI69" s="477"/>
      <c r="AJ69" s="483"/>
      <c r="AK69" s="479"/>
      <c r="AL69" s="479"/>
      <c r="AM69" s="479"/>
      <c r="AN69" s="481"/>
    </row>
    <row r="70" spans="1:40">
      <c r="A70" s="436"/>
      <c r="B70" s="430"/>
      <c r="C70" s="433"/>
      <c r="D70" s="428"/>
      <c r="E70" s="425"/>
      <c r="F70" s="448"/>
      <c r="G70" s="428"/>
      <c r="H70" s="428"/>
      <c r="I70" s="425"/>
      <c r="J70" s="448"/>
      <c r="K70" s="428"/>
      <c r="L70" s="82"/>
      <c r="M70" s="82" t="str">
        <f>+IFERROR(VLOOKUP(L70,DATOS!$E$2:$F$9,2,FALSE),"")</f>
        <v/>
      </c>
      <c r="N70" s="430"/>
      <c r="O70" s="428"/>
      <c r="P70" s="428"/>
      <c r="Q70" s="428"/>
      <c r="R70" s="425"/>
      <c r="S70" s="430"/>
      <c r="T70" s="430"/>
      <c r="U70" s="430"/>
      <c r="V70" s="430"/>
      <c r="W70" s="477"/>
      <c r="X70" s="436"/>
      <c r="Y70" s="430"/>
      <c r="Z70" s="430"/>
      <c r="AA70" s="430"/>
      <c r="AB70" s="430"/>
      <c r="AC70" s="430"/>
      <c r="AD70" s="430"/>
      <c r="AE70" s="430"/>
      <c r="AF70" s="430"/>
      <c r="AG70" s="430"/>
      <c r="AH70" s="430"/>
      <c r="AI70" s="477"/>
      <c r="AJ70" s="483"/>
      <c r="AK70" s="479"/>
      <c r="AL70" s="479"/>
      <c r="AM70" s="479"/>
      <c r="AN70" s="481"/>
    </row>
    <row r="71" spans="1:40">
      <c r="A71" s="436"/>
      <c r="B71" s="430"/>
      <c r="C71" s="433"/>
      <c r="D71" s="428"/>
      <c r="E71" s="425"/>
      <c r="F71" s="448"/>
      <c r="G71" s="428"/>
      <c r="H71" s="428"/>
      <c r="I71" s="425"/>
      <c r="J71" s="448"/>
      <c r="K71" s="428"/>
      <c r="L71" s="82"/>
      <c r="M71" s="82" t="str">
        <f>+IFERROR(VLOOKUP(L71,DATOS!$E$2:$F$9,2,FALSE),"")</f>
        <v/>
      </c>
      <c r="N71" s="430"/>
      <c r="O71" s="428"/>
      <c r="P71" s="428"/>
      <c r="Q71" s="428"/>
      <c r="R71" s="425"/>
      <c r="S71" s="430"/>
      <c r="T71" s="430"/>
      <c r="U71" s="430"/>
      <c r="V71" s="430"/>
      <c r="W71" s="477"/>
      <c r="X71" s="436"/>
      <c r="Y71" s="430"/>
      <c r="Z71" s="430"/>
      <c r="AA71" s="430"/>
      <c r="AB71" s="430"/>
      <c r="AC71" s="430"/>
      <c r="AD71" s="430"/>
      <c r="AE71" s="430"/>
      <c r="AF71" s="430"/>
      <c r="AG71" s="430"/>
      <c r="AH71" s="430"/>
      <c r="AI71" s="477"/>
      <c r="AJ71" s="483"/>
      <c r="AK71" s="479"/>
      <c r="AL71" s="479"/>
      <c r="AM71" s="479"/>
      <c r="AN71" s="481"/>
    </row>
    <row r="72" spans="1:40">
      <c r="A72" s="436"/>
      <c r="B72" s="430"/>
      <c r="C72" s="433"/>
      <c r="D72" s="428"/>
      <c r="E72" s="425"/>
      <c r="F72" s="448"/>
      <c r="G72" s="428"/>
      <c r="H72" s="428"/>
      <c r="I72" s="425"/>
      <c r="J72" s="448"/>
      <c r="K72" s="428"/>
      <c r="L72" s="82"/>
      <c r="M72" s="82" t="str">
        <f>+IFERROR(VLOOKUP(L72,DATOS!$E$2:$F$9,2,FALSE),"")</f>
        <v/>
      </c>
      <c r="N72" s="430"/>
      <c r="O72" s="428"/>
      <c r="P72" s="428"/>
      <c r="Q72" s="428"/>
      <c r="R72" s="425"/>
      <c r="S72" s="430"/>
      <c r="T72" s="430"/>
      <c r="U72" s="430"/>
      <c r="V72" s="430"/>
      <c r="W72" s="477"/>
      <c r="X72" s="436"/>
      <c r="Y72" s="430"/>
      <c r="Z72" s="430"/>
      <c r="AA72" s="430"/>
      <c r="AB72" s="430"/>
      <c r="AC72" s="430"/>
      <c r="AD72" s="430"/>
      <c r="AE72" s="430"/>
      <c r="AF72" s="430"/>
      <c r="AG72" s="430"/>
      <c r="AH72" s="430"/>
      <c r="AI72" s="477"/>
      <c r="AJ72" s="483"/>
      <c r="AK72" s="479"/>
      <c r="AL72" s="479"/>
      <c r="AM72" s="479"/>
      <c r="AN72" s="481"/>
    </row>
    <row r="73" spans="1:40">
      <c r="A73" s="436"/>
      <c r="B73" s="430"/>
      <c r="C73" s="433"/>
      <c r="D73" s="428"/>
      <c r="E73" s="425"/>
      <c r="F73" s="448"/>
      <c r="G73" s="428"/>
      <c r="H73" s="428"/>
      <c r="I73" s="425"/>
      <c r="J73" s="448"/>
      <c r="K73" s="428"/>
      <c r="L73" s="82"/>
      <c r="M73" s="82" t="str">
        <f>+IFERROR(VLOOKUP(L73,DATOS!$E$2:$F$9,2,FALSE),"")</f>
        <v/>
      </c>
      <c r="N73" s="430">
        <f>SUM(M73:M80)</f>
        <v>0</v>
      </c>
      <c r="O73" s="428"/>
      <c r="P73" s="428"/>
      <c r="Q73" s="428"/>
      <c r="R73" s="425"/>
      <c r="S73" s="430"/>
      <c r="T73" s="430"/>
      <c r="U73" s="430"/>
      <c r="V73" s="430"/>
      <c r="W73" s="477"/>
      <c r="X73" s="436"/>
      <c r="Y73" s="430"/>
      <c r="Z73" s="430"/>
      <c r="AA73" s="430"/>
      <c r="AB73" s="430"/>
      <c r="AC73" s="430"/>
      <c r="AD73" s="430"/>
      <c r="AE73" s="430"/>
      <c r="AF73" s="430"/>
      <c r="AG73" s="430"/>
      <c r="AH73" s="430"/>
      <c r="AI73" s="477"/>
      <c r="AJ73" s="483"/>
      <c r="AK73" s="479"/>
      <c r="AL73" s="479"/>
      <c r="AM73" s="479"/>
      <c r="AN73" s="481"/>
    </row>
    <row r="74" spans="1:40">
      <c r="A74" s="436"/>
      <c r="B74" s="430"/>
      <c r="C74" s="433"/>
      <c r="D74" s="428"/>
      <c r="E74" s="425"/>
      <c r="F74" s="448"/>
      <c r="G74" s="428"/>
      <c r="H74" s="428"/>
      <c r="I74" s="425"/>
      <c r="J74" s="448"/>
      <c r="K74" s="428"/>
      <c r="L74" s="82"/>
      <c r="M74" s="82" t="str">
        <f>+IFERROR(VLOOKUP(L74,DATOS!$E$2:$F$9,2,FALSE),"")</f>
        <v/>
      </c>
      <c r="N74" s="430"/>
      <c r="O74" s="428"/>
      <c r="P74" s="428"/>
      <c r="Q74" s="428"/>
      <c r="R74" s="425"/>
      <c r="S74" s="430"/>
      <c r="T74" s="430"/>
      <c r="U74" s="430"/>
      <c r="V74" s="430"/>
      <c r="W74" s="477"/>
      <c r="X74" s="436"/>
      <c r="Y74" s="430"/>
      <c r="Z74" s="430"/>
      <c r="AA74" s="430"/>
      <c r="AB74" s="430"/>
      <c r="AC74" s="430"/>
      <c r="AD74" s="430"/>
      <c r="AE74" s="430"/>
      <c r="AF74" s="430"/>
      <c r="AG74" s="430"/>
      <c r="AH74" s="430"/>
      <c r="AI74" s="477"/>
      <c r="AJ74" s="483"/>
      <c r="AK74" s="479"/>
      <c r="AL74" s="479"/>
      <c r="AM74" s="479"/>
      <c r="AN74" s="481"/>
    </row>
    <row r="75" spans="1:40">
      <c r="A75" s="436"/>
      <c r="B75" s="430"/>
      <c r="C75" s="433"/>
      <c r="D75" s="428"/>
      <c r="E75" s="425"/>
      <c r="F75" s="448"/>
      <c r="G75" s="428"/>
      <c r="H75" s="428"/>
      <c r="I75" s="425"/>
      <c r="J75" s="448"/>
      <c r="K75" s="428"/>
      <c r="L75" s="82"/>
      <c r="M75" s="82" t="str">
        <f>+IFERROR(VLOOKUP(L75,DATOS!$E$2:$F$9,2,FALSE),"")</f>
        <v/>
      </c>
      <c r="N75" s="430"/>
      <c r="O75" s="428"/>
      <c r="P75" s="428"/>
      <c r="Q75" s="428"/>
      <c r="R75" s="425"/>
      <c r="S75" s="430"/>
      <c r="T75" s="430"/>
      <c r="U75" s="430"/>
      <c r="V75" s="430"/>
      <c r="W75" s="477"/>
      <c r="X75" s="436"/>
      <c r="Y75" s="430"/>
      <c r="Z75" s="430"/>
      <c r="AA75" s="430"/>
      <c r="AB75" s="430"/>
      <c r="AC75" s="430"/>
      <c r="AD75" s="430"/>
      <c r="AE75" s="430"/>
      <c r="AF75" s="430"/>
      <c r="AG75" s="430"/>
      <c r="AH75" s="430"/>
      <c r="AI75" s="477"/>
      <c r="AJ75" s="483"/>
      <c r="AK75" s="479"/>
      <c r="AL75" s="479"/>
      <c r="AM75" s="479"/>
      <c r="AN75" s="481"/>
    </row>
    <row r="76" spans="1:40">
      <c r="A76" s="436"/>
      <c r="B76" s="430"/>
      <c r="C76" s="433"/>
      <c r="D76" s="428"/>
      <c r="E76" s="425"/>
      <c r="F76" s="448"/>
      <c r="G76" s="428"/>
      <c r="H76" s="428"/>
      <c r="I76" s="425"/>
      <c r="J76" s="448"/>
      <c r="K76" s="428"/>
      <c r="L76" s="82"/>
      <c r="M76" s="82" t="str">
        <f>+IFERROR(VLOOKUP(L76,DATOS!$E$2:$F$9,2,FALSE),"")</f>
        <v/>
      </c>
      <c r="N76" s="430"/>
      <c r="O76" s="428"/>
      <c r="P76" s="428"/>
      <c r="Q76" s="428"/>
      <c r="R76" s="425"/>
      <c r="S76" s="430"/>
      <c r="T76" s="430"/>
      <c r="U76" s="430"/>
      <c r="V76" s="430"/>
      <c r="W76" s="477"/>
      <c r="X76" s="436"/>
      <c r="Y76" s="430"/>
      <c r="Z76" s="430"/>
      <c r="AA76" s="430"/>
      <c r="AB76" s="430"/>
      <c r="AC76" s="430"/>
      <c r="AD76" s="430"/>
      <c r="AE76" s="430"/>
      <c r="AF76" s="430"/>
      <c r="AG76" s="430"/>
      <c r="AH76" s="430"/>
      <c r="AI76" s="477"/>
      <c r="AJ76" s="483"/>
      <c r="AK76" s="479"/>
      <c r="AL76" s="479"/>
      <c r="AM76" s="479"/>
      <c r="AN76" s="481"/>
    </row>
    <row r="77" spans="1:40">
      <c r="A77" s="436"/>
      <c r="B77" s="430"/>
      <c r="C77" s="433"/>
      <c r="D77" s="428"/>
      <c r="E77" s="425"/>
      <c r="F77" s="448"/>
      <c r="G77" s="428"/>
      <c r="H77" s="428"/>
      <c r="I77" s="425"/>
      <c r="J77" s="448"/>
      <c r="K77" s="428"/>
      <c r="L77" s="82"/>
      <c r="M77" s="82" t="str">
        <f>+IFERROR(VLOOKUP(L77,DATOS!$E$2:$F$9,2,FALSE),"")</f>
        <v/>
      </c>
      <c r="N77" s="430"/>
      <c r="O77" s="428"/>
      <c r="P77" s="428"/>
      <c r="Q77" s="428"/>
      <c r="R77" s="425"/>
      <c r="S77" s="430"/>
      <c r="T77" s="430"/>
      <c r="U77" s="430"/>
      <c r="V77" s="430"/>
      <c r="W77" s="477"/>
      <c r="X77" s="436"/>
      <c r="Y77" s="430"/>
      <c r="Z77" s="430"/>
      <c r="AA77" s="430"/>
      <c r="AB77" s="430"/>
      <c r="AC77" s="430"/>
      <c r="AD77" s="430"/>
      <c r="AE77" s="430"/>
      <c r="AF77" s="430"/>
      <c r="AG77" s="430"/>
      <c r="AH77" s="430"/>
      <c r="AI77" s="477"/>
      <c r="AJ77" s="483"/>
      <c r="AK77" s="479"/>
      <c r="AL77" s="479"/>
      <c r="AM77" s="479"/>
      <c r="AN77" s="481"/>
    </row>
    <row r="78" spans="1:40">
      <c r="A78" s="436"/>
      <c r="B78" s="430"/>
      <c r="C78" s="433"/>
      <c r="D78" s="428"/>
      <c r="E78" s="425"/>
      <c r="F78" s="448"/>
      <c r="G78" s="428"/>
      <c r="H78" s="428"/>
      <c r="I78" s="425"/>
      <c r="J78" s="448"/>
      <c r="K78" s="428"/>
      <c r="L78" s="82"/>
      <c r="M78" s="82" t="str">
        <f>+IFERROR(VLOOKUP(L78,DATOS!$E$2:$F$9,2,FALSE),"")</f>
        <v/>
      </c>
      <c r="N78" s="430"/>
      <c r="O78" s="428"/>
      <c r="P78" s="428"/>
      <c r="Q78" s="428"/>
      <c r="R78" s="425"/>
      <c r="S78" s="430"/>
      <c r="T78" s="430"/>
      <c r="U78" s="430"/>
      <c r="V78" s="430"/>
      <c r="W78" s="477"/>
      <c r="X78" s="436"/>
      <c r="Y78" s="430"/>
      <c r="Z78" s="430"/>
      <c r="AA78" s="430"/>
      <c r="AB78" s="430"/>
      <c r="AC78" s="430"/>
      <c r="AD78" s="430"/>
      <c r="AE78" s="430"/>
      <c r="AF78" s="430"/>
      <c r="AG78" s="430"/>
      <c r="AH78" s="430"/>
      <c r="AI78" s="477"/>
      <c r="AJ78" s="483"/>
      <c r="AK78" s="479"/>
      <c r="AL78" s="479"/>
      <c r="AM78" s="479"/>
      <c r="AN78" s="481"/>
    </row>
    <row r="79" spans="1:40">
      <c r="A79" s="436"/>
      <c r="B79" s="430"/>
      <c r="C79" s="433"/>
      <c r="D79" s="428"/>
      <c r="E79" s="425"/>
      <c r="F79" s="448"/>
      <c r="G79" s="428"/>
      <c r="H79" s="428"/>
      <c r="I79" s="425"/>
      <c r="J79" s="448"/>
      <c r="K79" s="428"/>
      <c r="L79" s="82"/>
      <c r="M79" s="82" t="str">
        <f>+IFERROR(VLOOKUP(L79,DATOS!$E$2:$F$9,2,FALSE),"")</f>
        <v/>
      </c>
      <c r="N79" s="430"/>
      <c r="O79" s="428"/>
      <c r="P79" s="428"/>
      <c r="Q79" s="428"/>
      <c r="R79" s="425"/>
      <c r="S79" s="430"/>
      <c r="T79" s="430"/>
      <c r="U79" s="430"/>
      <c r="V79" s="430"/>
      <c r="W79" s="477"/>
      <c r="X79" s="436"/>
      <c r="Y79" s="430"/>
      <c r="Z79" s="430"/>
      <c r="AA79" s="430"/>
      <c r="AB79" s="430"/>
      <c r="AC79" s="430"/>
      <c r="AD79" s="430"/>
      <c r="AE79" s="430"/>
      <c r="AF79" s="430"/>
      <c r="AG79" s="430"/>
      <c r="AH79" s="430"/>
      <c r="AI79" s="477"/>
      <c r="AJ79" s="483"/>
      <c r="AK79" s="479"/>
      <c r="AL79" s="479"/>
      <c r="AM79" s="479"/>
      <c r="AN79" s="481"/>
    </row>
    <row r="80" spans="1:40" ht="15.75" thickBot="1">
      <c r="A80" s="437"/>
      <c r="B80" s="431"/>
      <c r="C80" s="434"/>
      <c r="D80" s="429"/>
      <c r="E80" s="426"/>
      <c r="F80" s="475"/>
      <c r="G80" s="429"/>
      <c r="H80" s="429"/>
      <c r="I80" s="426"/>
      <c r="J80" s="475"/>
      <c r="K80" s="429"/>
      <c r="L80" s="83"/>
      <c r="M80" s="83" t="str">
        <f>+IFERROR(VLOOKUP(L80,DATOS!$E$2:$F$9,2,FALSE),"")</f>
        <v/>
      </c>
      <c r="N80" s="431"/>
      <c r="O80" s="429"/>
      <c r="P80" s="429"/>
      <c r="Q80" s="429"/>
      <c r="R80" s="426"/>
      <c r="S80" s="431"/>
      <c r="T80" s="431"/>
      <c r="U80" s="431"/>
      <c r="V80" s="431"/>
      <c r="W80" s="484"/>
      <c r="X80" s="437"/>
      <c r="Y80" s="431"/>
      <c r="Z80" s="431"/>
      <c r="AA80" s="431"/>
      <c r="AB80" s="431"/>
      <c r="AC80" s="431"/>
      <c r="AD80" s="431"/>
      <c r="AE80" s="431"/>
      <c r="AF80" s="431"/>
      <c r="AG80" s="431"/>
      <c r="AH80" s="431"/>
      <c r="AI80" s="484"/>
      <c r="AJ80" s="485"/>
      <c r="AK80" s="486"/>
      <c r="AL80" s="486"/>
      <c r="AM80" s="486"/>
      <c r="AN80" s="487"/>
    </row>
    <row r="81" spans="1:40">
      <c r="A81" s="435">
        <v>4</v>
      </c>
      <c r="B81" s="427"/>
      <c r="C81" s="432"/>
      <c r="D81" s="427"/>
      <c r="E81" s="424"/>
      <c r="F81" s="447"/>
      <c r="G81" s="427"/>
      <c r="H81" s="427" t="str">
        <f>IF(AND(EXACT(F81,"Raro"),(EXACT(G81,"Insignificante"))),"Baja",IF(AND(EXACT(F81,"Raro"),(EXACT(G81,"Menor"))),"Baja",IF(AND(EXACT(F81,"Raro"),(EXACT(G81,"Moderado"))),"Moderada",IF(AND(EXACT(F81,"Raro"),(EXACT(G81,"Mayor"))),"Alta",IF(AND(EXACT(F81,"Raro"),(EXACT(G81,"Catastrófico"))),"Alta",IF(AND(EXACT(F81,"Improbable"),(EXACT(G81,"Insignificante"))),"Baja",IF(AND(EXACT(F81,"Improbable"),(EXACT(G81,"Menor"))),"Baja",IF(AND(EXACT(F81,"Improbable"),(EXACT(G81,"Moderado"))),"Moderada",IF(AND(EXACT(F81,"Improbable"),(EXACT(G81,"Mayor"))),"Alta",IF(AND(EXACT(F81,"Improbable"),(EXACT(G81,"Catastrófico"))),"Extrema",IF(AND(EXACT(F81,"Posible"),(EXACT(G81,"Insignificante"))),"baja",IF(AND(EXACT(F81,"Posible"),(EXACT(G81,"Menor"))),"Moderada",IF(AND(EXACT(F81,"Posible"),(EXACT(G81,"Moderado"))),"Alta",IF(AND(EXACT(F81,"Posible"),(EXACT(G81,"Mayor"))),"Extrema",IF(AND(EXACT(F81,"Posible"),(EXACT(G81,"Catastrófico"))),"Extrema",IF(AND(EXACT(F81,"Probable"),(EXACT(G81,"Insignificante"))),"Moderada",IF(AND(EXACT(F81,"Probable"),(EXACT(G81,"Menor"))),"Alta",IF(AND(EXACT(F81,"Probable"),(EXACT(G81,"Moderado"))),"Alta",IF(AND(EXACT(F81,"Probable"),(EXACT(G81,"Mayor"))),"Extrema",IF(AND(EXACT(F81,"Probable"),(EXACT(G81,"Catastrófico"))),"Extrema",IF(AND(EXACT(F81,"Casi Seguro"),(EXACT(G81,"Insignificante"))),"Alta",IF(AND(EXACT(F81,"Casi Seguro"),(EXACT(G81,"Menor"))),"Alta",IF(AND(EXACT(F81,"Casi Seguro"),(EXACT(G81,"Moderado"))),"Extrema",IF(AND(EXACT(F81,"Casi Seguro"),(EXACT(G81,"Mayor"))),"Extrema",IF(AND(EXACT(F81,"Casi Seguro"),(EXACT(G81,"Catastrófico"))),"Extrema","")))))))))))))))))))))))))</f>
        <v/>
      </c>
      <c r="I81" s="424" t="str">
        <f>IF(EXACT(H81,"Baja"),"Asumir el Riesgo",IF(EXACT(H81,"Moderada"),"Asumir el Riesgo, Reducir el Riesgo",IF(EXACT(H81,"Alta"),"Asumir el Riesgo, Evitar, Compartir o Transferir",IF(EXACT(H81,"Extrema"),"Reducir el Riesgo, Evitar, Compartir o Transferir",""))))</f>
        <v/>
      </c>
      <c r="J81" s="447"/>
      <c r="K81" s="427"/>
      <c r="L81" s="84"/>
      <c r="M81" s="84" t="str">
        <f>+IFERROR(VLOOKUP(L81,DATOS!$E$2:$F$9,2,FALSE),"")</f>
        <v/>
      </c>
      <c r="N81" s="451">
        <f>SUM(M81:M88)</f>
        <v>0</v>
      </c>
      <c r="O81" s="427"/>
      <c r="P81" s="427"/>
      <c r="Q81" s="427" t="str">
        <f>IF(AND(EXACT(O81,"Raro"),(EXACT(P81,"Insignificante"))),"Baja",IF(AND(EXACT(O81,"Raro"),(EXACT(P81,"Menor"))),"Baja",IF(AND(EXACT(O81,"Raro"),(EXACT(P81,"Moderado"))),"Moderada",IF(AND(EXACT(O81,"Raro"),(EXACT(P81,"Mayor"))),"Alta",IF(AND(EXACT(O81,"Raro"),(EXACT(P81,"Catastrófico"))),"Alta",IF(AND(EXACT(O81,"Improbable"),(EXACT(P81,"Insignificante"))),"Baja",IF(AND(EXACT(O81,"Improbable"),(EXACT(P81,"Menor"))),"Baja",IF(AND(EXACT(O81,"Improbable"),(EXACT(P81,"Moderado"))),"Moderada",IF(AND(EXACT(O81,"Improbable"),(EXACT(P81,"Mayor"))),"Alta",IF(AND(EXACT(O81,"Improbable"),(EXACT(P81,"Catastrófico"))),"Extrema",IF(AND(EXACT(O81,"Posible"),(EXACT(P81,"Insignificante"))),"baja",IF(AND(EXACT(O81,"Posible"),(EXACT(P81,"Menor"))),"Moderada",IF(AND(EXACT(O81,"Posible"),(EXACT(P81,"Moderado"))),"Alta",IF(AND(EXACT(O81,"Posible"),(EXACT(P81,"Mayor"))),"Extrema",IF(AND(EXACT(O81,"Posible"),(EXACT(P81,"Catastrófico"))),"Extrema",IF(AND(EXACT(O81,"Probable"),(EXACT(P81,"Insignificante"))),"Moderada",IF(AND(EXACT(O81,"Probable"),(EXACT(P81,"Menor"))),"Alta",IF(AND(EXACT(O81,"Probable"),(EXACT(P81,"Moderado"))),"Alta",IF(AND(EXACT(O81,"Probable"),(EXACT(P81,"Mayor"))),"Extrema",IF(AND(EXACT(O81,"Probable"),(EXACT(P81,"Catastrófico"))),"Extrema",IF(AND(EXACT(O81,"Casi Seguro"),(EXACT(P81,"Insignificante"))),"Alta",IF(AND(EXACT(O81,"Casi Seguro"),(EXACT(P81,"Menor"))),"Alta",IF(AND(EXACT(O81,"Casi Seguro"),(EXACT(P81,"Moderado"))),"Extrema",IF(AND(EXACT(O81,"Casi Seguro"),(EXACT(P81,"Mayor"))),"Extrema",IF(AND(EXACT(O81,"Casi Seguro"),(EXACT(P81,"Catastrófico"))),"Extrema","")))))))))))))))))))))))))</f>
        <v/>
      </c>
      <c r="R81" s="424" t="str">
        <f>IF(EXACT(Q81,"Baja"),"Asumir el Riesgo",IF(EXACT(Q81,"Moderada"),"Asumir el Riesgo, Reducir el Riesgo",IF(EXACT(Q81,"Alta"),"Asumir el Riesgo, Evitar, Compartir o Transferir",IF(EXACT(Q81,"Extrema"),"Reducir el Riesgo, Evitar, Compartir o Transferir",""))))</f>
        <v/>
      </c>
      <c r="S81" s="451"/>
      <c r="T81" s="451"/>
      <c r="U81" s="451"/>
      <c r="V81" s="451"/>
      <c r="W81" s="476"/>
      <c r="X81" s="435"/>
      <c r="Y81" s="451"/>
      <c r="Z81" s="451"/>
      <c r="AA81" s="451"/>
      <c r="AB81" s="451"/>
      <c r="AC81" s="451"/>
      <c r="AD81" s="451"/>
      <c r="AE81" s="451"/>
      <c r="AF81" s="451"/>
      <c r="AG81" s="451"/>
      <c r="AH81" s="451"/>
      <c r="AI81" s="476"/>
      <c r="AJ81" s="482"/>
      <c r="AK81" s="478"/>
      <c r="AL81" s="478"/>
      <c r="AM81" s="478"/>
      <c r="AN81" s="480"/>
    </row>
    <row r="82" spans="1:40">
      <c r="A82" s="436"/>
      <c r="B82" s="428"/>
      <c r="C82" s="433"/>
      <c r="D82" s="428"/>
      <c r="E82" s="425"/>
      <c r="F82" s="448"/>
      <c r="G82" s="428"/>
      <c r="H82" s="428"/>
      <c r="I82" s="425"/>
      <c r="J82" s="448"/>
      <c r="K82" s="428"/>
      <c r="L82" s="82"/>
      <c r="M82" s="82" t="str">
        <f>+IFERROR(VLOOKUP(L82,DATOS!$E$2:$F$9,2,FALSE),"")</f>
        <v/>
      </c>
      <c r="N82" s="430"/>
      <c r="O82" s="428"/>
      <c r="P82" s="428"/>
      <c r="Q82" s="428"/>
      <c r="R82" s="425"/>
      <c r="S82" s="430"/>
      <c r="T82" s="430"/>
      <c r="U82" s="430"/>
      <c r="V82" s="430"/>
      <c r="W82" s="477"/>
      <c r="X82" s="436"/>
      <c r="Y82" s="430"/>
      <c r="Z82" s="430"/>
      <c r="AA82" s="430"/>
      <c r="AB82" s="430"/>
      <c r="AC82" s="430"/>
      <c r="AD82" s="430"/>
      <c r="AE82" s="430"/>
      <c r="AF82" s="430"/>
      <c r="AG82" s="430"/>
      <c r="AH82" s="430"/>
      <c r="AI82" s="477"/>
      <c r="AJ82" s="483"/>
      <c r="AK82" s="479"/>
      <c r="AL82" s="479"/>
      <c r="AM82" s="479"/>
      <c r="AN82" s="481"/>
    </row>
    <row r="83" spans="1:40">
      <c r="A83" s="436"/>
      <c r="B83" s="428"/>
      <c r="C83" s="433"/>
      <c r="D83" s="428"/>
      <c r="E83" s="425"/>
      <c r="F83" s="448"/>
      <c r="G83" s="428"/>
      <c r="H83" s="428"/>
      <c r="I83" s="425"/>
      <c r="J83" s="448"/>
      <c r="K83" s="428"/>
      <c r="L83" s="82"/>
      <c r="M83" s="82" t="str">
        <f>+IFERROR(VLOOKUP(L83,DATOS!$E$2:$F$9,2,FALSE),"")</f>
        <v/>
      </c>
      <c r="N83" s="430"/>
      <c r="O83" s="428"/>
      <c r="P83" s="428"/>
      <c r="Q83" s="428"/>
      <c r="R83" s="425"/>
      <c r="S83" s="430"/>
      <c r="T83" s="430"/>
      <c r="U83" s="430"/>
      <c r="V83" s="430"/>
      <c r="W83" s="477"/>
      <c r="X83" s="436"/>
      <c r="Y83" s="430"/>
      <c r="Z83" s="430"/>
      <c r="AA83" s="430"/>
      <c r="AB83" s="430"/>
      <c r="AC83" s="430"/>
      <c r="AD83" s="430"/>
      <c r="AE83" s="430"/>
      <c r="AF83" s="430"/>
      <c r="AG83" s="430"/>
      <c r="AH83" s="430"/>
      <c r="AI83" s="477"/>
      <c r="AJ83" s="483"/>
      <c r="AK83" s="479"/>
      <c r="AL83" s="479"/>
      <c r="AM83" s="479"/>
      <c r="AN83" s="481"/>
    </row>
    <row r="84" spans="1:40">
      <c r="A84" s="436"/>
      <c r="B84" s="428"/>
      <c r="C84" s="433"/>
      <c r="D84" s="428"/>
      <c r="E84" s="425"/>
      <c r="F84" s="448"/>
      <c r="G84" s="428"/>
      <c r="H84" s="428"/>
      <c r="I84" s="425"/>
      <c r="J84" s="448"/>
      <c r="K84" s="428"/>
      <c r="L84" s="82"/>
      <c r="M84" s="82" t="str">
        <f>+IFERROR(VLOOKUP(L84,DATOS!$E$2:$F$9,2,FALSE),"")</f>
        <v/>
      </c>
      <c r="N84" s="430"/>
      <c r="O84" s="428"/>
      <c r="P84" s="428"/>
      <c r="Q84" s="428"/>
      <c r="R84" s="425"/>
      <c r="S84" s="430"/>
      <c r="T84" s="430"/>
      <c r="U84" s="430"/>
      <c r="V84" s="430"/>
      <c r="W84" s="477"/>
      <c r="X84" s="436"/>
      <c r="Y84" s="430"/>
      <c r="Z84" s="430"/>
      <c r="AA84" s="430"/>
      <c r="AB84" s="430"/>
      <c r="AC84" s="430"/>
      <c r="AD84" s="430"/>
      <c r="AE84" s="430"/>
      <c r="AF84" s="430"/>
      <c r="AG84" s="430"/>
      <c r="AH84" s="430"/>
      <c r="AI84" s="477"/>
      <c r="AJ84" s="483"/>
      <c r="AK84" s="479"/>
      <c r="AL84" s="479"/>
      <c r="AM84" s="479"/>
      <c r="AN84" s="481"/>
    </row>
    <row r="85" spans="1:40">
      <c r="A85" s="436"/>
      <c r="B85" s="428"/>
      <c r="C85" s="433"/>
      <c r="D85" s="428"/>
      <c r="E85" s="425"/>
      <c r="F85" s="448"/>
      <c r="G85" s="428"/>
      <c r="H85" s="428"/>
      <c r="I85" s="425"/>
      <c r="J85" s="448"/>
      <c r="K85" s="428"/>
      <c r="L85" s="82"/>
      <c r="M85" s="82" t="str">
        <f>+IFERROR(VLOOKUP(L85,DATOS!$E$2:$F$9,2,FALSE),"")</f>
        <v/>
      </c>
      <c r="N85" s="430"/>
      <c r="O85" s="428"/>
      <c r="P85" s="428"/>
      <c r="Q85" s="428"/>
      <c r="R85" s="425"/>
      <c r="S85" s="430"/>
      <c r="T85" s="430"/>
      <c r="U85" s="430"/>
      <c r="V85" s="430"/>
      <c r="W85" s="477"/>
      <c r="X85" s="436"/>
      <c r="Y85" s="430"/>
      <c r="Z85" s="430"/>
      <c r="AA85" s="430"/>
      <c r="AB85" s="430"/>
      <c r="AC85" s="430"/>
      <c r="AD85" s="430"/>
      <c r="AE85" s="430"/>
      <c r="AF85" s="430"/>
      <c r="AG85" s="430"/>
      <c r="AH85" s="430"/>
      <c r="AI85" s="477"/>
      <c r="AJ85" s="483"/>
      <c r="AK85" s="479"/>
      <c r="AL85" s="479"/>
      <c r="AM85" s="479"/>
      <c r="AN85" s="481"/>
    </row>
    <row r="86" spans="1:40">
      <c r="A86" s="436"/>
      <c r="B86" s="428"/>
      <c r="C86" s="433"/>
      <c r="D86" s="428"/>
      <c r="E86" s="425"/>
      <c r="F86" s="448"/>
      <c r="G86" s="428"/>
      <c r="H86" s="428"/>
      <c r="I86" s="425"/>
      <c r="J86" s="448"/>
      <c r="K86" s="428"/>
      <c r="L86" s="82"/>
      <c r="M86" s="82" t="str">
        <f>+IFERROR(VLOOKUP(L86,DATOS!$E$2:$F$9,2,FALSE),"")</f>
        <v/>
      </c>
      <c r="N86" s="430"/>
      <c r="O86" s="428"/>
      <c r="P86" s="428"/>
      <c r="Q86" s="428"/>
      <c r="R86" s="425"/>
      <c r="S86" s="430"/>
      <c r="T86" s="430"/>
      <c r="U86" s="430"/>
      <c r="V86" s="430"/>
      <c r="W86" s="477"/>
      <c r="X86" s="436"/>
      <c r="Y86" s="430"/>
      <c r="Z86" s="430"/>
      <c r="AA86" s="430"/>
      <c r="AB86" s="430"/>
      <c r="AC86" s="430"/>
      <c r="AD86" s="430"/>
      <c r="AE86" s="430"/>
      <c r="AF86" s="430"/>
      <c r="AG86" s="430"/>
      <c r="AH86" s="430"/>
      <c r="AI86" s="477"/>
      <c r="AJ86" s="483"/>
      <c r="AK86" s="479"/>
      <c r="AL86" s="479"/>
      <c r="AM86" s="479"/>
      <c r="AN86" s="481"/>
    </row>
    <row r="87" spans="1:40">
      <c r="A87" s="436"/>
      <c r="B87" s="428"/>
      <c r="C87" s="433"/>
      <c r="D87" s="428"/>
      <c r="E87" s="425"/>
      <c r="F87" s="448"/>
      <c r="G87" s="428"/>
      <c r="H87" s="428"/>
      <c r="I87" s="425"/>
      <c r="J87" s="448"/>
      <c r="K87" s="428"/>
      <c r="L87" s="82"/>
      <c r="M87" s="82" t="str">
        <f>+IFERROR(VLOOKUP(L87,DATOS!$E$2:$F$9,2,FALSE),"")</f>
        <v/>
      </c>
      <c r="N87" s="430"/>
      <c r="O87" s="428"/>
      <c r="P87" s="428"/>
      <c r="Q87" s="428"/>
      <c r="R87" s="425"/>
      <c r="S87" s="430"/>
      <c r="T87" s="430"/>
      <c r="U87" s="430"/>
      <c r="V87" s="430"/>
      <c r="W87" s="477"/>
      <c r="X87" s="436"/>
      <c r="Y87" s="430"/>
      <c r="Z87" s="430"/>
      <c r="AA87" s="430"/>
      <c r="AB87" s="430"/>
      <c r="AC87" s="430"/>
      <c r="AD87" s="430"/>
      <c r="AE87" s="430"/>
      <c r="AF87" s="430"/>
      <c r="AG87" s="430"/>
      <c r="AH87" s="430"/>
      <c r="AI87" s="477"/>
      <c r="AJ87" s="483"/>
      <c r="AK87" s="479"/>
      <c r="AL87" s="479"/>
      <c r="AM87" s="479"/>
      <c r="AN87" s="481"/>
    </row>
    <row r="88" spans="1:40">
      <c r="A88" s="436"/>
      <c r="B88" s="428"/>
      <c r="C88" s="433"/>
      <c r="D88" s="428"/>
      <c r="E88" s="425"/>
      <c r="F88" s="448"/>
      <c r="G88" s="428"/>
      <c r="H88" s="428"/>
      <c r="I88" s="425"/>
      <c r="J88" s="448"/>
      <c r="K88" s="428"/>
      <c r="L88" s="82"/>
      <c r="M88" s="82" t="str">
        <f>+IFERROR(VLOOKUP(L88,DATOS!$E$2:$F$9,2,FALSE),"")</f>
        <v/>
      </c>
      <c r="N88" s="430"/>
      <c r="O88" s="428"/>
      <c r="P88" s="428"/>
      <c r="Q88" s="428"/>
      <c r="R88" s="425"/>
      <c r="S88" s="430"/>
      <c r="T88" s="430"/>
      <c r="U88" s="430"/>
      <c r="V88" s="430"/>
      <c r="W88" s="477"/>
      <c r="X88" s="436"/>
      <c r="Y88" s="430"/>
      <c r="Z88" s="430"/>
      <c r="AA88" s="430"/>
      <c r="AB88" s="430"/>
      <c r="AC88" s="430"/>
      <c r="AD88" s="430"/>
      <c r="AE88" s="430"/>
      <c r="AF88" s="430"/>
      <c r="AG88" s="430"/>
      <c r="AH88" s="430"/>
      <c r="AI88" s="477"/>
      <c r="AJ88" s="483"/>
      <c r="AK88" s="479"/>
      <c r="AL88" s="479"/>
      <c r="AM88" s="479"/>
      <c r="AN88" s="481"/>
    </row>
    <row r="89" spans="1:40">
      <c r="A89" s="436"/>
      <c r="B89" s="430"/>
      <c r="C89" s="433"/>
      <c r="D89" s="428"/>
      <c r="E89" s="425"/>
      <c r="F89" s="448"/>
      <c r="G89" s="428"/>
      <c r="H89" s="428"/>
      <c r="I89" s="425"/>
      <c r="J89" s="448"/>
      <c r="K89" s="428"/>
      <c r="L89" s="82"/>
      <c r="M89" s="82" t="str">
        <f>+IFERROR(VLOOKUP(L89,DATOS!$E$2:$F$9,2,FALSE),"")</f>
        <v/>
      </c>
      <c r="N89" s="430">
        <f>SUM(M89:M96)</f>
        <v>0</v>
      </c>
      <c r="O89" s="428"/>
      <c r="P89" s="428"/>
      <c r="Q89" s="428"/>
      <c r="R89" s="425"/>
      <c r="S89" s="430"/>
      <c r="T89" s="430"/>
      <c r="U89" s="430"/>
      <c r="V89" s="430"/>
      <c r="W89" s="477"/>
      <c r="X89" s="436"/>
      <c r="Y89" s="430"/>
      <c r="Z89" s="430"/>
      <c r="AA89" s="430"/>
      <c r="AB89" s="430"/>
      <c r="AC89" s="430"/>
      <c r="AD89" s="430"/>
      <c r="AE89" s="430"/>
      <c r="AF89" s="430"/>
      <c r="AG89" s="430"/>
      <c r="AH89" s="430"/>
      <c r="AI89" s="477"/>
      <c r="AJ89" s="483"/>
      <c r="AK89" s="479"/>
      <c r="AL89" s="479"/>
      <c r="AM89" s="479"/>
      <c r="AN89" s="481"/>
    </row>
    <row r="90" spans="1:40">
      <c r="A90" s="436"/>
      <c r="B90" s="430"/>
      <c r="C90" s="433"/>
      <c r="D90" s="428"/>
      <c r="E90" s="425"/>
      <c r="F90" s="448"/>
      <c r="G90" s="428"/>
      <c r="H90" s="428"/>
      <c r="I90" s="425"/>
      <c r="J90" s="448"/>
      <c r="K90" s="428"/>
      <c r="L90" s="82"/>
      <c r="M90" s="82" t="str">
        <f>+IFERROR(VLOOKUP(L90,DATOS!$E$2:$F$9,2,FALSE),"")</f>
        <v/>
      </c>
      <c r="N90" s="430"/>
      <c r="O90" s="428"/>
      <c r="P90" s="428"/>
      <c r="Q90" s="428"/>
      <c r="R90" s="425"/>
      <c r="S90" s="430"/>
      <c r="T90" s="430"/>
      <c r="U90" s="430"/>
      <c r="V90" s="430"/>
      <c r="W90" s="477"/>
      <c r="X90" s="436"/>
      <c r="Y90" s="430"/>
      <c r="Z90" s="430"/>
      <c r="AA90" s="430"/>
      <c r="AB90" s="430"/>
      <c r="AC90" s="430"/>
      <c r="AD90" s="430"/>
      <c r="AE90" s="430"/>
      <c r="AF90" s="430"/>
      <c r="AG90" s="430"/>
      <c r="AH90" s="430"/>
      <c r="AI90" s="477"/>
      <c r="AJ90" s="483"/>
      <c r="AK90" s="479"/>
      <c r="AL90" s="479"/>
      <c r="AM90" s="479"/>
      <c r="AN90" s="481"/>
    </row>
    <row r="91" spans="1:40">
      <c r="A91" s="436"/>
      <c r="B91" s="430"/>
      <c r="C91" s="433"/>
      <c r="D91" s="428"/>
      <c r="E91" s="425"/>
      <c r="F91" s="448"/>
      <c r="G91" s="428"/>
      <c r="H91" s="428"/>
      <c r="I91" s="425"/>
      <c r="J91" s="448"/>
      <c r="K91" s="428"/>
      <c r="L91" s="82"/>
      <c r="M91" s="82" t="str">
        <f>+IFERROR(VLOOKUP(L91,DATOS!$E$2:$F$9,2,FALSE),"")</f>
        <v/>
      </c>
      <c r="N91" s="430"/>
      <c r="O91" s="428"/>
      <c r="P91" s="428"/>
      <c r="Q91" s="428"/>
      <c r="R91" s="425"/>
      <c r="S91" s="430"/>
      <c r="T91" s="430"/>
      <c r="U91" s="430"/>
      <c r="V91" s="430"/>
      <c r="W91" s="477"/>
      <c r="X91" s="436"/>
      <c r="Y91" s="430"/>
      <c r="Z91" s="430"/>
      <c r="AA91" s="430"/>
      <c r="AB91" s="430"/>
      <c r="AC91" s="430"/>
      <c r="AD91" s="430"/>
      <c r="AE91" s="430"/>
      <c r="AF91" s="430"/>
      <c r="AG91" s="430"/>
      <c r="AH91" s="430"/>
      <c r="AI91" s="477"/>
      <c r="AJ91" s="483"/>
      <c r="AK91" s="479"/>
      <c r="AL91" s="479"/>
      <c r="AM91" s="479"/>
      <c r="AN91" s="481"/>
    </row>
    <row r="92" spans="1:40">
      <c r="A92" s="436"/>
      <c r="B92" s="430"/>
      <c r="C92" s="433"/>
      <c r="D92" s="428"/>
      <c r="E92" s="425"/>
      <c r="F92" s="448"/>
      <c r="G92" s="428"/>
      <c r="H92" s="428"/>
      <c r="I92" s="425"/>
      <c r="J92" s="448"/>
      <c r="K92" s="428"/>
      <c r="L92" s="82"/>
      <c r="M92" s="82" t="str">
        <f>+IFERROR(VLOOKUP(L92,DATOS!$E$2:$F$9,2,FALSE),"")</f>
        <v/>
      </c>
      <c r="N92" s="430"/>
      <c r="O92" s="428"/>
      <c r="P92" s="428"/>
      <c r="Q92" s="428"/>
      <c r="R92" s="425"/>
      <c r="S92" s="430"/>
      <c r="T92" s="430"/>
      <c r="U92" s="430"/>
      <c r="V92" s="430"/>
      <c r="W92" s="477"/>
      <c r="X92" s="436"/>
      <c r="Y92" s="430"/>
      <c r="Z92" s="430"/>
      <c r="AA92" s="430"/>
      <c r="AB92" s="430"/>
      <c r="AC92" s="430"/>
      <c r="AD92" s="430"/>
      <c r="AE92" s="430"/>
      <c r="AF92" s="430"/>
      <c r="AG92" s="430"/>
      <c r="AH92" s="430"/>
      <c r="AI92" s="477"/>
      <c r="AJ92" s="483"/>
      <c r="AK92" s="479"/>
      <c r="AL92" s="479"/>
      <c r="AM92" s="479"/>
      <c r="AN92" s="481"/>
    </row>
    <row r="93" spans="1:40">
      <c r="A93" s="436"/>
      <c r="B93" s="430"/>
      <c r="C93" s="433"/>
      <c r="D93" s="428"/>
      <c r="E93" s="425"/>
      <c r="F93" s="448"/>
      <c r="G93" s="428"/>
      <c r="H93" s="428"/>
      <c r="I93" s="425"/>
      <c r="J93" s="448"/>
      <c r="K93" s="428"/>
      <c r="L93" s="82"/>
      <c r="M93" s="82" t="str">
        <f>+IFERROR(VLOOKUP(L93,DATOS!$E$2:$F$9,2,FALSE),"")</f>
        <v/>
      </c>
      <c r="N93" s="430"/>
      <c r="O93" s="428"/>
      <c r="P93" s="428"/>
      <c r="Q93" s="428"/>
      <c r="R93" s="425"/>
      <c r="S93" s="430"/>
      <c r="T93" s="430"/>
      <c r="U93" s="430"/>
      <c r="V93" s="430"/>
      <c r="W93" s="477"/>
      <c r="X93" s="436"/>
      <c r="Y93" s="430"/>
      <c r="Z93" s="430"/>
      <c r="AA93" s="430"/>
      <c r="AB93" s="430"/>
      <c r="AC93" s="430"/>
      <c r="AD93" s="430"/>
      <c r="AE93" s="430"/>
      <c r="AF93" s="430"/>
      <c r="AG93" s="430"/>
      <c r="AH93" s="430"/>
      <c r="AI93" s="477"/>
      <c r="AJ93" s="483"/>
      <c r="AK93" s="479"/>
      <c r="AL93" s="479"/>
      <c r="AM93" s="479"/>
      <c r="AN93" s="481"/>
    </row>
    <row r="94" spans="1:40">
      <c r="A94" s="436"/>
      <c r="B94" s="430"/>
      <c r="C94" s="433"/>
      <c r="D94" s="428"/>
      <c r="E94" s="425"/>
      <c r="F94" s="448"/>
      <c r="G94" s="428"/>
      <c r="H94" s="428"/>
      <c r="I94" s="425"/>
      <c r="J94" s="448"/>
      <c r="K94" s="428"/>
      <c r="L94" s="82"/>
      <c r="M94" s="82" t="str">
        <f>+IFERROR(VLOOKUP(L94,DATOS!$E$2:$F$9,2,FALSE),"")</f>
        <v/>
      </c>
      <c r="N94" s="430"/>
      <c r="O94" s="428"/>
      <c r="P94" s="428"/>
      <c r="Q94" s="428"/>
      <c r="R94" s="425"/>
      <c r="S94" s="430"/>
      <c r="T94" s="430"/>
      <c r="U94" s="430"/>
      <c r="V94" s="430"/>
      <c r="W94" s="477"/>
      <c r="X94" s="436"/>
      <c r="Y94" s="430"/>
      <c r="Z94" s="430"/>
      <c r="AA94" s="430"/>
      <c r="AB94" s="430"/>
      <c r="AC94" s="430"/>
      <c r="AD94" s="430"/>
      <c r="AE94" s="430"/>
      <c r="AF94" s="430"/>
      <c r="AG94" s="430"/>
      <c r="AH94" s="430"/>
      <c r="AI94" s="477"/>
      <c r="AJ94" s="483"/>
      <c r="AK94" s="479"/>
      <c r="AL94" s="479"/>
      <c r="AM94" s="479"/>
      <c r="AN94" s="481"/>
    </row>
    <row r="95" spans="1:40">
      <c r="A95" s="436"/>
      <c r="B95" s="430"/>
      <c r="C95" s="433"/>
      <c r="D95" s="428"/>
      <c r="E95" s="425"/>
      <c r="F95" s="448"/>
      <c r="G95" s="428"/>
      <c r="H95" s="428"/>
      <c r="I95" s="425"/>
      <c r="J95" s="448"/>
      <c r="K95" s="428"/>
      <c r="L95" s="82"/>
      <c r="M95" s="82" t="str">
        <f>+IFERROR(VLOOKUP(L95,DATOS!$E$2:$F$9,2,FALSE),"")</f>
        <v/>
      </c>
      <c r="N95" s="430"/>
      <c r="O95" s="428"/>
      <c r="P95" s="428"/>
      <c r="Q95" s="428"/>
      <c r="R95" s="425"/>
      <c r="S95" s="430"/>
      <c r="T95" s="430"/>
      <c r="U95" s="430"/>
      <c r="V95" s="430"/>
      <c r="W95" s="477"/>
      <c r="X95" s="436"/>
      <c r="Y95" s="430"/>
      <c r="Z95" s="430"/>
      <c r="AA95" s="430"/>
      <c r="AB95" s="430"/>
      <c r="AC95" s="430"/>
      <c r="AD95" s="430"/>
      <c r="AE95" s="430"/>
      <c r="AF95" s="430"/>
      <c r="AG95" s="430"/>
      <c r="AH95" s="430"/>
      <c r="AI95" s="477"/>
      <c r="AJ95" s="483"/>
      <c r="AK95" s="479"/>
      <c r="AL95" s="479"/>
      <c r="AM95" s="479"/>
      <c r="AN95" s="481"/>
    </row>
    <row r="96" spans="1:40">
      <c r="A96" s="436"/>
      <c r="B96" s="430"/>
      <c r="C96" s="433"/>
      <c r="D96" s="428"/>
      <c r="E96" s="425"/>
      <c r="F96" s="448"/>
      <c r="G96" s="428"/>
      <c r="H96" s="428"/>
      <c r="I96" s="425"/>
      <c r="J96" s="448"/>
      <c r="K96" s="428"/>
      <c r="L96" s="82"/>
      <c r="M96" s="82" t="str">
        <f>+IFERROR(VLOOKUP(L96,DATOS!$E$2:$F$9,2,FALSE),"")</f>
        <v/>
      </c>
      <c r="N96" s="430"/>
      <c r="O96" s="428"/>
      <c r="P96" s="428"/>
      <c r="Q96" s="428"/>
      <c r="R96" s="425"/>
      <c r="S96" s="430"/>
      <c r="T96" s="430"/>
      <c r="U96" s="430"/>
      <c r="V96" s="430"/>
      <c r="W96" s="477"/>
      <c r="X96" s="436"/>
      <c r="Y96" s="430"/>
      <c r="Z96" s="430"/>
      <c r="AA96" s="430"/>
      <c r="AB96" s="430"/>
      <c r="AC96" s="430"/>
      <c r="AD96" s="430"/>
      <c r="AE96" s="430"/>
      <c r="AF96" s="430"/>
      <c r="AG96" s="430"/>
      <c r="AH96" s="430"/>
      <c r="AI96" s="477"/>
      <c r="AJ96" s="483"/>
      <c r="AK96" s="479"/>
      <c r="AL96" s="479"/>
      <c r="AM96" s="479"/>
      <c r="AN96" s="481"/>
    </row>
    <row r="97" spans="1:40">
      <c r="A97" s="436"/>
      <c r="B97" s="430"/>
      <c r="C97" s="433"/>
      <c r="D97" s="428"/>
      <c r="E97" s="425"/>
      <c r="F97" s="448"/>
      <c r="G97" s="428"/>
      <c r="H97" s="428"/>
      <c r="I97" s="425"/>
      <c r="J97" s="448"/>
      <c r="K97" s="428"/>
      <c r="L97" s="82"/>
      <c r="M97" s="82" t="str">
        <f>+IFERROR(VLOOKUP(L97,DATOS!$E$2:$F$9,2,FALSE),"")</f>
        <v/>
      </c>
      <c r="N97" s="430">
        <f>SUM(M97:M104)</f>
        <v>0</v>
      </c>
      <c r="O97" s="428"/>
      <c r="P97" s="428"/>
      <c r="Q97" s="428"/>
      <c r="R97" s="425"/>
      <c r="S97" s="430"/>
      <c r="T97" s="430"/>
      <c r="U97" s="430"/>
      <c r="V97" s="430"/>
      <c r="W97" s="477"/>
      <c r="X97" s="436"/>
      <c r="Y97" s="430"/>
      <c r="Z97" s="430"/>
      <c r="AA97" s="430"/>
      <c r="AB97" s="430"/>
      <c r="AC97" s="430"/>
      <c r="AD97" s="430"/>
      <c r="AE97" s="430"/>
      <c r="AF97" s="430"/>
      <c r="AG97" s="430"/>
      <c r="AH97" s="430"/>
      <c r="AI97" s="477"/>
      <c r="AJ97" s="483"/>
      <c r="AK97" s="479"/>
      <c r="AL97" s="479"/>
      <c r="AM97" s="479"/>
      <c r="AN97" s="481"/>
    </row>
    <row r="98" spans="1:40">
      <c r="A98" s="436"/>
      <c r="B98" s="430"/>
      <c r="C98" s="433"/>
      <c r="D98" s="428"/>
      <c r="E98" s="425"/>
      <c r="F98" s="448"/>
      <c r="G98" s="428"/>
      <c r="H98" s="428"/>
      <c r="I98" s="425"/>
      <c r="J98" s="448"/>
      <c r="K98" s="428"/>
      <c r="L98" s="82"/>
      <c r="M98" s="82" t="str">
        <f>+IFERROR(VLOOKUP(L98,DATOS!$E$2:$F$9,2,FALSE),"")</f>
        <v/>
      </c>
      <c r="N98" s="430"/>
      <c r="O98" s="428"/>
      <c r="P98" s="428"/>
      <c r="Q98" s="428"/>
      <c r="R98" s="425"/>
      <c r="S98" s="430"/>
      <c r="T98" s="430"/>
      <c r="U98" s="430"/>
      <c r="V98" s="430"/>
      <c r="W98" s="477"/>
      <c r="X98" s="436"/>
      <c r="Y98" s="430"/>
      <c r="Z98" s="430"/>
      <c r="AA98" s="430"/>
      <c r="AB98" s="430"/>
      <c r="AC98" s="430"/>
      <c r="AD98" s="430"/>
      <c r="AE98" s="430"/>
      <c r="AF98" s="430"/>
      <c r="AG98" s="430"/>
      <c r="AH98" s="430"/>
      <c r="AI98" s="477"/>
      <c r="AJ98" s="483"/>
      <c r="AK98" s="479"/>
      <c r="AL98" s="479"/>
      <c r="AM98" s="479"/>
      <c r="AN98" s="481"/>
    </row>
    <row r="99" spans="1:40">
      <c r="A99" s="436"/>
      <c r="B99" s="430"/>
      <c r="C99" s="433"/>
      <c r="D99" s="428"/>
      <c r="E99" s="425"/>
      <c r="F99" s="448"/>
      <c r="G99" s="428"/>
      <c r="H99" s="428"/>
      <c r="I99" s="425"/>
      <c r="J99" s="448"/>
      <c r="K99" s="428"/>
      <c r="L99" s="82"/>
      <c r="M99" s="82" t="str">
        <f>+IFERROR(VLOOKUP(L99,DATOS!$E$2:$F$9,2,FALSE),"")</f>
        <v/>
      </c>
      <c r="N99" s="430"/>
      <c r="O99" s="428"/>
      <c r="P99" s="428"/>
      <c r="Q99" s="428"/>
      <c r="R99" s="425"/>
      <c r="S99" s="430"/>
      <c r="T99" s="430"/>
      <c r="U99" s="430"/>
      <c r="V99" s="430"/>
      <c r="W99" s="477"/>
      <c r="X99" s="436"/>
      <c r="Y99" s="430"/>
      <c r="Z99" s="430"/>
      <c r="AA99" s="430"/>
      <c r="AB99" s="430"/>
      <c r="AC99" s="430"/>
      <c r="AD99" s="430"/>
      <c r="AE99" s="430"/>
      <c r="AF99" s="430"/>
      <c r="AG99" s="430"/>
      <c r="AH99" s="430"/>
      <c r="AI99" s="477"/>
      <c r="AJ99" s="483"/>
      <c r="AK99" s="479"/>
      <c r="AL99" s="479"/>
      <c r="AM99" s="479"/>
      <c r="AN99" s="481"/>
    </row>
    <row r="100" spans="1:40">
      <c r="A100" s="436"/>
      <c r="B100" s="430"/>
      <c r="C100" s="433"/>
      <c r="D100" s="428"/>
      <c r="E100" s="425"/>
      <c r="F100" s="448"/>
      <c r="G100" s="428"/>
      <c r="H100" s="428"/>
      <c r="I100" s="425"/>
      <c r="J100" s="448"/>
      <c r="K100" s="428"/>
      <c r="L100" s="82"/>
      <c r="M100" s="82" t="str">
        <f>+IFERROR(VLOOKUP(L100,DATOS!$E$2:$F$9,2,FALSE),"")</f>
        <v/>
      </c>
      <c r="N100" s="430"/>
      <c r="O100" s="428"/>
      <c r="P100" s="428"/>
      <c r="Q100" s="428"/>
      <c r="R100" s="425"/>
      <c r="S100" s="430"/>
      <c r="T100" s="430"/>
      <c r="U100" s="430"/>
      <c r="V100" s="430"/>
      <c r="W100" s="477"/>
      <c r="X100" s="436"/>
      <c r="Y100" s="430"/>
      <c r="Z100" s="430"/>
      <c r="AA100" s="430"/>
      <c r="AB100" s="430"/>
      <c r="AC100" s="430"/>
      <c r="AD100" s="430"/>
      <c r="AE100" s="430"/>
      <c r="AF100" s="430"/>
      <c r="AG100" s="430"/>
      <c r="AH100" s="430"/>
      <c r="AI100" s="477"/>
      <c r="AJ100" s="483"/>
      <c r="AK100" s="479"/>
      <c r="AL100" s="479"/>
      <c r="AM100" s="479"/>
      <c r="AN100" s="481"/>
    </row>
    <row r="101" spans="1:40">
      <c r="A101" s="436"/>
      <c r="B101" s="430"/>
      <c r="C101" s="433"/>
      <c r="D101" s="428"/>
      <c r="E101" s="425"/>
      <c r="F101" s="448"/>
      <c r="G101" s="428"/>
      <c r="H101" s="428"/>
      <c r="I101" s="425"/>
      <c r="J101" s="448"/>
      <c r="K101" s="428"/>
      <c r="L101" s="82"/>
      <c r="M101" s="82" t="str">
        <f>+IFERROR(VLOOKUP(L101,DATOS!$E$2:$F$9,2,FALSE),"")</f>
        <v/>
      </c>
      <c r="N101" s="430"/>
      <c r="O101" s="428"/>
      <c r="P101" s="428"/>
      <c r="Q101" s="428"/>
      <c r="R101" s="425"/>
      <c r="S101" s="430"/>
      <c r="T101" s="430"/>
      <c r="U101" s="430"/>
      <c r="V101" s="430"/>
      <c r="W101" s="477"/>
      <c r="X101" s="436"/>
      <c r="Y101" s="430"/>
      <c r="Z101" s="430"/>
      <c r="AA101" s="430"/>
      <c r="AB101" s="430"/>
      <c r="AC101" s="430"/>
      <c r="AD101" s="430"/>
      <c r="AE101" s="430"/>
      <c r="AF101" s="430"/>
      <c r="AG101" s="430"/>
      <c r="AH101" s="430"/>
      <c r="AI101" s="477"/>
      <c r="AJ101" s="483"/>
      <c r="AK101" s="479"/>
      <c r="AL101" s="479"/>
      <c r="AM101" s="479"/>
      <c r="AN101" s="481"/>
    </row>
    <row r="102" spans="1:40">
      <c r="A102" s="436"/>
      <c r="B102" s="430"/>
      <c r="C102" s="433"/>
      <c r="D102" s="428"/>
      <c r="E102" s="425"/>
      <c r="F102" s="448"/>
      <c r="G102" s="428"/>
      <c r="H102" s="428"/>
      <c r="I102" s="425"/>
      <c r="J102" s="448"/>
      <c r="K102" s="428"/>
      <c r="L102" s="82"/>
      <c r="M102" s="82" t="str">
        <f>+IFERROR(VLOOKUP(L102,DATOS!$E$2:$F$9,2,FALSE),"")</f>
        <v/>
      </c>
      <c r="N102" s="430"/>
      <c r="O102" s="428"/>
      <c r="P102" s="428"/>
      <c r="Q102" s="428"/>
      <c r="R102" s="425"/>
      <c r="S102" s="430"/>
      <c r="T102" s="430"/>
      <c r="U102" s="430"/>
      <c r="V102" s="430"/>
      <c r="W102" s="477"/>
      <c r="X102" s="436"/>
      <c r="Y102" s="430"/>
      <c r="Z102" s="430"/>
      <c r="AA102" s="430"/>
      <c r="AB102" s="430"/>
      <c r="AC102" s="430"/>
      <c r="AD102" s="430"/>
      <c r="AE102" s="430"/>
      <c r="AF102" s="430"/>
      <c r="AG102" s="430"/>
      <c r="AH102" s="430"/>
      <c r="AI102" s="477"/>
      <c r="AJ102" s="483"/>
      <c r="AK102" s="479"/>
      <c r="AL102" s="479"/>
      <c r="AM102" s="479"/>
      <c r="AN102" s="481"/>
    </row>
    <row r="103" spans="1:40">
      <c r="A103" s="436"/>
      <c r="B103" s="430"/>
      <c r="C103" s="433"/>
      <c r="D103" s="428"/>
      <c r="E103" s="425"/>
      <c r="F103" s="448"/>
      <c r="G103" s="428"/>
      <c r="H103" s="428"/>
      <c r="I103" s="425"/>
      <c r="J103" s="448"/>
      <c r="K103" s="428"/>
      <c r="L103" s="82"/>
      <c r="M103" s="82" t="str">
        <f>+IFERROR(VLOOKUP(L103,DATOS!$E$2:$F$9,2,FALSE),"")</f>
        <v/>
      </c>
      <c r="N103" s="430"/>
      <c r="O103" s="428"/>
      <c r="P103" s="428"/>
      <c r="Q103" s="428"/>
      <c r="R103" s="425"/>
      <c r="S103" s="430"/>
      <c r="T103" s="430"/>
      <c r="U103" s="430"/>
      <c r="V103" s="430"/>
      <c r="W103" s="477"/>
      <c r="X103" s="436"/>
      <c r="Y103" s="430"/>
      <c r="Z103" s="430"/>
      <c r="AA103" s="430"/>
      <c r="AB103" s="430"/>
      <c r="AC103" s="430"/>
      <c r="AD103" s="430"/>
      <c r="AE103" s="430"/>
      <c r="AF103" s="430"/>
      <c r="AG103" s="430"/>
      <c r="AH103" s="430"/>
      <c r="AI103" s="477"/>
      <c r="AJ103" s="483"/>
      <c r="AK103" s="479"/>
      <c r="AL103" s="479"/>
      <c r="AM103" s="479"/>
      <c r="AN103" s="481"/>
    </row>
    <row r="104" spans="1:40" ht="15.75" thickBot="1">
      <c r="A104" s="437"/>
      <c r="B104" s="431"/>
      <c r="C104" s="434"/>
      <c r="D104" s="429"/>
      <c r="E104" s="426"/>
      <c r="F104" s="475"/>
      <c r="G104" s="429"/>
      <c r="H104" s="429"/>
      <c r="I104" s="426"/>
      <c r="J104" s="475"/>
      <c r="K104" s="429"/>
      <c r="L104" s="83"/>
      <c r="M104" s="83" t="str">
        <f>+IFERROR(VLOOKUP(L104,DATOS!$E$2:$F$9,2,FALSE),"")</f>
        <v/>
      </c>
      <c r="N104" s="431"/>
      <c r="O104" s="429"/>
      <c r="P104" s="429"/>
      <c r="Q104" s="429"/>
      <c r="R104" s="426"/>
      <c r="S104" s="431"/>
      <c r="T104" s="431"/>
      <c r="U104" s="431"/>
      <c r="V104" s="431"/>
      <c r="W104" s="484"/>
      <c r="X104" s="437"/>
      <c r="Y104" s="431"/>
      <c r="Z104" s="431"/>
      <c r="AA104" s="431"/>
      <c r="AB104" s="431"/>
      <c r="AC104" s="431"/>
      <c r="AD104" s="431"/>
      <c r="AE104" s="431"/>
      <c r="AF104" s="431"/>
      <c r="AG104" s="431"/>
      <c r="AH104" s="431"/>
      <c r="AI104" s="484"/>
      <c r="AJ104" s="485"/>
      <c r="AK104" s="486"/>
      <c r="AL104" s="486"/>
      <c r="AM104" s="486"/>
      <c r="AN104" s="487"/>
    </row>
    <row r="105" spans="1:40">
      <c r="A105" s="435">
        <v>5</v>
      </c>
      <c r="B105" s="427"/>
      <c r="C105" s="432"/>
      <c r="D105" s="427"/>
      <c r="E105" s="424"/>
      <c r="F105" s="447"/>
      <c r="G105" s="427"/>
      <c r="H105" s="427" t="str">
        <f>IF(AND(EXACT(F105,"Raro"),(EXACT(G105,"Insignificante"))),"Baja",IF(AND(EXACT(F105,"Raro"),(EXACT(G105,"Menor"))),"Baja",IF(AND(EXACT(F105,"Raro"),(EXACT(G105,"Moderado"))),"Moderada",IF(AND(EXACT(F105,"Raro"),(EXACT(G105,"Mayor"))),"Alta",IF(AND(EXACT(F105,"Raro"),(EXACT(G105,"Catastrófico"))),"Alta",IF(AND(EXACT(F105,"Improbable"),(EXACT(G105,"Insignificante"))),"Baja",IF(AND(EXACT(F105,"Improbable"),(EXACT(G105,"Menor"))),"Baja",IF(AND(EXACT(F105,"Improbable"),(EXACT(G105,"Moderado"))),"Moderada",IF(AND(EXACT(F105,"Improbable"),(EXACT(G105,"Mayor"))),"Alta",IF(AND(EXACT(F105,"Improbable"),(EXACT(G105,"Catastrófico"))),"Extrema",IF(AND(EXACT(F105,"Posible"),(EXACT(G105,"Insignificante"))),"baja",IF(AND(EXACT(F105,"Posible"),(EXACT(G105,"Menor"))),"Moderada",IF(AND(EXACT(F105,"Posible"),(EXACT(G105,"Moderado"))),"Alta",IF(AND(EXACT(F105,"Posible"),(EXACT(G105,"Mayor"))),"Extrema",IF(AND(EXACT(F105,"Posible"),(EXACT(G105,"Catastrófico"))),"Extrema",IF(AND(EXACT(F105,"Probable"),(EXACT(G105,"Insignificante"))),"Moderada",IF(AND(EXACT(F105,"Probable"),(EXACT(G105,"Menor"))),"Alta",IF(AND(EXACT(F105,"Probable"),(EXACT(G105,"Moderado"))),"Alta",IF(AND(EXACT(F105,"Probable"),(EXACT(G105,"Mayor"))),"Extrema",IF(AND(EXACT(F105,"Probable"),(EXACT(G105,"Catastrófico"))),"Extrema",IF(AND(EXACT(F105,"Casi Seguro"),(EXACT(G105,"Insignificante"))),"Alta",IF(AND(EXACT(F105,"Casi Seguro"),(EXACT(G105,"Menor"))),"Alta",IF(AND(EXACT(F105,"Casi Seguro"),(EXACT(G105,"Moderado"))),"Extrema",IF(AND(EXACT(F105,"Casi Seguro"),(EXACT(G105,"Mayor"))),"Extrema",IF(AND(EXACT(F105,"Casi Seguro"),(EXACT(G105,"Catastrófico"))),"Extrema","")))))))))))))))))))))))))</f>
        <v/>
      </c>
      <c r="I105" s="424" t="str">
        <f>IF(EXACT(H105,"Baja"),"Asumir el Riesgo",IF(EXACT(H105,"Moderada"),"Asumir el Riesgo, Reducir el Riesgo",IF(EXACT(H105,"Alta"),"Asumir el Riesgo, Evitar, Compartir o Transferir",IF(EXACT(H105,"Extrema"),"Reducir el Riesgo, Evitar, Compartir o Transferir",""))))</f>
        <v/>
      </c>
      <c r="J105" s="447"/>
      <c r="K105" s="427"/>
      <c r="L105" s="84"/>
      <c r="M105" s="84" t="str">
        <f>+IFERROR(VLOOKUP(L105,DATOS!$E$2:$F$9,2,FALSE),"")</f>
        <v/>
      </c>
      <c r="N105" s="451">
        <f>SUM(M105:M112)</f>
        <v>0</v>
      </c>
      <c r="O105" s="427"/>
      <c r="P105" s="427"/>
      <c r="Q105" s="427" t="str">
        <f>IF(AND(EXACT(O105,"Raro"),(EXACT(P105,"Insignificante"))),"Baja",IF(AND(EXACT(O105,"Raro"),(EXACT(P105,"Menor"))),"Baja",IF(AND(EXACT(O105,"Raro"),(EXACT(P105,"Moderado"))),"Moderada",IF(AND(EXACT(O105,"Raro"),(EXACT(P105,"Mayor"))),"Alta",IF(AND(EXACT(O105,"Raro"),(EXACT(P105,"Catastrófico"))),"Alta",IF(AND(EXACT(O105,"Improbable"),(EXACT(P105,"Insignificante"))),"Baja",IF(AND(EXACT(O105,"Improbable"),(EXACT(P105,"Menor"))),"Baja",IF(AND(EXACT(O105,"Improbable"),(EXACT(P105,"Moderado"))),"Moderada",IF(AND(EXACT(O105,"Improbable"),(EXACT(P105,"Mayor"))),"Alta",IF(AND(EXACT(O105,"Improbable"),(EXACT(P105,"Catastrófico"))),"Extrema",IF(AND(EXACT(O105,"Posible"),(EXACT(P105,"Insignificante"))),"baja",IF(AND(EXACT(O105,"Posible"),(EXACT(P105,"Menor"))),"Moderada",IF(AND(EXACT(O105,"Posible"),(EXACT(P105,"Moderado"))),"Alta",IF(AND(EXACT(O105,"Posible"),(EXACT(P105,"Mayor"))),"Extrema",IF(AND(EXACT(O105,"Posible"),(EXACT(P105,"Catastrófico"))),"Extrema",IF(AND(EXACT(O105,"Probable"),(EXACT(P105,"Insignificante"))),"Moderada",IF(AND(EXACT(O105,"Probable"),(EXACT(P105,"Menor"))),"Alta",IF(AND(EXACT(O105,"Probable"),(EXACT(P105,"Moderado"))),"Alta",IF(AND(EXACT(O105,"Probable"),(EXACT(P105,"Mayor"))),"Extrema",IF(AND(EXACT(O105,"Probable"),(EXACT(P105,"Catastrófico"))),"Extrema",IF(AND(EXACT(O105,"Casi Seguro"),(EXACT(P105,"Insignificante"))),"Alta",IF(AND(EXACT(O105,"Casi Seguro"),(EXACT(P105,"Menor"))),"Alta",IF(AND(EXACT(O105,"Casi Seguro"),(EXACT(P105,"Moderado"))),"Extrema",IF(AND(EXACT(O105,"Casi Seguro"),(EXACT(P105,"Mayor"))),"Extrema",IF(AND(EXACT(O105,"Casi Seguro"),(EXACT(P105,"Catastrófico"))),"Extrema","")))))))))))))))))))))))))</f>
        <v/>
      </c>
      <c r="R105" s="424" t="str">
        <f>IF(EXACT(Q105,"Baja"),"Asumir el Riesgo",IF(EXACT(Q105,"Moderada"),"Asumir el Riesgo, Reducir el Riesgo",IF(EXACT(Q105,"Alta"),"Asumir el Riesgo, Evitar, Compartir o Transferir",IF(EXACT(Q105,"Extrema"),"Reducir el Riesgo, Evitar, Compartir o Transferir",""))))</f>
        <v/>
      </c>
      <c r="S105" s="451"/>
      <c r="T105" s="451"/>
      <c r="U105" s="451"/>
      <c r="V105" s="451"/>
      <c r="W105" s="476"/>
      <c r="X105" s="435"/>
      <c r="Y105" s="451"/>
      <c r="Z105" s="451"/>
      <c r="AA105" s="451"/>
      <c r="AB105" s="451"/>
      <c r="AC105" s="451"/>
      <c r="AD105" s="451"/>
      <c r="AE105" s="451"/>
      <c r="AF105" s="451"/>
      <c r="AG105" s="451"/>
      <c r="AH105" s="451"/>
      <c r="AI105" s="476"/>
      <c r="AJ105" s="482"/>
      <c r="AK105" s="478"/>
      <c r="AL105" s="478"/>
      <c r="AM105" s="478"/>
      <c r="AN105" s="480"/>
    </row>
    <row r="106" spans="1:40">
      <c r="A106" s="436"/>
      <c r="B106" s="428"/>
      <c r="C106" s="433"/>
      <c r="D106" s="428"/>
      <c r="E106" s="425"/>
      <c r="F106" s="448"/>
      <c r="G106" s="428"/>
      <c r="H106" s="428"/>
      <c r="I106" s="425"/>
      <c r="J106" s="448"/>
      <c r="K106" s="428"/>
      <c r="L106" s="82"/>
      <c r="M106" s="82" t="str">
        <f>+IFERROR(VLOOKUP(L106,DATOS!$E$2:$F$9,2,FALSE),"")</f>
        <v/>
      </c>
      <c r="N106" s="430"/>
      <c r="O106" s="428"/>
      <c r="P106" s="428"/>
      <c r="Q106" s="428"/>
      <c r="R106" s="425"/>
      <c r="S106" s="430"/>
      <c r="T106" s="430"/>
      <c r="U106" s="430"/>
      <c r="V106" s="430"/>
      <c r="W106" s="477"/>
      <c r="X106" s="436"/>
      <c r="Y106" s="430"/>
      <c r="Z106" s="430"/>
      <c r="AA106" s="430"/>
      <c r="AB106" s="430"/>
      <c r="AC106" s="430"/>
      <c r="AD106" s="430"/>
      <c r="AE106" s="430"/>
      <c r="AF106" s="430"/>
      <c r="AG106" s="430"/>
      <c r="AH106" s="430"/>
      <c r="AI106" s="477"/>
      <c r="AJ106" s="483"/>
      <c r="AK106" s="479"/>
      <c r="AL106" s="479"/>
      <c r="AM106" s="479"/>
      <c r="AN106" s="481"/>
    </row>
    <row r="107" spans="1:40">
      <c r="A107" s="436"/>
      <c r="B107" s="428"/>
      <c r="C107" s="433"/>
      <c r="D107" s="428"/>
      <c r="E107" s="425"/>
      <c r="F107" s="448"/>
      <c r="G107" s="428"/>
      <c r="H107" s="428"/>
      <c r="I107" s="425"/>
      <c r="J107" s="448"/>
      <c r="K107" s="428"/>
      <c r="L107" s="82"/>
      <c r="M107" s="82" t="str">
        <f>+IFERROR(VLOOKUP(L107,DATOS!$E$2:$F$9,2,FALSE),"")</f>
        <v/>
      </c>
      <c r="N107" s="430"/>
      <c r="O107" s="428"/>
      <c r="P107" s="428"/>
      <c r="Q107" s="428"/>
      <c r="R107" s="425"/>
      <c r="S107" s="430"/>
      <c r="T107" s="430"/>
      <c r="U107" s="430"/>
      <c r="V107" s="430"/>
      <c r="W107" s="477"/>
      <c r="X107" s="436"/>
      <c r="Y107" s="430"/>
      <c r="Z107" s="430"/>
      <c r="AA107" s="430"/>
      <c r="AB107" s="430"/>
      <c r="AC107" s="430"/>
      <c r="AD107" s="430"/>
      <c r="AE107" s="430"/>
      <c r="AF107" s="430"/>
      <c r="AG107" s="430"/>
      <c r="AH107" s="430"/>
      <c r="AI107" s="477"/>
      <c r="AJ107" s="483"/>
      <c r="AK107" s="479"/>
      <c r="AL107" s="479"/>
      <c r="AM107" s="479"/>
      <c r="AN107" s="481"/>
    </row>
    <row r="108" spans="1:40">
      <c r="A108" s="436"/>
      <c r="B108" s="428"/>
      <c r="C108" s="433"/>
      <c r="D108" s="428"/>
      <c r="E108" s="425"/>
      <c r="F108" s="448"/>
      <c r="G108" s="428"/>
      <c r="H108" s="428"/>
      <c r="I108" s="425"/>
      <c r="J108" s="448"/>
      <c r="K108" s="428"/>
      <c r="L108" s="82"/>
      <c r="M108" s="82" t="str">
        <f>+IFERROR(VLOOKUP(L108,DATOS!$E$2:$F$9,2,FALSE),"")</f>
        <v/>
      </c>
      <c r="N108" s="430"/>
      <c r="O108" s="428"/>
      <c r="P108" s="428"/>
      <c r="Q108" s="428"/>
      <c r="R108" s="425"/>
      <c r="S108" s="430"/>
      <c r="T108" s="430"/>
      <c r="U108" s="430"/>
      <c r="V108" s="430"/>
      <c r="W108" s="477"/>
      <c r="X108" s="436"/>
      <c r="Y108" s="430"/>
      <c r="Z108" s="430"/>
      <c r="AA108" s="430"/>
      <c r="AB108" s="430"/>
      <c r="AC108" s="430"/>
      <c r="AD108" s="430"/>
      <c r="AE108" s="430"/>
      <c r="AF108" s="430"/>
      <c r="AG108" s="430"/>
      <c r="AH108" s="430"/>
      <c r="AI108" s="477"/>
      <c r="AJ108" s="483"/>
      <c r="AK108" s="479"/>
      <c r="AL108" s="479"/>
      <c r="AM108" s="479"/>
      <c r="AN108" s="481"/>
    </row>
    <row r="109" spans="1:40">
      <c r="A109" s="436"/>
      <c r="B109" s="428"/>
      <c r="C109" s="433"/>
      <c r="D109" s="428"/>
      <c r="E109" s="425"/>
      <c r="F109" s="448"/>
      <c r="G109" s="428"/>
      <c r="H109" s="428"/>
      <c r="I109" s="425"/>
      <c r="J109" s="448"/>
      <c r="K109" s="428"/>
      <c r="L109" s="82"/>
      <c r="M109" s="82" t="str">
        <f>+IFERROR(VLOOKUP(L109,DATOS!$E$2:$F$9,2,FALSE),"")</f>
        <v/>
      </c>
      <c r="N109" s="430"/>
      <c r="O109" s="428"/>
      <c r="P109" s="428"/>
      <c r="Q109" s="428"/>
      <c r="R109" s="425"/>
      <c r="S109" s="430"/>
      <c r="T109" s="430"/>
      <c r="U109" s="430"/>
      <c r="V109" s="430"/>
      <c r="W109" s="477"/>
      <c r="X109" s="436"/>
      <c r="Y109" s="430"/>
      <c r="Z109" s="430"/>
      <c r="AA109" s="430"/>
      <c r="AB109" s="430"/>
      <c r="AC109" s="430"/>
      <c r="AD109" s="430"/>
      <c r="AE109" s="430"/>
      <c r="AF109" s="430"/>
      <c r="AG109" s="430"/>
      <c r="AH109" s="430"/>
      <c r="AI109" s="477"/>
      <c r="AJ109" s="483"/>
      <c r="AK109" s="479"/>
      <c r="AL109" s="479"/>
      <c r="AM109" s="479"/>
      <c r="AN109" s="481"/>
    </row>
    <row r="110" spans="1:40">
      <c r="A110" s="436"/>
      <c r="B110" s="428"/>
      <c r="C110" s="433"/>
      <c r="D110" s="428"/>
      <c r="E110" s="425"/>
      <c r="F110" s="448"/>
      <c r="G110" s="428"/>
      <c r="H110" s="428"/>
      <c r="I110" s="425"/>
      <c r="J110" s="448"/>
      <c r="K110" s="428"/>
      <c r="L110" s="82"/>
      <c r="M110" s="82" t="str">
        <f>+IFERROR(VLOOKUP(L110,DATOS!$E$2:$F$9,2,FALSE),"")</f>
        <v/>
      </c>
      <c r="N110" s="430"/>
      <c r="O110" s="428"/>
      <c r="P110" s="428"/>
      <c r="Q110" s="428"/>
      <c r="R110" s="425"/>
      <c r="S110" s="430"/>
      <c r="T110" s="430"/>
      <c r="U110" s="430"/>
      <c r="V110" s="430"/>
      <c r="W110" s="477"/>
      <c r="X110" s="436"/>
      <c r="Y110" s="430"/>
      <c r="Z110" s="430"/>
      <c r="AA110" s="430"/>
      <c r="AB110" s="430"/>
      <c r="AC110" s="430"/>
      <c r="AD110" s="430"/>
      <c r="AE110" s="430"/>
      <c r="AF110" s="430"/>
      <c r="AG110" s="430"/>
      <c r="AH110" s="430"/>
      <c r="AI110" s="477"/>
      <c r="AJ110" s="483"/>
      <c r="AK110" s="479"/>
      <c r="AL110" s="479"/>
      <c r="AM110" s="479"/>
      <c r="AN110" s="481"/>
    </row>
    <row r="111" spans="1:40">
      <c r="A111" s="436"/>
      <c r="B111" s="428"/>
      <c r="C111" s="433"/>
      <c r="D111" s="428"/>
      <c r="E111" s="425"/>
      <c r="F111" s="448"/>
      <c r="G111" s="428"/>
      <c r="H111" s="428"/>
      <c r="I111" s="425"/>
      <c r="J111" s="448"/>
      <c r="K111" s="428"/>
      <c r="L111" s="82"/>
      <c r="M111" s="82" t="str">
        <f>+IFERROR(VLOOKUP(L111,DATOS!$E$2:$F$9,2,FALSE),"")</f>
        <v/>
      </c>
      <c r="N111" s="430"/>
      <c r="O111" s="428"/>
      <c r="P111" s="428"/>
      <c r="Q111" s="428"/>
      <c r="R111" s="425"/>
      <c r="S111" s="430"/>
      <c r="T111" s="430"/>
      <c r="U111" s="430"/>
      <c r="V111" s="430"/>
      <c r="W111" s="477"/>
      <c r="X111" s="436"/>
      <c r="Y111" s="430"/>
      <c r="Z111" s="430"/>
      <c r="AA111" s="430"/>
      <c r="AB111" s="430"/>
      <c r="AC111" s="430"/>
      <c r="AD111" s="430"/>
      <c r="AE111" s="430"/>
      <c r="AF111" s="430"/>
      <c r="AG111" s="430"/>
      <c r="AH111" s="430"/>
      <c r="AI111" s="477"/>
      <c r="AJ111" s="483"/>
      <c r="AK111" s="479"/>
      <c r="AL111" s="479"/>
      <c r="AM111" s="479"/>
      <c r="AN111" s="481"/>
    </row>
    <row r="112" spans="1:40">
      <c r="A112" s="436"/>
      <c r="B112" s="428"/>
      <c r="C112" s="433"/>
      <c r="D112" s="428"/>
      <c r="E112" s="425"/>
      <c r="F112" s="448"/>
      <c r="G112" s="428"/>
      <c r="H112" s="428"/>
      <c r="I112" s="425"/>
      <c r="J112" s="448"/>
      <c r="K112" s="428"/>
      <c r="L112" s="82"/>
      <c r="M112" s="82" t="str">
        <f>+IFERROR(VLOOKUP(L112,DATOS!$E$2:$F$9,2,FALSE),"")</f>
        <v/>
      </c>
      <c r="N112" s="430"/>
      <c r="O112" s="428"/>
      <c r="P112" s="428"/>
      <c r="Q112" s="428"/>
      <c r="R112" s="425"/>
      <c r="S112" s="430"/>
      <c r="T112" s="430"/>
      <c r="U112" s="430"/>
      <c r="V112" s="430"/>
      <c r="W112" s="477"/>
      <c r="X112" s="436"/>
      <c r="Y112" s="430"/>
      <c r="Z112" s="430"/>
      <c r="AA112" s="430"/>
      <c r="AB112" s="430"/>
      <c r="AC112" s="430"/>
      <c r="AD112" s="430"/>
      <c r="AE112" s="430"/>
      <c r="AF112" s="430"/>
      <c r="AG112" s="430"/>
      <c r="AH112" s="430"/>
      <c r="AI112" s="477"/>
      <c r="AJ112" s="483"/>
      <c r="AK112" s="479"/>
      <c r="AL112" s="479"/>
      <c r="AM112" s="479"/>
      <c r="AN112" s="481"/>
    </row>
    <row r="113" spans="1:40">
      <c r="A113" s="436"/>
      <c r="B113" s="430"/>
      <c r="C113" s="433"/>
      <c r="D113" s="428"/>
      <c r="E113" s="425"/>
      <c r="F113" s="448"/>
      <c r="G113" s="428"/>
      <c r="H113" s="428"/>
      <c r="I113" s="425"/>
      <c r="J113" s="448"/>
      <c r="K113" s="428"/>
      <c r="L113" s="82"/>
      <c r="M113" s="82" t="str">
        <f>+IFERROR(VLOOKUP(L113,DATOS!$E$2:$F$9,2,FALSE),"")</f>
        <v/>
      </c>
      <c r="N113" s="430">
        <f>SUM(M113:M120)</f>
        <v>0</v>
      </c>
      <c r="O113" s="428"/>
      <c r="P113" s="428"/>
      <c r="Q113" s="428"/>
      <c r="R113" s="425"/>
      <c r="S113" s="430"/>
      <c r="T113" s="430"/>
      <c r="U113" s="430"/>
      <c r="V113" s="430"/>
      <c r="W113" s="477"/>
      <c r="X113" s="436"/>
      <c r="Y113" s="430"/>
      <c r="Z113" s="430"/>
      <c r="AA113" s="430"/>
      <c r="AB113" s="430"/>
      <c r="AC113" s="430"/>
      <c r="AD113" s="430"/>
      <c r="AE113" s="430"/>
      <c r="AF113" s="430"/>
      <c r="AG113" s="430"/>
      <c r="AH113" s="430"/>
      <c r="AI113" s="477"/>
      <c r="AJ113" s="483"/>
      <c r="AK113" s="479"/>
      <c r="AL113" s="479"/>
      <c r="AM113" s="479"/>
      <c r="AN113" s="481"/>
    </row>
    <row r="114" spans="1:40">
      <c r="A114" s="436"/>
      <c r="B114" s="430"/>
      <c r="C114" s="433"/>
      <c r="D114" s="428"/>
      <c r="E114" s="425"/>
      <c r="F114" s="448"/>
      <c r="G114" s="428"/>
      <c r="H114" s="428"/>
      <c r="I114" s="425"/>
      <c r="J114" s="448"/>
      <c r="K114" s="428"/>
      <c r="L114" s="82"/>
      <c r="M114" s="82" t="str">
        <f>+IFERROR(VLOOKUP(L114,DATOS!$E$2:$F$9,2,FALSE),"")</f>
        <v/>
      </c>
      <c r="N114" s="430"/>
      <c r="O114" s="428"/>
      <c r="P114" s="428"/>
      <c r="Q114" s="428"/>
      <c r="R114" s="425"/>
      <c r="S114" s="430"/>
      <c r="T114" s="430"/>
      <c r="U114" s="430"/>
      <c r="V114" s="430"/>
      <c r="W114" s="477"/>
      <c r="X114" s="436"/>
      <c r="Y114" s="430"/>
      <c r="Z114" s="430"/>
      <c r="AA114" s="430"/>
      <c r="AB114" s="430"/>
      <c r="AC114" s="430"/>
      <c r="AD114" s="430"/>
      <c r="AE114" s="430"/>
      <c r="AF114" s="430"/>
      <c r="AG114" s="430"/>
      <c r="AH114" s="430"/>
      <c r="AI114" s="477"/>
      <c r="AJ114" s="483"/>
      <c r="AK114" s="479"/>
      <c r="AL114" s="479"/>
      <c r="AM114" s="479"/>
      <c r="AN114" s="481"/>
    </row>
    <row r="115" spans="1:40">
      <c r="A115" s="436"/>
      <c r="B115" s="430"/>
      <c r="C115" s="433"/>
      <c r="D115" s="428"/>
      <c r="E115" s="425"/>
      <c r="F115" s="448"/>
      <c r="G115" s="428"/>
      <c r="H115" s="428"/>
      <c r="I115" s="425"/>
      <c r="J115" s="448"/>
      <c r="K115" s="428"/>
      <c r="L115" s="82"/>
      <c r="M115" s="82" t="str">
        <f>+IFERROR(VLOOKUP(L115,DATOS!$E$2:$F$9,2,FALSE),"")</f>
        <v/>
      </c>
      <c r="N115" s="430"/>
      <c r="O115" s="428"/>
      <c r="P115" s="428"/>
      <c r="Q115" s="428"/>
      <c r="R115" s="425"/>
      <c r="S115" s="430"/>
      <c r="T115" s="430"/>
      <c r="U115" s="430"/>
      <c r="V115" s="430"/>
      <c r="W115" s="477"/>
      <c r="X115" s="436"/>
      <c r="Y115" s="430"/>
      <c r="Z115" s="430"/>
      <c r="AA115" s="430"/>
      <c r="AB115" s="430"/>
      <c r="AC115" s="430"/>
      <c r="AD115" s="430"/>
      <c r="AE115" s="430"/>
      <c r="AF115" s="430"/>
      <c r="AG115" s="430"/>
      <c r="AH115" s="430"/>
      <c r="AI115" s="477"/>
      <c r="AJ115" s="483"/>
      <c r="AK115" s="479"/>
      <c r="AL115" s="479"/>
      <c r="AM115" s="479"/>
      <c r="AN115" s="481"/>
    </row>
    <row r="116" spans="1:40">
      <c r="A116" s="436"/>
      <c r="B116" s="430"/>
      <c r="C116" s="433"/>
      <c r="D116" s="428"/>
      <c r="E116" s="425"/>
      <c r="F116" s="448"/>
      <c r="G116" s="428"/>
      <c r="H116" s="428"/>
      <c r="I116" s="425"/>
      <c r="J116" s="448"/>
      <c r="K116" s="428"/>
      <c r="L116" s="82"/>
      <c r="M116" s="82" t="str">
        <f>+IFERROR(VLOOKUP(L116,DATOS!$E$2:$F$9,2,FALSE),"")</f>
        <v/>
      </c>
      <c r="N116" s="430"/>
      <c r="O116" s="428"/>
      <c r="P116" s="428"/>
      <c r="Q116" s="428"/>
      <c r="R116" s="425"/>
      <c r="S116" s="430"/>
      <c r="T116" s="430"/>
      <c r="U116" s="430"/>
      <c r="V116" s="430"/>
      <c r="W116" s="477"/>
      <c r="X116" s="436"/>
      <c r="Y116" s="430"/>
      <c r="Z116" s="430"/>
      <c r="AA116" s="430"/>
      <c r="AB116" s="430"/>
      <c r="AC116" s="430"/>
      <c r="AD116" s="430"/>
      <c r="AE116" s="430"/>
      <c r="AF116" s="430"/>
      <c r="AG116" s="430"/>
      <c r="AH116" s="430"/>
      <c r="AI116" s="477"/>
      <c r="AJ116" s="483"/>
      <c r="AK116" s="479"/>
      <c r="AL116" s="479"/>
      <c r="AM116" s="479"/>
      <c r="AN116" s="481"/>
    </row>
    <row r="117" spans="1:40">
      <c r="A117" s="436"/>
      <c r="B117" s="430"/>
      <c r="C117" s="433"/>
      <c r="D117" s="428"/>
      <c r="E117" s="425"/>
      <c r="F117" s="448"/>
      <c r="G117" s="428"/>
      <c r="H117" s="428"/>
      <c r="I117" s="425"/>
      <c r="J117" s="448"/>
      <c r="K117" s="428"/>
      <c r="L117" s="82"/>
      <c r="M117" s="82" t="str">
        <f>+IFERROR(VLOOKUP(L117,DATOS!$E$2:$F$9,2,FALSE),"")</f>
        <v/>
      </c>
      <c r="N117" s="430"/>
      <c r="O117" s="428"/>
      <c r="P117" s="428"/>
      <c r="Q117" s="428"/>
      <c r="R117" s="425"/>
      <c r="S117" s="430"/>
      <c r="T117" s="430"/>
      <c r="U117" s="430"/>
      <c r="V117" s="430"/>
      <c r="W117" s="477"/>
      <c r="X117" s="436"/>
      <c r="Y117" s="430"/>
      <c r="Z117" s="430"/>
      <c r="AA117" s="430"/>
      <c r="AB117" s="430"/>
      <c r="AC117" s="430"/>
      <c r="AD117" s="430"/>
      <c r="AE117" s="430"/>
      <c r="AF117" s="430"/>
      <c r="AG117" s="430"/>
      <c r="AH117" s="430"/>
      <c r="AI117" s="477"/>
      <c r="AJ117" s="483"/>
      <c r="AK117" s="479"/>
      <c r="AL117" s="479"/>
      <c r="AM117" s="479"/>
      <c r="AN117" s="481"/>
    </row>
    <row r="118" spans="1:40">
      <c r="A118" s="436"/>
      <c r="B118" s="430"/>
      <c r="C118" s="433"/>
      <c r="D118" s="428"/>
      <c r="E118" s="425"/>
      <c r="F118" s="448"/>
      <c r="G118" s="428"/>
      <c r="H118" s="428"/>
      <c r="I118" s="425"/>
      <c r="J118" s="448"/>
      <c r="K118" s="428"/>
      <c r="L118" s="82"/>
      <c r="M118" s="82" t="str">
        <f>+IFERROR(VLOOKUP(L118,DATOS!$E$2:$F$9,2,FALSE),"")</f>
        <v/>
      </c>
      <c r="N118" s="430"/>
      <c r="O118" s="428"/>
      <c r="P118" s="428"/>
      <c r="Q118" s="428"/>
      <c r="R118" s="425"/>
      <c r="S118" s="430"/>
      <c r="T118" s="430"/>
      <c r="U118" s="430"/>
      <c r="V118" s="430"/>
      <c r="W118" s="477"/>
      <c r="X118" s="436"/>
      <c r="Y118" s="430"/>
      <c r="Z118" s="430"/>
      <c r="AA118" s="430"/>
      <c r="AB118" s="430"/>
      <c r="AC118" s="430"/>
      <c r="AD118" s="430"/>
      <c r="AE118" s="430"/>
      <c r="AF118" s="430"/>
      <c r="AG118" s="430"/>
      <c r="AH118" s="430"/>
      <c r="AI118" s="477"/>
      <c r="AJ118" s="483"/>
      <c r="AK118" s="479"/>
      <c r="AL118" s="479"/>
      <c r="AM118" s="479"/>
      <c r="AN118" s="481"/>
    </row>
    <row r="119" spans="1:40">
      <c r="A119" s="436"/>
      <c r="B119" s="430"/>
      <c r="C119" s="433"/>
      <c r="D119" s="428"/>
      <c r="E119" s="425"/>
      <c r="F119" s="448"/>
      <c r="G119" s="428"/>
      <c r="H119" s="428"/>
      <c r="I119" s="425"/>
      <c r="J119" s="448"/>
      <c r="K119" s="428"/>
      <c r="L119" s="82"/>
      <c r="M119" s="82" t="str">
        <f>+IFERROR(VLOOKUP(L119,DATOS!$E$2:$F$9,2,FALSE),"")</f>
        <v/>
      </c>
      <c r="N119" s="430"/>
      <c r="O119" s="428"/>
      <c r="P119" s="428"/>
      <c r="Q119" s="428"/>
      <c r="R119" s="425"/>
      <c r="S119" s="430"/>
      <c r="T119" s="430"/>
      <c r="U119" s="430"/>
      <c r="V119" s="430"/>
      <c r="W119" s="477"/>
      <c r="X119" s="436"/>
      <c r="Y119" s="430"/>
      <c r="Z119" s="430"/>
      <c r="AA119" s="430"/>
      <c r="AB119" s="430"/>
      <c r="AC119" s="430"/>
      <c r="AD119" s="430"/>
      <c r="AE119" s="430"/>
      <c r="AF119" s="430"/>
      <c r="AG119" s="430"/>
      <c r="AH119" s="430"/>
      <c r="AI119" s="477"/>
      <c r="AJ119" s="483"/>
      <c r="AK119" s="479"/>
      <c r="AL119" s="479"/>
      <c r="AM119" s="479"/>
      <c r="AN119" s="481"/>
    </row>
    <row r="120" spans="1:40">
      <c r="A120" s="436"/>
      <c r="B120" s="430"/>
      <c r="C120" s="433"/>
      <c r="D120" s="428"/>
      <c r="E120" s="425"/>
      <c r="F120" s="448"/>
      <c r="G120" s="428"/>
      <c r="H120" s="428"/>
      <c r="I120" s="425"/>
      <c r="J120" s="448"/>
      <c r="K120" s="428"/>
      <c r="L120" s="82"/>
      <c r="M120" s="82" t="str">
        <f>+IFERROR(VLOOKUP(L120,DATOS!$E$2:$F$9,2,FALSE),"")</f>
        <v/>
      </c>
      <c r="N120" s="430"/>
      <c r="O120" s="428"/>
      <c r="P120" s="428"/>
      <c r="Q120" s="428"/>
      <c r="R120" s="425"/>
      <c r="S120" s="430"/>
      <c r="T120" s="430"/>
      <c r="U120" s="430"/>
      <c r="V120" s="430"/>
      <c r="W120" s="477"/>
      <c r="X120" s="436"/>
      <c r="Y120" s="430"/>
      <c r="Z120" s="430"/>
      <c r="AA120" s="430"/>
      <c r="AB120" s="430"/>
      <c r="AC120" s="430"/>
      <c r="AD120" s="430"/>
      <c r="AE120" s="430"/>
      <c r="AF120" s="430"/>
      <c r="AG120" s="430"/>
      <c r="AH120" s="430"/>
      <c r="AI120" s="477"/>
      <c r="AJ120" s="483"/>
      <c r="AK120" s="479"/>
      <c r="AL120" s="479"/>
      <c r="AM120" s="479"/>
      <c r="AN120" s="481"/>
    </row>
    <row r="121" spans="1:40">
      <c r="A121" s="436"/>
      <c r="B121" s="430"/>
      <c r="C121" s="433"/>
      <c r="D121" s="428"/>
      <c r="E121" s="425"/>
      <c r="F121" s="448"/>
      <c r="G121" s="428"/>
      <c r="H121" s="428"/>
      <c r="I121" s="425"/>
      <c r="J121" s="448"/>
      <c r="K121" s="428"/>
      <c r="L121" s="82"/>
      <c r="M121" s="82" t="str">
        <f>+IFERROR(VLOOKUP(L121,DATOS!$E$2:$F$9,2,FALSE),"")</f>
        <v/>
      </c>
      <c r="N121" s="430">
        <f>SUM(M121:M128)</f>
        <v>0</v>
      </c>
      <c r="O121" s="428"/>
      <c r="P121" s="428"/>
      <c r="Q121" s="428"/>
      <c r="R121" s="425"/>
      <c r="S121" s="430"/>
      <c r="T121" s="430"/>
      <c r="U121" s="430"/>
      <c r="V121" s="430"/>
      <c r="W121" s="477"/>
      <c r="X121" s="436"/>
      <c r="Y121" s="430"/>
      <c r="Z121" s="430"/>
      <c r="AA121" s="430"/>
      <c r="AB121" s="430"/>
      <c r="AC121" s="430"/>
      <c r="AD121" s="430"/>
      <c r="AE121" s="430"/>
      <c r="AF121" s="430"/>
      <c r="AG121" s="430"/>
      <c r="AH121" s="430"/>
      <c r="AI121" s="477"/>
      <c r="AJ121" s="483"/>
      <c r="AK121" s="479"/>
      <c r="AL121" s="479"/>
      <c r="AM121" s="479"/>
      <c r="AN121" s="481"/>
    </row>
    <row r="122" spans="1:40">
      <c r="A122" s="436"/>
      <c r="B122" s="430"/>
      <c r="C122" s="433"/>
      <c r="D122" s="428"/>
      <c r="E122" s="425"/>
      <c r="F122" s="448"/>
      <c r="G122" s="428"/>
      <c r="H122" s="428"/>
      <c r="I122" s="425"/>
      <c r="J122" s="448"/>
      <c r="K122" s="428"/>
      <c r="L122" s="82"/>
      <c r="M122" s="82" t="str">
        <f>+IFERROR(VLOOKUP(L122,DATOS!$E$2:$F$9,2,FALSE),"")</f>
        <v/>
      </c>
      <c r="N122" s="430"/>
      <c r="O122" s="428"/>
      <c r="P122" s="428"/>
      <c r="Q122" s="428"/>
      <c r="R122" s="425"/>
      <c r="S122" s="430"/>
      <c r="T122" s="430"/>
      <c r="U122" s="430"/>
      <c r="V122" s="430"/>
      <c r="W122" s="477"/>
      <c r="X122" s="436"/>
      <c r="Y122" s="430"/>
      <c r="Z122" s="430"/>
      <c r="AA122" s="430"/>
      <c r="AB122" s="430"/>
      <c r="AC122" s="430"/>
      <c r="AD122" s="430"/>
      <c r="AE122" s="430"/>
      <c r="AF122" s="430"/>
      <c r="AG122" s="430"/>
      <c r="AH122" s="430"/>
      <c r="AI122" s="477"/>
      <c r="AJ122" s="483"/>
      <c r="AK122" s="479"/>
      <c r="AL122" s="479"/>
      <c r="AM122" s="479"/>
      <c r="AN122" s="481"/>
    </row>
    <row r="123" spans="1:40">
      <c r="A123" s="436"/>
      <c r="B123" s="430"/>
      <c r="C123" s="433"/>
      <c r="D123" s="428"/>
      <c r="E123" s="425"/>
      <c r="F123" s="448"/>
      <c r="G123" s="428"/>
      <c r="H123" s="428"/>
      <c r="I123" s="425"/>
      <c r="J123" s="448"/>
      <c r="K123" s="428"/>
      <c r="L123" s="82"/>
      <c r="M123" s="82" t="str">
        <f>+IFERROR(VLOOKUP(L123,DATOS!$E$2:$F$9,2,FALSE),"")</f>
        <v/>
      </c>
      <c r="N123" s="430"/>
      <c r="O123" s="428"/>
      <c r="P123" s="428"/>
      <c r="Q123" s="428"/>
      <c r="R123" s="425"/>
      <c r="S123" s="430"/>
      <c r="T123" s="430"/>
      <c r="U123" s="430"/>
      <c r="V123" s="430"/>
      <c r="W123" s="477"/>
      <c r="X123" s="436"/>
      <c r="Y123" s="430"/>
      <c r="Z123" s="430"/>
      <c r="AA123" s="430"/>
      <c r="AB123" s="430"/>
      <c r="AC123" s="430"/>
      <c r="AD123" s="430"/>
      <c r="AE123" s="430"/>
      <c r="AF123" s="430"/>
      <c r="AG123" s="430"/>
      <c r="AH123" s="430"/>
      <c r="AI123" s="477"/>
      <c r="AJ123" s="483"/>
      <c r="AK123" s="479"/>
      <c r="AL123" s="479"/>
      <c r="AM123" s="479"/>
      <c r="AN123" s="481"/>
    </row>
    <row r="124" spans="1:40">
      <c r="A124" s="436"/>
      <c r="B124" s="430"/>
      <c r="C124" s="433"/>
      <c r="D124" s="428"/>
      <c r="E124" s="425"/>
      <c r="F124" s="448"/>
      <c r="G124" s="428"/>
      <c r="H124" s="428"/>
      <c r="I124" s="425"/>
      <c r="J124" s="448"/>
      <c r="K124" s="428"/>
      <c r="L124" s="82"/>
      <c r="M124" s="82" t="str">
        <f>+IFERROR(VLOOKUP(L124,DATOS!$E$2:$F$9,2,FALSE),"")</f>
        <v/>
      </c>
      <c r="N124" s="430"/>
      <c r="O124" s="428"/>
      <c r="P124" s="428"/>
      <c r="Q124" s="428"/>
      <c r="R124" s="425"/>
      <c r="S124" s="430"/>
      <c r="T124" s="430"/>
      <c r="U124" s="430"/>
      <c r="V124" s="430"/>
      <c r="W124" s="477"/>
      <c r="X124" s="436"/>
      <c r="Y124" s="430"/>
      <c r="Z124" s="430"/>
      <c r="AA124" s="430"/>
      <c r="AB124" s="430"/>
      <c r="AC124" s="430"/>
      <c r="AD124" s="430"/>
      <c r="AE124" s="430"/>
      <c r="AF124" s="430"/>
      <c r="AG124" s="430"/>
      <c r="AH124" s="430"/>
      <c r="AI124" s="477"/>
      <c r="AJ124" s="483"/>
      <c r="AK124" s="479"/>
      <c r="AL124" s="479"/>
      <c r="AM124" s="479"/>
      <c r="AN124" s="481"/>
    </row>
    <row r="125" spans="1:40">
      <c r="A125" s="436"/>
      <c r="B125" s="430"/>
      <c r="C125" s="433"/>
      <c r="D125" s="428"/>
      <c r="E125" s="425"/>
      <c r="F125" s="448"/>
      <c r="G125" s="428"/>
      <c r="H125" s="428"/>
      <c r="I125" s="425"/>
      <c r="J125" s="448"/>
      <c r="K125" s="428"/>
      <c r="L125" s="82"/>
      <c r="M125" s="82" t="str">
        <f>+IFERROR(VLOOKUP(L125,DATOS!$E$2:$F$9,2,FALSE),"")</f>
        <v/>
      </c>
      <c r="N125" s="430"/>
      <c r="O125" s="428"/>
      <c r="P125" s="428"/>
      <c r="Q125" s="428"/>
      <c r="R125" s="425"/>
      <c r="S125" s="430"/>
      <c r="T125" s="430"/>
      <c r="U125" s="430"/>
      <c r="V125" s="430"/>
      <c r="W125" s="477"/>
      <c r="X125" s="436"/>
      <c r="Y125" s="430"/>
      <c r="Z125" s="430"/>
      <c r="AA125" s="430"/>
      <c r="AB125" s="430"/>
      <c r="AC125" s="430"/>
      <c r="AD125" s="430"/>
      <c r="AE125" s="430"/>
      <c r="AF125" s="430"/>
      <c r="AG125" s="430"/>
      <c r="AH125" s="430"/>
      <c r="AI125" s="477"/>
      <c r="AJ125" s="483"/>
      <c r="AK125" s="479"/>
      <c r="AL125" s="479"/>
      <c r="AM125" s="479"/>
      <c r="AN125" s="481"/>
    </row>
    <row r="126" spans="1:40">
      <c r="A126" s="436"/>
      <c r="B126" s="430"/>
      <c r="C126" s="433"/>
      <c r="D126" s="428"/>
      <c r="E126" s="425"/>
      <c r="F126" s="448"/>
      <c r="G126" s="428"/>
      <c r="H126" s="428"/>
      <c r="I126" s="425"/>
      <c r="J126" s="448"/>
      <c r="K126" s="428"/>
      <c r="L126" s="82"/>
      <c r="M126" s="82" t="str">
        <f>+IFERROR(VLOOKUP(L126,DATOS!$E$2:$F$9,2,FALSE),"")</f>
        <v/>
      </c>
      <c r="N126" s="430"/>
      <c r="O126" s="428"/>
      <c r="P126" s="428"/>
      <c r="Q126" s="428"/>
      <c r="R126" s="425"/>
      <c r="S126" s="430"/>
      <c r="T126" s="430"/>
      <c r="U126" s="430"/>
      <c r="V126" s="430"/>
      <c r="W126" s="477"/>
      <c r="X126" s="436"/>
      <c r="Y126" s="430"/>
      <c r="Z126" s="430"/>
      <c r="AA126" s="430"/>
      <c r="AB126" s="430"/>
      <c r="AC126" s="430"/>
      <c r="AD126" s="430"/>
      <c r="AE126" s="430"/>
      <c r="AF126" s="430"/>
      <c r="AG126" s="430"/>
      <c r="AH126" s="430"/>
      <c r="AI126" s="477"/>
      <c r="AJ126" s="483"/>
      <c r="AK126" s="479"/>
      <c r="AL126" s="479"/>
      <c r="AM126" s="479"/>
      <c r="AN126" s="481"/>
    </row>
    <row r="127" spans="1:40">
      <c r="A127" s="436"/>
      <c r="B127" s="430"/>
      <c r="C127" s="433"/>
      <c r="D127" s="428"/>
      <c r="E127" s="425"/>
      <c r="F127" s="448"/>
      <c r="G127" s="428"/>
      <c r="H127" s="428"/>
      <c r="I127" s="425"/>
      <c r="J127" s="448"/>
      <c r="K127" s="428"/>
      <c r="L127" s="82"/>
      <c r="M127" s="82" t="str">
        <f>+IFERROR(VLOOKUP(L127,DATOS!$E$2:$F$9,2,FALSE),"")</f>
        <v/>
      </c>
      <c r="N127" s="430"/>
      <c r="O127" s="428"/>
      <c r="P127" s="428"/>
      <c r="Q127" s="428"/>
      <c r="R127" s="425"/>
      <c r="S127" s="430"/>
      <c r="T127" s="430"/>
      <c r="U127" s="430"/>
      <c r="V127" s="430"/>
      <c r="W127" s="477"/>
      <c r="X127" s="436"/>
      <c r="Y127" s="430"/>
      <c r="Z127" s="430"/>
      <c r="AA127" s="430"/>
      <c r="AB127" s="430"/>
      <c r="AC127" s="430"/>
      <c r="AD127" s="430"/>
      <c r="AE127" s="430"/>
      <c r="AF127" s="430"/>
      <c r="AG127" s="430"/>
      <c r="AH127" s="430"/>
      <c r="AI127" s="477"/>
      <c r="AJ127" s="483"/>
      <c r="AK127" s="479"/>
      <c r="AL127" s="479"/>
      <c r="AM127" s="479"/>
      <c r="AN127" s="481"/>
    </row>
    <row r="128" spans="1:40" ht="15.75" thickBot="1">
      <c r="A128" s="437"/>
      <c r="B128" s="431"/>
      <c r="C128" s="434"/>
      <c r="D128" s="429"/>
      <c r="E128" s="426"/>
      <c r="F128" s="475"/>
      <c r="G128" s="429"/>
      <c r="H128" s="429"/>
      <c r="I128" s="426"/>
      <c r="J128" s="475"/>
      <c r="K128" s="429"/>
      <c r="L128" s="83"/>
      <c r="M128" s="83" t="str">
        <f>+IFERROR(VLOOKUP(L128,DATOS!$E$2:$F$9,2,FALSE),"")</f>
        <v/>
      </c>
      <c r="N128" s="431"/>
      <c r="O128" s="429"/>
      <c r="P128" s="429"/>
      <c r="Q128" s="429"/>
      <c r="R128" s="426"/>
      <c r="S128" s="431"/>
      <c r="T128" s="431"/>
      <c r="U128" s="431"/>
      <c r="V128" s="431"/>
      <c r="W128" s="484"/>
      <c r="X128" s="437"/>
      <c r="Y128" s="431"/>
      <c r="Z128" s="431"/>
      <c r="AA128" s="431"/>
      <c r="AB128" s="431"/>
      <c r="AC128" s="431"/>
      <c r="AD128" s="431"/>
      <c r="AE128" s="431"/>
      <c r="AF128" s="431"/>
      <c r="AG128" s="431"/>
      <c r="AH128" s="431"/>
      <c r="AI128" s="484"/>
      <c r="AJ128" s="485"/>
      <c r="AK128" s="486"/>
      <c r="AL128" s="486"/>
      <c r="AM128" s="486"/>
      <c r="AN128" s="487"/>
    </row>
    <row r="129" spans="1:40">
      <c r="A129" s="435">
        <v>6</v>
      </c>
      <c r="B129" s="427"/>
      <c r="C129" s="432"/>
      <c r="D129" s="427"/>
      <c r="E129" s="424"/>
      <c r="F129" s="447"/>
      <c r="G129" s="427"/>
      <c r="H129" s="427" t="str">
        <f>IF(AND(EXACT(F129,"Raro"),(EXACT(G129,"Insignificante"))),"Baja",IF(AND(EXACT(F129,"Raro"),(EXACT(G129,"Menor"))),"Baja",IF(AND(EXACT(F129,"Raro"),(EXACT(G129,"Moderado"))),"Moderada",IF(AND(EXACT(F129,"Raro"),(EXACT(G129,"Mayor"))),"Alta",IF(AND(EXACT(F129,"Raro"),(EXACT(G129,"Catastrófico"))),"Alta",IF(AND(EXACT(F129,"Improbable"),(EXACT(G129,"Insignificante"))),"Baja",IF(AND(EXACT(F129,"Improbable"),(EXACT(G129,"Menor"))),"Baja",IF(AND(EXACT(F129,"Improbable"),(EXACT(G129,"Moderado"))),"Moderada",IF(AND(EXACT(F129,"Improbable"),(EXACT(G129,"Mayor"))),"Alta",IF(AND(EXACT(F129,"Improbable"),(EXACT(G129,"Catastrófico"))),"Extrema",IF(AND(EXACT(F129,"Posible"),(EXACT(G129,"Insignificante"))),"baja",IF(AND(EXACT(F129,"Posible"),(EXACT(G129,"Menor"))),"Moderada",IF(AND(EXACT(F129,"Posible"),(EXACT(G129,"Moderado"))),"Alta",IF(AND(EXACT(F129,"Posible"),(EXACT(G129,"Mayor"))),"Extrema",IF(AND(EXACT(F129,"Posible"),(EXACT(G129,"Catastrófico"))),"Extrema",IF(AND(EXACT(F129,"Probable"),(EXACT(G129,"Insignificante"))),"Moderada",IF(AND(EXACT(F129,"Probable"),(EXACT(G129,"Menor"))),"Alta",IF(AND(EXACT(F129,"Probable"),(EXACT(G129,"Moderado"))),"Alta",IF(AND(EXACT(F129,"Probable"),(EXACT(G129,"Mayor"))),"Extrema",IF(AND(EXACT(F129,"Probable"),(EXACT(G129,"Catastrófico"))),"Extrema",IF(AND(EXACT(F129,"Casi Seguro"),(EXACT(G129,"Insignificante"))),"Alta",IF(AND(EXACT(F129,"Casi Seguro"),(EXACT(G129,"Menor"))),"Alta",IF(AND(EXACT(F129,"Casi Seguro"),(EXACT(G129,"Moderado"))),"Extrema",IF(AND(EXACT(F129,"Casi Seguro"),(EXACT(G129,"Mayor"))),"Extrema",IF(AND(EXACT(F129,"Casi Seguro"),(EXACT(G129,"Catastrófico"))),"Extrema","")))))))))))))))))))))))))</f>
        <v/>
      </c>
      <c r="I129" s="424" t="str">
        <f>IF(EXACT(H129,"Baja"),"Asumir el Riesgo",IF(EXACT(H129,"Moderada"),"Asumir el Riesgo, Reducir el Riesgo",IF(EXACT(H129,"Alta"),"Asumir el Riesgo, Evitar, Compartir o Transferir",IF(EXACT(H129,"Extrema"),"Reducir el Riesgo, Evitar, Compartir o Transferir",""))))</f>
        <v/>
      </c>
      <c r="J129" s="447"/>
      <c r="K129" s="427"/>
      <c r="L129" s="84"/>
      <c r="M129" s="84" t="str">
        <f>+IFERROR(VLOOKUP(L129,DATOS!$E$2:$F$9,2,FALSE),"")</f>
        <v/>
      </c>
      <c r="N129" s="451">
        <f>SUM(M129:M136)</f>
        <v>0</v>
      </c>
      <c r="O129" s="427"/>
      <c r="P129" s="427"/>
      <c r="Q129" s="427" t="str">
        <f>IF(AND(EXACT(O129,"Raro"),(EXACT(P129,"Insignificante"))),"Baja",IF(AND(EXACT(O129,"Raro"),(EXACT(P129,"Menor"))),"Baja",IF(AND(EXACT(O129,"Raro"),(EXACT(P129,"Moderado"))),"Moderada",IF(AND(EXACT(O129,"Raro"),(EXACT(P129,"Mayor"))),"Alta",IF(AND(EXACT(O129,"Raro"),(EXACT(P129,"Catastrófico"))),"Alta",IF(AND(EXACT(O129,"Improbable"),(EXACT(P129,"Insignificante"))),"Baja",IF(AND(EXACT(O129,"Improbable"),(EXACT(P129,"Menor"))),"Baja",IF(AND(EXACT(O129,"Improbable"),(EXACT(P129,"Moderado"))),"Moderada",IF(AND(EXACT(O129,"Improbable"),(EXACT(P129,"Mayor"))),"Alta",IF(AND(EXACT(O129,"Improbable"),(EXACT(P129,"Catastrófico"))),"Extrema",IF(AND(EXACT(O129,"Posible"),(EXACT(P129,"Insignificante"))),"baja",IF(AND(EXACT(O129,"Posible"),(EXACT(P129,"Menor"))),"Moderada",IF(AND(EXACT(O129,"Posible"),(EXACT(P129,"Moderado"))),"Alta",IF(AND(EXACT(O129,"Posible"),(EXACT(P129,"Mayor"))),"Extrema",IF(AND(EXACT(O129,"Posible"),(EXACT(P129,"Catastrófico"))),"Extrema",IF(AND(EXACT(O129,"Probable"),(EXACT(P129,"Insignificante"))),"Moderada",IF(AND(EXACT(O129,"Probable"),(EXACT(P129,"Menor"))),"Alta",IF(AND(EXACT(O129,"Probable"),(EXACT(P129,"Moderado"))),"Alta",IF(AND(EXACT(O129,"Probable"),(EXACT(P129,"Mayor"))),"Extrema",IF(AND(EXACT(O129,"Probable"),(EXACT(P129,"Catastrófico"))),"Extrema",IF(AND(EXACT(O129,"Casi Seguro"),(EXACT(P129,"Insignificante"))),"Alta",IF(AND(EXACT(O129,"Casi Seguro"),(EXACT(P129,"Menor"))),"Alta",IF(AND(EXACT(O129,"Casi Seguro"),(EXACT(P129,"Moderado"))),"Extrema",IF(AND(EXACT(O129,"Casi Seguro"),(EXACT(P129,"Mayor"))),"Extrema",IF(AND(EXACT(O129,"Casi Seguro"),(EXACT(P129,"Catastrófico"))),"Extrema","")))))))))))))))))))))))))</f>
        <v/>
      </c>
      <c r="R129" s="424" t="str">
        <f>IF(EXACT(Q129,"Baja"),"Asumir el Riesgo",IF(EXACT(Q129,"Moderada"),"Asumir el Riesgo, Reducir el Riesgo",IF(EXACT(Q129,"Alta"),"Asumir el Riesgo, Evitar, Compartir o Transferir",IF(EXACT(Q129,"Extrema"),"Reducir el Riesgo, Evitar, Compartir o Transferir",""))))</f>
        <v/>
      </c>
      <c r="S129" s="451"/>
      <c r="T129" s="451"/>
      <c r="U129" s="451"/>
      <c r="V129" s="451"/>
      <c r="W129" s="476"/>
      <c r="X129" s="435"/>
      <c r="Y129" s="451"/>
      <c r="Z129" s="451"/>
      <c r="AA129" s="451"/>
      <c r="AB129" s="451"/>
      <c r="AC129" s="451"/>
      <c r="AD129" s="451"/>
      <c r="AE129" s="451"/>
      <c r="AF129" s="451"/>
      <c r="AG129" s="451"/>
      <c r="AH129" s="451"/>
      <c r="AI129" s="476"/>
      <c r="AJ129" s="482"/>
      <c r="AK129" s="478"/>
      <c r="AL129" s="478"/>
      <c r="AM129" s="478"/>
      <c r="AN129" s="480"/>
    </row>
    <row r="130" spans="1:40">
      <c r="A130" s="436"/>
      <c r="B130" s="428"/>
      <c r="C130" s="433"/>
      <c r="D130" s="428"/>
      <c r="E130" s="425"/>
      <c r="F130" s="448"/>
      <c r="G130" s="428"/>
      <c r="H130" s="428"/>
      <c r="I130" s="425"/>
      <c r="J130" s="448"/>
      <c r="K130" s="428"/>
      <c r="L130" s="82"/>
      <c r="M130" s="82" t="str">
        <f>+IFERROR(VLOOKUP(L130,DATOS!$E$2:$F$9,2,FALSE),"")</f>
        <v/>
      </c>
      <c r="N130" s="430"/>
      <c r="O130" s="428"/>
      <c r="P130" s="428"/>
      <c r="Q130" s="428"/>
      <c r="R130" s="425"/>
      <c r="S130" s="430"/>
      <c r="T130" s="430"/>
      <c r="U130" s="430"/>
      <c r="V130" s="430"/>
      <c r="W130" s="477"/>
      <c r="X130" s="436"/>
      <c r="Y130" s="430"/>
      <c r="Z130" s="430"/>
      <c r="AA130" s="430"/>
      <c r="AB130" s="430"/>
      <c r="AC130" s="430"/>
      <c r="AD130" s="430"/>
      <c r="AE130" s="430"/>
      <c r="AF130" s="430"/>
      <c r="AG130" s="430"/>
      <c r="AH130" s="430"/>
      <c r="AI130" s="477"/>
      <c r="AJ130" s="483"/>
      <c r="AK130" s="479"/>
      <c r="AL130" s="479"/>
      <c r="AM130" s="479"/>
      <c r="AN130" s="481"/>
    </row>
    <row r="131" spans="1:40">
      <c r="A131" s="436"/>
      <c r="B131" s="428"/>
      <c r="C131" s="433"/>
      <c r="D131" s="428"/>
      <c r="E131" s="425"/>
      <c r="F131" s="448"/>
      <c r="G131" s="428"/>
      <c r="H131" s="428"/>
      <c r="I131" s="425"/>
      <c r="J131" s="448"/>
      <c r="K131" s="428"/>
      <c r="L131" s="82"/>
      <c r="M131" s="82" t="str">
        <f>+IFERROR(VLOOKUP(L131,DATOS!$E$2:$F$9,2,FALSE),"")</f>
        <v/>
      </c>
      <c r="N131" s="430"/>
      <c r="O131" s="428"/>
      <c r="P131" s="428"/>
      <c r="Q131" s="428"/>
      <c r="R131" s="425"/>
      <c r="S131" s="430"/>
      <c r="T131" s="430"/>
      <c r="U131" s="430"/>
      <c r="V131" s="430"/>
      <c r="W131" s="477"/>
      <c r="X131" s="436"/>
      <c r="Y131" s="430"/>
      <c r="Z131" s="430"/>
      <c r="AA131" s="430"/>
      <c r="AB131" s="430"/>
      <c r="AC131" s="430"/>
      <c r="AD131" s="430"/>
      <c r="AE131" s="430"/>
      <c r="AF131" s="430"/>
      <c r="AG131" s="430"/>
      <c r="AH131" s="430"/>
      <c r="AI131" s="477"/>
      <c r="AJ131" s="483"/>
      <c r="AK131" s="479"/>
      <c r="AL131" s="479"/>
      <c r="AM131" s="479"/>
      <c r="AN131" s="481"/>
    </row>
    <row r="132" spans="1:40">
      <c r="A132" s="436"/>
      <c r="B132" s="428"/>
      <c r="C132" s="433"/>
      <c r="D132" s="428"/>
      <c r="E132" s="425"/>
      <c r="F132" s="448"/>
      <c r="G132" s="428"/>
      <c r="H132" s="428"/>
      <c r="I132" s="425"/>
      <c r="J132" s="448"/>
      <c r="K132" s="428"/>
      <c r="L132" s="82"/>
      <c r="M132" s="82" t="str">
        <f>+IFERROR(VLOOKUP(L132,DATOS!$E$2:$F$9,2,FALSE),"")</f>
        <v/>
      </c>
      <c r="N132" s="430"/>
      <c r="O132" s="428"/>
      <c r="P132" s="428"/>
      <c r="Q132" s="428"/>
      <c r="R132" s="425"/>
      <c r="S132" s="430"/>
      <c r="T132" s="430"/>
      <c r="U132" s="430"/>
      <c r="V132" s="430"/>
      <c r="W132" s="477"/>
      <c r="X132" s="436"/>
      <c r="Y132" s="430"/>
      <c r="Z132" s="430"/>
      <c r="AA132" s="430"/>
      <c r="AB132" s="430"/>
      <c r="AC132" s="430"/>
      <c r="AD132" s="430"/>
      <c r="AE132" s="430"/>
      <c r="AF132" s="430"/>
      <c r="AG132" s="430"/>
      <c r="AH132" s="430"/>
      <c r="AI132" s="477"/>
      <c r="AJ132" s="483"/>
      <c r="AK132" s="479"/>
      <c r="AL132" s="479"/>
      <c r="AM132" s="479"/>
      <c r="AN132" s="481"/>
    </row>
    <row r="133" spans="1:40">
      <c r="A133" s="436"/>
      <c r="B133" s="428"/>
      <c r="C133" s="433"/>
      <c r="D133" s="428"/>
      <c r="E133" s="425"/>
      <c r="F133" s="448"/>
      <c r="G133" s="428"/>
      <c r="H133" s="428"/>
      <c r="I133" s="425"/>
      <c r="J133" s="448"/>
      <c r="K133" s="428"/>
      <c r="L133" s="82"/>
      <c r="M133" s="82" t="str">
        <f>+IFERROR(VLOOKUP(L133,DATOS!$E$2:$F$9,2,FALSE),"")</f>
        <v/>
      </c>
      <c r="N133" s="430"/>
      <c r="O133" s="428"/>
      <c r="P133" s="428"/>
      <c r="Q133" s="428"/>
      <c r="R133" s="425"/>
      <c r="S133" s="430"/>
      <c r="T133" s="430"/>
      <c r="U133" s="430"/>
      <c r="V133" s="430"/>
      <c r="W133" s="477"/>
      <c r="X133" s="436"/>
      <c r="Y133" s="430"/>
      <c r="Z133" s="430"/>
      <c r="AA133" s="430"/>
      <c r="AB133" s="430"/>
      <c r="AC133" s="430"/>
      <c r="AD133" s="430"/>
      <c r="AE133" s="430"/>
      <c r="AF133" s="430"/>
      <c r="AG133" s="430"/>
      <c r="AH133" s="430"/>
      <c r="AI133" s="477"/>
      <c r="AJ133" s="483"/>
      <c r="AK133" s="479"/>
      <c r="AL133" s="479"/>
      <c r="AM133" s="479"/>
      <c r="AN133" s="481"/>
    </row>
    <row r="134" spans="1:40">
      <c r="A134" s="436"/>
      <c r="B134" s="428"/>
      <c r="C134" s="433"/>
      <c r="D134" s="428"/>
      <c r="E134" s="425"/>
      <c r="F134" s="448"/>
      <c r="G134" s="428"/>
      <c r="H134" s="428"/>
      <c r="I134" s="425"/>
      <c r="J134" s="448"/>
      <c r="K134" s="428"/>
      <c r="L134" s="82"/>
      <c r="M134" s="82" t="str">
        <f>+IFERROR(VLOOKUP(L134,DATOS!$E$2:$F$9,2,FALSE),"")</f>
        <v/>
      </c>
      <c r="N134" s="430"/>
      <c r="O134" s="428"/>
      <c r="P134" s="428"/>
      <c r="Q134" s="428"/>
      <c r="R134" s="425"/>
      <c r="S134" s="430"/>
      <c r="T134" s="430"/>
      <c r="U134" s="430"/>
      <c r="V134" s="430"/>
      <c r="W134" s="477"/>
      <c r="X134" s="436"/>
      <c r="Y134" s="430"/>
      <c r="Z134" s="430"/>
      <c r="AA134" s="430"/>
      <c r="AB134" s="430"/>
      <c r="AC134" s="430"/>
      <c r="AD134" s="430"/>
      <c r="AE134" s="430"/>
      <c r="AF134" s="430"/>
      <c r="AG134" s="430"/>
      <c r="AH134" s="430"/>
      <c r="AI134" s="477"/>
      <c r="AJ134" s="483"/>
      <c r="AK134" s="479"/>
      <c r="AL134" s="479"/>
      <c r="AM134" s="479"/>
      <c r="AN134" s="481"/>
    </row>
    <row r="135" spans="1:40">
      <c r="A135" s="436"/>
      <c r="B135" s="428"/>
      <c r="C135" s="433"/>
      <c r="D135" s="428"/>
      <c r="E135" s="425"/>
      <c r="F135" s="448"/>
      <c r="G135" s="428"/>
      <c r="H135" s="428"/>
      <c r="I135" s="425"/>
      <c r="J135" s="448"/>
      <c r="K135" s="428"/>
      <c r="L135" s="82"/>
      <c r="M135" s="82" t="str">
        <f>+IFERROR(VLOOKUP(L135,DATOS!$E$2:$F$9,2,FALSE),"")</f>
        <v/>
      </c>
      <c r="N135" s="430"/>
      <c r="O135" s="428"/>
      <c r="P135" s="428"/>
      <c r="Q135" s="428"/>
      <c r="R135" s="425"/>
      <c r="S135" s="430"/>
      <c r="T135" s="430"/>
      <c r="U135" s="430"/>
      <c r="V135" s="430"/>
      <c r="W135" s="477"/>
      <c r="X135" s="436"/>
      <c r="Y135" s="430"/>
      <c r="Z135" s="430"/>
      <c r="AA135" s="430"/>
      <c r="AB135" s="430"/>
      <c r="AC135" s="430"/>
      <c r="AD135" s="430"/>
      <c r="AE135" s="430"/>
      <c r="AF135" s="430"/>
      <c r="AG135" s="430"/>
      <c r="AH135" s="430"/>
      <c r="AI135" s="477"/>
      <c r="AJ135" s="483"/>
      <c r="AK135" s="479"/>
      <c r="AL135" s="479"/>
      <c r="AM135" s="479"/>
      <c r="AN135" s="481"/>
    </row>
    <row r="136" spans="1:40">
      <c r="A136" s="436"/>
      <c r="B136" s="428"/>
      <c r="C136" s="433"/>
      <c r="D136" s="428"/>
      <c r="E136" s="425"/>
      <c r="F136" s="448"/>
      <c r="G136" s="428"/>
      <c r="H136" s="428"/>
      <c r="I136" s="425"/>
      <c r="J136" s="448"/>
      <c r="K136" s="428"/>
      <c r="L136" s="82"/>
      <c r="M136" s="82" t="str">
        <f>+IFERROR(VLOOKUP(L136,DATOS!$E$2:$F$9,2,FALSE),"")</f>
        <v/>
      </c>
      <c r="N136" s="430"/>
      <c r="O136" s="428"/>
      <c r="P136" s="428"/>
      <c r="Q136" s="428"/>
      <c r="R136" s="425"/>
      <c r="S136" s="430"/>
      <c r="T136" s="430"/>
      <c r="U136" s="430"/>
      <c r="V136" s="430"/>
      <c r="W136" s="477"/>
      <c r="X136" s="436"/>
      <c r="Y136" s="430"/>
      <c r="Z136" s="430"/>
      <c r="AA136" s="430"/>
      <c r="AB136" s="430"/>
      <c r="AC136" s="430"/>
      <c r="AD136" s="430"/>
      <c r="AE136" s="430"/>
      <c r="AF136" s="430"/>
      <c r="AG136" s="430"/>
      <c r="AH136" s="430"/>
      <c r="AI136" s="477"/>
      <c r="AJ136" s="483"/>
      <c r="AK136" s="479"/>
      <c r="AL136" s="479"/>
      <c r="AM136" s="479"/>
      <c r="AN136" s="481"/>
    </row>
    <row r="137" spans="1:40">
      <c r="A137" s="436"/>
      <c r="B137" s="430"/>
      <c r="C137" s="433"/>
      <c r="D137" s="428"/>
      <c r="E137" s="425"/>
      <c r="F137" s="448"/>
      <c r="G137" s="428"/>
      <c r="H137" s="428"/>
      <c r="I137" s="425"/>
      <c r="J137" s="448"/>
      <c r="K137" s="428"/>
      <c r="L137" s="82"/>
      <c r="M137" s="82" t="str">
        <f>+IFERROR(VLOOKUP(L137,DATOS!$E$2:$F$9,2,FALSE),"")</f>
        <v/>
      </c>
      <c r="N137" s="430">
        <f>SUM(M137:M144)</f>
        <v>0</v>
      </c>
      <c r="O137" s="428"/>
      <c r="P137" s="428"/>
      <c r="Q137" s="428"/>
      <c r="R137" s="425"/>
      <c r="S137" s="430"/>
      <c r="T137" s="430"/>
      <c r="U137" s="430"/>
      <c r="V137" s="430"/>
      <c r="W137" s="477"/>
      <c r="X137" s="436"/>
      <c r="Y137" s="430"/>
      <c r="Z137" s="430"/>
      <c r="AA137" s="430"/>
      <c r="AB137" s="430"/>
      <c r="AC137" s="430"/>
      <c r="AD137" s="430"/>
      <c r="AE137" s="430"/>
      <c r="AF137" s="430"/>
      <c r="AG137" s="430"/>
      <c r="AH137" s="430"/>
      <c r="AI137" s="477"/>
      <c r="AJ137" s="483"/>
      <c r="AK137" s="479"/>
      <c r="AL137" s="479"/>
      <c r="AM137" s="479"/>
      <c r="AN137" s="481"/>
    </row>
    <row r="138" spans="1:40">
      <c r="A138" s="436"/>
      <c r="B138" s="430"/>
      <c r="C138" s="433"/>
      <c r="D138" s="428"/>
      <c r="E138" s="425"/>
      <c r="F138" s="448"/>
      <c r="G138" s="428"/>
      <c r="H138" s="428"/>
      <c r="I138" s="425"/>
      <c r="J138" s="448"/>
      <c r="K138" s="428"/>
      <c r="L138" s="82"/>
      <c r="M138" s="82" t="str">
        <f>+IFERROR(VLOOKUP(L138,DATOS!$E$2:$F$9,2,FALSE),"")</f>
        <v/>
      </c>
      <c r="N138" s="430"/>
      <c r="O138" s="428"/>
      <c r="P138" s="428"/>
      <c r="Q138" s="428"/>
      <c r="R138" s="425"/>
      <c r="S138" s="430"/>
      <c r="T138" s="430"/>
      <c r="U138" s="430"/>
      <c r="V138" s="430"/>
      <c r="W138" s="477"/>
      <c r="X138" s="436"/>
      <c r="Y138" s="430"/>
      <c r="Z138" s="430"/>
      <c r="AA138" s="430"/>
      <c r="AB138" s="430"/>
      <c r="AC138" s="430"/>
      <c r="AD138" s="430"/>
      <c r="AE138" s="430"/>
      <c r="AF138" s="430"/>
      <c r="AG138" s="430"/>
      <c r="AH138" s="430"/>
      <c r="AI138" s="477"/>
      <c r="AJ138" s="483"/>
      <c r="AK138" s="479"/>
      <c r="AL138" s="479"/>
      <c r="AM138" s="479"/>
      <c r="AN138" s="481"/>
    </row>
    <row r="139" spans="1:40">
      <c r="A139" s="436"/>
      <c r="B139" s="430"/>
      <c r="C139" s="433"/>
      <c r="D139" s="428"/>
      <c r="E139" s="425"/>
      <c r="F139" s="448"/>
      <c r="G139" s="428"/>
      <c r="H139" s="428"/>
      <c r="I139" s="425"/>
      <c r="J139" s="448"/>
      <c r="K139" s="428"/>
      <c r="L139" s="82"/>
      <c r="M139" s="82" t="str">
        <f>+IFERROR(VLOOKUP(L139,DATOS!$E$2:$F$9,2,FALSE),"")</f>
        <v/>
      </c>
      <c r="N139" s="430"/>
      <c r="O139" s="428"/>
      <c r="P139" s="428"/>
      <c r="Q139" s="428"/>
      <c r="R139" s="425"/>
      <c r="S139" s="430"/>
      <c r="T139" s="430"/>
      <c r="U139" s="430"/>
      <c r="V139" s="430"/>
      <c r="W139" s="477"/>
      <c r="X139" s="436"/>
      <c r="Y139" s="430"/>
      <c r="Z139" s="430"/>
      <c r="AA139" s="430"/>
      <c r="AB139" s="430"/>
      <c r="AC139" s="430"/>
      <c r="AD139" s="430"/>
      <c r="AE139" s="430"/>
      <c r="AF139" s="430"/>
      <c r="AG139" s="430"/>
      <c r="AH139" s="430"/>
      <c r="AI139" s="477"/>
      <c r="AJ139" s="483"/>
      <c r="AK139" s="479"/>
      <c r="AL139" s="479"/>
      <c r="AM139" s="479"/>
      <c r="AN139" s="481"/>
    </row>
    <row r="140" spans="1:40">
      <c r="A140" s="436"/>
      <c r="B140" s="430"/>
      <c r="C140" s="433"/>
      <c r="D140" s="428"/>
      <c r="E140" s="425"/>
      <c r="F140" s="448"/>
      <c r="G140" s="428"/>
      <c r="H140" s="428"/>
      <c r="I140" s="425"/>
      <c r="J140" s="448"/>
      <c r="K140" s="428"/>
      <c r="L140" s="82"/>
      <c r="M140" s="82" t="str">
        <f>+IFERROR(VLOOKUP(L140,DATOS!$E$2:$F$9,2,FALSE),"")</f>
        <v/>
      </c>
      <c r="N140" s="430"/>
      <c r="O140" s="428"/>
      <c r="P140" s="428"/>
      <c r="Q140" s="428"/>
      <c r="R140" s="425"/>
      <c r="S140" s="430"/>
      <c r="T140" s="430"/>
      <c r="U140" s="430"/>
      <c r="V140" s="430"/>
      <c r="W140" s="477"/>
      <c r="X140" s="436"/>
      <c r="Y140" s="430"/>
      <c r="Z140" s="430"/>
      <c r="AA140" s="430"/>
      <c r="AB140" s="430"/>
      <c r="AC140" s="430"/>
      <c r="AD140" s="430"/>
      <c r="AE140" s="430"/>
      <c r="AF140" s="430"/>
      <c r="AG140" s="430"/>
      <c r="AH140" s="430"/>
      <c r="AI140" s="477"/>
      <c r="AJ140" s="483"/>
      <c r="AK140" s="479"/>
      <c r="AL140" s="479"/>
      <c r="AM140" s="479"/>
      <c r="AN140" s="481"/>
    </row>
    <row r="141" spans="1:40">
      <c r="A141" s="436"/>
      <c r="B141" s="430"/>
      <c r="C141" s="433"/>
      <c r="D141" s="428"/>
      <c r="E141" s="425"/>
      <c r="F141" s="448"/>
      <c r="G141" s="428"/>
      <c r="H141" s="428"/>
      <c r="I141" s="425"/>
      <c r="J141" s="448"/>
      <c r="K141" s="428"/>
      <c r="L141" s="82"/>
      <c r="M141" s="82" t="str">
        <f>+IFERROR(VLOOKUP(L141,DATOS!$E$2:$F$9,2,FALSE),"")</f>
        <v/>
      </c>
      <c r="N141" s="430"/>
      <c r="O141" s="428"/>
      <c r="P141" s="428"/>
      <c r="Q141" s="428"/>
      <c r="R141" s="425"/>
      <c r="S141" s="430"/>
      <c r="T141" s="430"/>
      <c r="U141" s="430"/>
      <c r="V141" s="430"/>
      <c r="W141" s="477"/>
      <c r="X141" s="436"/>
      <c r="Y141" s="430"/>
      <c r="Z141" s="430"/>
      <c r="AA141" s="430"/>
      <c r="AB141" s="430"/>
      <c r="AC141" s="430"/>
      <c r="AD141" s="430"/>
      <c r="AE141" s="430"/>
      <c r="AF141" s="430"/>
      <c r="AG141" s="430"/>
      <c r="AH141" s="430"/>
      <c r="AI141" s="477"/>
      <c r="AJ141" s="483"/>
      <c r="AK141" s="479"/>
      <c r="AL141" s="479"/>
      <c r="AM141" s="479"/>
      <c r="AN141" s="481"/>
    </row>
    <row r="142" spans="1:40">
      <c r="A142" s="436"/>
      <c r="B142" s="430"/>
      <c r="C142" s="433"/>
      <c r="D142" s="428"/>
      <c r="E142" s="425"/>
      <c r="F142" s="448"/>
      <c r="G142" s="428"/>
      <c r="H142" s="428"/>
      <c r="I142" s="425"/>
      <c r="J142" s="448"/>
      <c r="K142" s="428"/>
      <c r="L142" s="82"/>
      <c r="M142" s="82" t="str">
        <f>+IFERROR(VLOOKUP(L142,DATOS!$E$2:$F$9,2,FALSE),"")</f>
        <v/>
      </c>
      <c r="N142" s="430"/>
      <c r="O142" s="428"/>
      <c r="P142" s="428"/>
      <c r="Q142" s="428"/>
      <c r="R142" s="425"/>
      <c r="S142" s="430"/>
      <c r="T142" s="430"/>
      <c r="U142" s="430"/>
      <c r="V142" s="430"/>
      <c r="W142" s="477"/>
      <c r="X142" s="436"/>
      <c r="Y142" s="430"/>
      <c r="Z142" s="430"/>
      <c r="AA142" s="430"/>
      <c r="AB142" s="430"/>
      <c r="AC142" s="430"/>
      <c r="AD142" s="430"/>
      <c r="AE142" s="430"/>
      <c r="AF142" s="430"/>
      <c r="AG142" s="430"/>
      <c r="AH142" s="430"/>
      <c r="AI142" s="477"/>
      <c r="AJ142" s="483"/>
      <c r="AK142" s="479"/>
      <c r="AL142" s="479"/>
      <c r="AM142" s="479"/>
      <c r="AN142" s="481"/>
    </row>
    <row r="143" spans="1:40">
      <c r="A143" s="436"/>
      <c r="B143" s="430"/>
      <c r="C143" s="433"/>
      <c r="D143" s="428"/>
      <c r="E143" s="425"/>
      <c r="F143" s="448"/>
      <c r="G143" s="428"/>
      <c r="H143" s="428"/>
      <c r="I143" s="425"/>
      <c r="J143" s="448"/>
      <c r="K143" s="428"/>
      <c r="L143" s="82"/>
      <c r="M143" s="82" t="str">
        <f>+IFERROR(VLOOKUP(L143,DATOS!$E$2:$F$9,2,FALSE),"")</f>
        <v/>
      </c>
      <c r="N143" s="430"/>
      <c r="O143" s="428"/>
      <c r="P143" s="428"/>
      <c r="Q143" s="428"/>
      <c r="R143" s="425"/>
      <c r="S143" s="430"/>
      <c r="T143" s="430"/>
      <c r="U143" s="430"/>
      <c r="V143" s="430"/>
      <c r="W143" s="477"/>
      <c r="X143" s="436"/>
      <c r="Y143" s="430"/>
      <c r="Z143" s="430"/>
      <c r="AA143" s="430"/>
      <c r="AB143" s="430"/>
      <c r="AC143" s="430"/>
      <c r="AD143" s="430"/>
      <c r="AE143" s="430"/>
      <c r="AF143" s="430"/>
      <c r="AG143" s="430"/>
      <c r="AH143" s="430"/>
      <c r="AI143" s="477"/>
      <c r="AJ143" s="483"/>
      <c r="AK143" s="479"/>
      <c r="AL143" s="479"/>
      <c r="AM143" s="479"/>
      <c r="AN143" s="481"/>
    </row>
    <row r="144" spans="1:40">
      <c r="A144" s="436"/>
      <c r="B144" s="430"/>
      <c r="C144" s="433"/>
      <c r="D144" s="428"/>
      <c r="E144" s="425"/>
      <c r="F144" s="448"/>
      <c r="G144" s="428"/>
      <c r="H144" s="428"/>
      <c r="I144" s="425"/>
      <c r="J144" s="448"/>
      <c r="K144" s="428"/>
      <c r="L144" s="82"/>
      <c r="M144" s="82" t="str">
        <f>+IFERROR(VLOOKUP(L144,DATOS!$E$2:$F$9,2,FALSE),"")</f>
        <v/>
      </c>
      <c r="N144" s="430"/>
      <c r="O144" s="428"/>
      <c r="P144" s="428"/>
      <c r="Q144" s="428"/>
      <c r="R144" s="425"/>
      <c r="S144" s="430"/>
      <c r="T144" s="430"/>
      <c r="U144" s="430"/>
      <c r="V144" s="430"/>
      <c r="W144" s="477"/>
      <c r="X144" s="436"/>
      <c r="Y144" s="430"/>
      <c r="Z144" s="430"/>
      <c r="AA144" s="430"/>
      <c r="AB144" s="430"/>
      <c r="AC144" s="430"/>
      <c r="AD144" s="430"/>
      <c r="AE144" s="430"/>
      <c r="AF144" s="430"/>
      <c r="AG144" s="430"/>
      <c r="AH144" s="430"/>
      <c r="AI144" s="477"/>
      <c r="AJ144" s="483"/>
      <c r="AK144" s="479"/>
      <c r="AL144" s="479"/>
      <c r="AM144" s="479"/>
      <c r="AN144" s="481"/>
    </row>
    <row r="145" spans="1:40">
      <c r="A145" s="436"/>
      <c r="B145" s="430"/>
      <c r="C145" s="433"/>
      <c r="D145" s="428"/>
      <c r="E145" s="425"/>
      <c r="F145" s="448"/>
      <c r="G145" s="428"/>
      <c r="H145" s="428"/>
      <c r="I145" s="425"/>
      <c r="J145" s="448"/>
      <c r="K145" s="428"/>
      <c r="L145" s="82"/>
      <c r="M145" s="82" t="str">
        <f>+IFERROR(VLOOKUP(L145,DATOS!$E$2:$F$9,2,FALSE),"")</f>
        <v/>
      </c>
      <c r="N145" s="430">
        <f>SUM(M145:M152)</f>
        <v>0</v>
      </c>
      <c r="O145" s="428"/>
      <c r="P145" s="428"/>
      <c r="Q145" s="428"/>
      <c r="R145" s="425"/>
      <c r="S145" s="430"/>
      <c r="T145" s="430"/>
      <c r="U145" s="430"/>
      <c r="V145" s="430"/>
      <c r="W145" s="477"/>
      <c r="X145" s="436"/>
      <c r="Y145" s="430"/>
      <c r="Z145" s="430"/>
      <c r="AA145" s="430"/>
      <c r="AB145" s="430"/>
      <c r="AC145" s="430"/>
      <c r="AD145" s="430"/>
      <c r="AE145" s="430"/>
      <c r="AF145" s="430"/>
      <c r="AG145" s="430"/>
      <c r="AH145" s="430"/>
      <c r="AI145" s="477"/>
      <c r="AJ145" s="483"/>
      <c r="AK145" s="479"/>
      <c r="AL145" s="479"/>
      <c r="AM145" s="479"/>
      <c r="AN145" s="481"/>
    </row>
    <row r="146" spans="1:40">
      <c r="A146" s="436"/>
      <c r="B146" s="430"/>
      <c r="C146" s="433"/>
      <c r="D146" s="428"/>
      <c r="E146" s="425"/>
      <c r="F146" s="448"/>
      <c r="G146" s="428"/>
      <c r="H146" s="428"/>
      <c r="I146" s="425"/>
      <c r="J146" s="448"/>
      <c r="K146" s="428"/>
      <c r="L146" s="82"/>
      <c r="M146" s="82" t="str">
        <f>+IFERROR(VLOOKUP(L146,DATOS!$E$2:$F$9,2,FALSE),"")</f>
        <v/>
      </c>
      <c r="N146" s="430"/>
      <c r="O146" s="428"/>
      <c r="P146" s="428"/>
      <c r="Q146" s="428"/>
      <c r="R146" s="425"/>
      <c r="S146" s="430"/>
      <c r="T146" s="430"/>
      <c r="U146" s="430"/>
      <c r="V146" s="430"/>
      <c r="W146" s="477"/>
      <c r="X146" s="436"/>
      <c r="Y146" s="430"/>
      <c r="Z146" s="430"/>
      <c r="AA146" s="430"/>
      <c r="AB146" s="430"/>
      <c r="AC146" s="430"/>
      <c r="AD146" s="430"/>
      <c r="AE146" s="430"/>
      <c r="AF146" s="430"/>
      <c r="AG146" s="430"/>
      <c r="AH146" s="430"/>
      <c r="AI146" s="477"/>
      <c r="AJ146" s="483"/>
      <c r="AK146" s="479"/>
      <c r="AL146" s="479"/>
      <c r="AM146" s="479"/>
      <c r="AN146" s="481"/>
    </row>
    <row r="147" spans="1:40">
      <c r="A147" s="436"/>
      <c r="B147" s="430"/>
      <c r="C147" s="433"/>
      <c r="D147" s="428"/>
      <c r="E147" s="425"/>
      <c r="F147" s="448"/>
      <c r="G147" s="428"/>
      <c r="H147" s="428"/>
      <c r="I147" s="425"/>
      <c r="J147" s="448"/>
      <c r="K147" s="428"/>
      <c r="L147" s="82"/>
      <c r="M147" s="82" t="str">
        <f>+IFERROR(VLOOKUP(L147,DATOS!$E$2:$F$9,2,FALSE),"")</f>
        <v/>
      </c>
      <c r="N147" s="430"/>
      <c r="O147" s="428"/>
      <c r="P147" s="428"/>
      <c r="Q147" s="428"/>
      <c r="R147" s="425"/>
      <c r="S147" s="430"/>
      <c r="T147" s="430"/>
      <c r="U147" s="430"/>
      <c r="V147" s="430"/>
      <c r="W147" s="477"/>
      <c r="X147" s="436"/>
      <c r="Y147" s="430"/>
      <c r="Z147" s="430"/>
      <c r="AA147" s="430"/>
      <c r="AB147" s="430"/>
      <c r="AC147" s="430"/>
      <c r="AD147" s="430"/>
      <c r="AE147" s="430"/>
      <c r="AF147" s="430"/>
      <c r="AG147" s="430"/>
      <c r="AH147" s="430"/>
      <c r="AI147" s="477"/>
      <c r="AJ147" s="483"/>
      <c r="AK147" s="479"/>
      <c r="AL147" s="479"/>
      <c r="AM147" s="479"/>
      <c r="AN147" s="481"/>
    </row>
    <row r="148" spans="1:40">
      <c r="A148" s="436"/>
      <c r="B148" s="430"/>
      <c r="C148" s="433"/>
      <c r="D148" s="428"/>
      <c r="E148" s="425"/>
      <c r="F148" s="448"/>
      <c r="G148" s="428"/>
      <c r="H148" s="428"/>
      <c r="I148" s="425"/>
      <c r="J148" s="448"/>
      <c r="K148" s="428"/>
      <c r="L148" s="82"/>
      <c r="M148" s="82" t="str">
        <f>+IFERROR(VLOOKUP(L148,DATOS!$E$2:$F$9,2,FALSE),"")</f>
        <v/>
      </c>
      <c r="N148" s="430"/>
      <c r="O148" s="428"/>
      <c r="P148" s="428"/>
      <c r="Q148" s="428"/>
      <c r="R148" s="425"/>
      <c r="S148" s="430"/>
      <c r="T148" s="430"/>
      <c r="U148" s="430"/>
      <c r="V148" s="430"/>
      <c r="W148" s="477"/>
      <c r="X148" s="436"/>
      <c r="Y148" s="430"/>
      <c r="Z148" s="430"/>
      <c r="AA148" s="430"/>
      <c r="AB148" s="430"/>
      <c r="AC148" s="430"/>
      <c r="AD148" s="430"/>
      <c r="AE148" s="430"/>
      <c r="AF148" s="430"/>
      <c r="AG148" s="430"/>
      <c r="AH148" s="430"/>
      <c r="AI148" s="477"/>
      <c r="AJ148" s="483"/>
      <c r="AK148" s="479"/>
      <c r="AL148" s="479"/>
      <c r="AM148" s="479"/>
      <c r="AN148" s="481"/>
    </row>
    <row r="149" spans="1:40">
      <c r="A149" s="436"/>
      <c r="B149" s="430"/>
      <c r="C149" s="433"/>
      <c r="D149" s="428"/>
      <c r="E149" s="425"/>
      <c r="F149" s="448"/>
      <c r="G149" s="428"/>
      <c r="H149" s="428"/>
      <c r="I149" s="425"/>
      <c r="J149" s="448"/>
      <c r="K149" s="428"/>
      <c r="L149" s="82"/>
      <c r="M149" s="82" t="str">
        <f>+IFERROR(VLOOKUP(L149,DATOS!$E$2:$F$9,2,FALSE),"")</f>
        <v/>
      </c>
      <c r="N149" s="430"/>
      <c r="O149" s="428"/>
      <c r="P149" s="428"/>
      <c r="Q149" s="428"/>
      <c r="R149" s="425"/>
      <c r="S149" s="430"/>
      <c r="T149" s="430"/>
      <c r="U149" s="430"/>
      <c r="V149" s="430"/>
      <c r="W149" s="477"/>
      <c r="X149" s="436"/>
      <c r="Y149" s="430"/>
      <c r="Z149" s="430"/>
      <c r="AA149" s="430"/>
      <c r="AB149" s="430"/>
      <c r="AC149" s="430"/>
      <c r="AD149" s="430"/>
      <c r="AE149" s="430"/>
      <c r="AF149" s="430"/>
      <c r="AG149" s="430"/>
      <c r="AH149" s="430"/>
      <c r="AI149" s="477"/>
      <c r="AJ149" s="483"/>
      <c r="AK149" s="479"/>
      <c r="AL149" s="479"/>
      <c r="AM149" s="479"/>
      <c r="AN149" s="481"/>
    </row>
    <row r="150" spans="1:40">
      <c r="A150" s="436"/>
      <c r="B150" s="430"/>
      <c r="C150" s="433"/>
      <c r="D150" s="428"/>
      <c r="E150" s="425"/>
      <c r="F150" s="448"/>
      <c r="G150" s="428"/>
      <c r="H150" s="428"/>
      <c r="I150" s="425"/>
      <c r="J150" s="448"/>
      <c r="K150" s="428"/>
      <c r="L150" s="82"/>
      <c r="M150" s="82" t="str">
        <f>+IFERROR(VLOOKUP(L150,DATOS!$E$2:$F$9,2,FALSE),"")</f>
        <v/>
      </c>
      <c r="N150" s="430"/>
      <c r="O150" s="428"/>
      <c r="P150" s="428"/>
      <c r="Q150" s="428"/>
      <c r="R150" s="425"/>
      <c r="S150" s="430"/>
      <c r="T150" s="430"/>
      <c r="U150" s="430"/>
      <c r="V150" s="430"/>
      <c r="W150" s="477"/>
      <c r="X150" s="436"/>
      <c r="Y150" s="430"/>
      <c r="Z150" s="430"/>
      <c r="AA150" s="430"/>
      <c r="AB150" s="430"/>
      <c r="AC150" s="430"/>
      <c r="AD150" s="430"/>
      <c r="AE150" s="430"/>
      <c r="AF150" s="430"/>
      <c r="AG150" s="430"/>
      <c r="AH150" s="430"/>
      <c r="AI150" s="477"/>
      <c r="AJ150" s="483"/>
      <c r="AK150" s="479"/>
      <c r="AL150" s="479"/>
      <c r="AM150" s="479"/>
      <c r="AN150" s="481"/>
    </row>
    <row r="151" spans="1:40">
      <c r="A151" s="436"/>
      <c r="B151" s="430"/>
      <c r="C151" s="433"/>
      <c r="D151" s="428"/>
      <c r="E151" s="425"/>
      <c r="F151" s="448"/>
      <c r="G151" s="428"/>
      <c r="H151" s="428"/>
      <c r="I151" s="425"/>
      <c r="J151" s="448"/>
      <c r="K151" s="428"/>
      <c r="L151" s="82"/>
      <c r="M151" s="82" t="str">
        <f>+IFERROR(VLOOKUP(L151,DATOS!$E$2:$F$9,2,FALSE),"")</f>
        <v/>
      </c>
      <c r="N151" s="430"/>
      <c r="O151" s="428"/>
      <c r="P151" s="428"/>
      <c r="Q151" s="428"/>
      <c r="R151" s="425"/>
      <c r="S151" s="430"/>
      <c r="T151" s="430"/>
      <c r="U151" s="430"/>
      <c r="V151" s="430"/>
      <c r="W151" s="477"/>
      <c r="X151" s="436"/>
      <c r="Y151" s="430"/>
      <c r="Z151" s="430"/>
      <c r="AA151" s="430"/>
      <c r="AB151" s="430"/>
      <c r="AC151" s="430"/>
      <c r="AD151" s="430"/>
      <c r="AE151" s="430"/>
      <c r="AF151" s="430"/>
      <c r="AG151" s="430"/>
      <c r="AH151" s="430"/>
      <c r="AI151" s="477"/>
      <c r="AJ151" s="483"/>
      <c r="AK151" s="479"/>
      <c r="AL151" s="479"/>
      <c r="AM151" s="479"/>
      <c r="AN151" s="481"/>
    </row>
    <row r="152" spans="1:40" ht="15.75" thickBot="1">
      <c r="A152" s="437"/>
      <c r="B152" s="431"/>
      <c r="C152" s="434"/>
      <c r="D152" s="429"/>
      <c r="E152" s="426"/>
      <c r="F152" s="475"/>
      <c r="G152" s="429"/>
      <c r="H152" s="429"/>
      <c r="I152" s="426"/>
      <c r="J152" s="475"/>
      <c r="K152" s="429"/>
      <c r="L152" s="83"/>
      <c r="M152" s="83" t="str">
        <f>+IFERROR(VLOOKUP(L152,DATOS!$E$2:$F$9,2,FALSE),"")</f>
        <v/>
      </c>
      <c r="N152" s="431"/>
      <c r="O152" s="429"/>
      <c r="P152" s="429"/>
      <c r="Q152" s="429"/>
      <c r="R152" s="426"/>
      <c r="S152" s="431"/>
      <c r="T152" s="431"/>
      <c r="U152" s="431"/>
      <c r="V152" s="431"/>
      <c r="W152" s="484"/>
      <c r="X152" s="437"/>
      <c r="Y152" s="431"/>
      <c r="Z152" s="431"/>
      <c r="AA152" s="431"/>
      <c r="AB152" s="431"/>
      <c r="AC152" s="431"/>
      <c r="AD152" s="431"/>
      <c r="AE152" s="431"/>
      <c r="AF152" s="431"/>
      <c r="AG152" s="431"/>
      <c r="AH152" s="431"/>
      <c r="AI152" s="484"/>
      <c r="AJ152" s="485"/>
      <c r="AK152" s="486"/>
      <c r="AL152" s="486"/>
      <c r="AM152" s="486"/>
      <c r="AN152" s="487"/>
    </row>
    <row r="153" spans="1:40">
      <c r="A153" s="435">
        <v>7</v>
      </c>
      <c r="B153" s="427"/>
      <c r="C153" s="432"/>
      <c r="D153" s="427"/>
      <c r="E153" s="424"/>
      <c r="F153" s="447"/>
      <c r="G153" s="427"/>
      <c r="H153" s="427" t="str">
        <f>IF(AND(EXACT(F153,"Raro"),(EXACT(G153,"Insignificante"))),"Baja",IF(AND(EXACT(F153,"Raro"),(EXACT(G153,"Menor"))),"Baja",IF(AND(EXACT(F153,"Raro"),(EXACT(G153,"Moderado"))),"Moderada",IF(AND(EXACT(F153,"Raro"),(EXACT(G153,"Mayor"))),"Alta",IF(AND(EXACT(F153,"Raro"),(EXACT(G153,"Catastrófico"))),"Alta",IF(AND(EXACT(F153,"Improbable"),(EXACT(G153,"Insignificante"))),"Baja",IF(AND(EXACT(F153,"Improbable"),(EXACT(G153,"Menor"))),"Baja",IF(AND(EXACT(F153,"Improbable"),(EXACT(G153,"Moderado"))),"Moderada",IF(AND(EXACT(F153,"Improbable"),(EXACT(G153,"Mayor"))),"Alta",IF(AND(EXACT(F153,"Improbable"),(EXACT(G153,"Catastrófico"))),"Extrema",IF(AND(EXACT(F153,"Posible"),(EXACT(G153,"Insignificante"))),"baja",IF(AND(EXACT(F153,"Posible"),(EXACT(G153,"Menor"))),"Moderada",IF(AND(EXACT(F153,"Posible"),(EXACT(G153,"Moderado"))),"Alta",IF(AND(EXACT(F153,"Posible"),(EXACT(G153,"Mayor"))),"Extrema",IF(AND(EXACT(F153,"Posible"),(EXACT(G153,"Catastrófico"))),"Extrema",IF(AND(EXACT(F153,"Probable"),(EXACT(G153,"Insignificante"))),"Moderada",IF(AND(EXACT(F153,"Probable"),(EXACT(G153,"Menor"))),"Alta",IF(AND(EXACT(F153,"Probable"),(EXACT(G153,"Moderado"))),"Alta",IF(AND(EXACT(F153,"Probable"),(EXACT(G153,"Mayor"))),"Extrema",IF(AND(EXACT(F153,"Probable"),(EXACT(G153,"Catastrófico"))),"Extrema",IF(AND(EXACT(F153,"Casi Seguro"),(EXACT(G153,"Insignificante"))),"Alta",IF(AND(EXACT(F153,"Casi Seguro"),(EXACT(G153,"Menor"))),"Alta",IF(AND(EXACT(F153,"Casi Seguro"),(EXACT(G153,"Moderado"))),"Extrema",IF(AND(EXACT(F153,"Casi Seguro"),(EXACT(G153,"Mayor"))),"Extrema",IF(AND(EXACT(F153,"Casi Seguro"),(EXACT(G153,"Catastrófico"))),"Extrema","")))))))))))))))))))))))))</f>
        <v/>
      </c>
      <c r="I153" s="424" t="str">
        <f>IF(EXACT(H153,"Baja"),"Asumir el Riesgo",IF(EXACT(H153,"Moderada"),"Asumir el Riesgo, Reducir el Riesgo",IF(EXACT(H153,"Alta"),"Asumir el Riesgo, Evitar, Compartir o Transferir",IF(EXACT(H153,"Extrema"),"Reducir el Riesgo, Evitar, Compartir o Transferir",""))))</f>
        <v/>
      </c>
      <c r="J153" s="447"/>
      <c r="K153" s="427"/>
      <c r="L153" s="84"/>
      <c r="M153" s="84" t="str">
        <f>+IFERROR(VLOOKUP(L153,DATOS!$E$2:$F$9,2,FALSE),"")</f>
        <v/>
      </c>
      <c r="N153" s="451">
        <f>SUM(M153:M160)</f>
        <v>0</v>
      </c>
      <c r="O153" s="427" t="s">
        <v>39</v>
      </c>
      <c r="P153" s="427" t="s">
        <v>40</v>
      </c>
      <c r="Q153" s="427" t="str">
        <f>IF(AND(EXACT(O153,"Raro"),(EXACT(P153,"Insignificante"))),"Baja",IF(AND(EXACT(O153,"Raro"),(EXACT(P153,"Menor"))),"Baja",IF(AND(EXACT(O153,"Raro"),(EXACT(P153,"Moderado"))),"Moderada",IF(AND(EXACT(O153,"Raro"),(EXACT(P153,"Mayor"))),"Alta",IF(AND(EXACT(O153,"Raro"),(EXACT(P153,"Catastrófico"))),"Alta",IF(AND(EXACT(O153,"Improbable"),(EXACT(P153,"Insignificante"))),"Baja",IF(AND(EXACT(O153,"Improbable"),(EXACT(P153,"Menor"))),"Baja",IF(AND(EXACT(O153,"Improbable"),(EXACT(P153,"Moderado"))),"Moderada",IF(AND(EXACT(O153,"Improbable"),(EXACT(P153,"Mayor"))),"Alta",IF(AND(EXACT(O153,"Improbable"),(EXACT(P153,"Catastrófico"))),"Extrema",IF(AND(EXACT(O153,"Posible"),(EXACT(P153,"Insignificante"))),"baja",IF(AND(EXACT(O153,"Posible"),(EXACT(P153,"Menor"))),"Moderada",IF(AND(EXACT(O153,"Posible"),(EXACT(P153,"Moderado"))),"Alta",IF(AND(EXACT(O153,"Posible"),(EXACT(P153,"Mayor"))),"Extrema",IF(AND(EXACT(O153,"Posible"),(EXACT(P153,"Catastrófico"))),"Extrema",IF(AND(EXACT(O153,"Probable"),(EXACT(P153,"Insignificante"))),"Moderada",IF(AND(EXACT(O153,"Probable"),(EXACT(P153,"Menor"))),"Alta",IF(AND(EXACT(O153,"Probable"),(EXACT(P153,"Moderado"))),"Alta",IF(AND(EXACT(O153,"Probable"),(EXACT(P153,"Mayor"))),"Extrema",IF(AND(EXACT(O153,"Probable"),(EXACT(P153,"Catastrófico"))),"Extrema",IF(AND(EXACT(O153,"Casi Seguro"),(EXACT(P153,"Insignificante"))),"Alta",IF(AND(EXACT(O153,"Casi Seguro"),(EXACT(P153,"Menor"))),"Alta",IF(AND(EXACT(O153,"Casi Seguro"),(EXACT(P153,"Moderado"))),"Extrema",IF(AND(EXACT(O153,"Casi Seguro"),(EXACT(P153,"Mayor"))),"Extrema",IF(AND(EXACT(O153,"Casi Seguro"),(EXACT(P153,"Catastrófico"))),"Extrema","")))))))))))))))))))))))))</f>
        <v>Alta</v>
      </c>
      <c r="R153" s="424" t="str">
        <f>IF(EXACT(Q153,"Baja"),"Asumir el Riesgo",IF(EXACT(Q153,"Moderada"),"Asumir el Riesgo, Reducir el Riesgo",IF(EXACT(Q153,"Alta"),"Asumir el Riesgo, Evitar, Compartir o Transferir",IF(EXACT(Q153,"Extrema"),"Reducir el Riesgo, Evitar, Compartir o Transferir",""))))</f>
        <v>Asumir el Riesgo, Evitar, Compartir o Transferir</v>
      </c>
      <c r="S153" s="451"/>
      <c r="T153" s="451"/>
      <c r="U153" s="451"/>
      <c r="V153" s="451"/>
      <c r="W153" s="476"/>
      <c r="X153" s="435"/>
      <c r="Y153" s="451"/>
      <c r="Z153" s="451"/>
      <c r="AA153" s="451"/>
      <c r="AB153" s="451"/>
      <c r="AC153" s="451"/>
      <c r="AD153" s="451"/>
      <c r="AE153" s="451"/>
      <c r="AF153" s="451"/>
      <c r="AG153" s="451"/>
      <c r="AH153" s="451"/>
      <c r="AI153" s="476"/>
      <c r="AJ153" s="482"/>
      <c r="AK153" s="478"/>
      <c r="AL153" s="478"/>
      <c r="AM153" s="478"/>
      <c r="AN153" s="480"/>
    </row>
    <row r="154" spans="1:40">
      <c r="A154" s="436"/>
      <c r="B154" s="428"/>
      <c r="C154" s="433"/>
      <c r="D154" s="428"/>
      <c r="E154" s="425"/>
      <c r="F154" s="448"/>
      <c r="G154" s="428"/>
      <c r="H154" s="428"/>
      <c r="I154" s="425"/>
      <c r="J154" s="448"/>
      <c r="K154" s="428"/>
      <c r="L154" s="82"/>
      <c r="M154" s="82" t="str">
        <f>+IFERROR(VLOOKUP(L154,DATOS!$E$2:$F$9,2,FALSE),"")</f>
        <v/>
      </c>
      <c r="N154" s="430"/>
      <c r="O154" s="428"/>
      <c r="P154" s="428"/>
      <c r="Q154" s="428"/>
      <c r="R154" s="425"/>
      <c r="S154" s="430"/>
      <c r="T154" s="430"/>
      <c r="U154" s="430"/>
      <c r="V154" s="430"/>
      <c r="W154" s="477"/>
      <c r="X154" s="436"/>
      <c r="Y154" s="430"/>
      <c r="Z154" s="430"/>
      <c r="AA154" s="430"/>
      <c r="AB154" s="430"/>
      <c r="AC154" s="430"/>
      <c r="AD154" s="430"/>
      <c r="AE154" s="430"/>
      <c r="AF154" s="430"/>
      <c r="AG154" s="430"/>
      <c r="AH154" s="430"/>
      <c r="AI154" s="477"/>
      <c r="AJ154" s="483"/>
      <c r="AK154" s="479"/>
      <c r="AL154" s="479"/>
      <c r="AM154" s="479"/>
      <c r="AN154" s="481"/>
    </row>
    <row r="155" spans="1:40">
      <c r="A155" s="436"/>
      <c r="B155" s="428"/>
      <c r="C155" s="433"/>
      <c r="D155" s="428"/>
      <c r="E155" s="425"/>
      <c r="F155" s="448"/>
      <c r="G155" s="428"/>
      <c r="H155" s="428"/>
      <c r="I155" s="425"/>
      <c r="J155" s="448"/>
      <c r="K155" s="428"/>
      <c r="L155" s="82"/>
      <c r="M155" s="82" t="str">
        <f>+IFERROR(VLOOKUP(L155,DATOS!$E$2:$F$9,2,FALSE),"")</f>
        <v/>
      </c>
      <c r="N155" s="430"/>
      <c r="O155" s="428"/>
      <c r="P155" s="428"/>
      <c r="Q155" s="428"/>
      <c r="R155" s="425"/>
      <c r="S155" s="430"/>
      <c r="T155" s="430"/>
      <c r="U155" s="430"/>
      <c r="V155" s="430"/>
      <c r="W155" s="477"/>
      <c r="X155" s="436"/>
      <c r="Y155" s="430"/>
      <c r="Z155" s="430"/>
      <c r="AA155" s="430"/>
      <c r="AB155" s="430"/>
      <c r="AC155" s="430"/>
      <c r="AD155" s="430"/>
      <c r="AE155" s="430"/>
      <c r="AF155" s="430"/>
      <c r="AG155" s="430"/>
      <c r="AH155" s="430"/>
      <c r="AI155" s="477"/>
      <c r="AJ155" s="483"/>
      <c r="AK155" s="479"/>
      <c r="AL155" s="479"/>
      <c r="AM155" s="479"/>
      <c r="AN155" s="481"/>
    </row>
    <row r="156" spans="1:40">
      <c r="A156" s="436"/>
      <c r="B156" s="428"/>
      <c r="C156" s="433"/>
      <c r="D156" s="428"/>
      <c r="E156" s="425"/>
      <c r="F156" s="448"/>
      <c r="G156" s="428"/>
      <c r="H156" s="428"/>
      <c r="I156" s="425"/>
      <c r="J156" s="448"/>
      <c r="K156" s="428"/>
      <c r="L156" s="82"/>
      <c r="M156" s="82" t="str">
        <f>+IFERROR(VLOOKUP(L156,DATOS!$E$2:$F$9,2,FALSE),"")</f>
        <v/>
      </c>
      <c r="N156" s="430"/>
      <c r="O156" s="428"/>
      <c r="P156" s="428"/>
      <c r="Q156" s="428"/>
      <c r="R156" s="425"/>
      <c r="S156" s="430"/>
      <c r="T156" s="430"/>
      <c r="U156" s="430"/>
      <c r="V156" s="430"/>
      <c r="W156" s="477"/>
      <c r="X156" s="436"/>
      <c r="Y156" s="430"/>
      <c r="Z156" s="430"/>
      <c r="AA156" s="430"/>
      <c r="AB156" s="430"/>
      <c r="AC156" s="430"/>
      <c r="AD156" s="430"/>
      <c r="AE156" s="430"/>
      <c r="AF156" s="430"/>
      <c r="AG156" s="430"/>
      <c r="AH156" s="430"/>
      <c r="AI156" s="477"/>
      <c r="AJ156" s="483"/>
      <c r="AK156" s="479"/>
      <c r="AL156" s="479"/>
      <c r="AM156" s="479"/>
      <c r="AN156" s="481"/>
    </row>
    <row r="157" spans="1:40">
      <c r="A157" s="436"/>
      <c r="B157" s="428"/>
      <c r="C157" s="433"/>
      <c r="D157" s="428"/>
      <c r="E157" s="425"/>
      <c r="F157" s="448"/>
      <c r="G157" s="428"/>
      <c r="H157" s="428"/>
      <c r="I157" s="425"/>
      <c r="J157" s="448"/>
      <c r="K157" s="428"/>
      <c r="L157" s="82"/>
      <c r="M157" s="82" t="str">
        <f>+IFERROR(VLOOKUP(L157,DATOS!$E$2:$F$9,2,FALSE),"")</f>
        <v/>
      </c>
      <c r="N157" s="430"/>
      <c r="O157" s="428"/>
      <c r="P157" s="428"/>
      <c r="Q157" s="428"/>
      <c r="R157" s="425"/>
      <c r="S157" s="430"/>
      <c r="T157" s="430"/>
      <c r="U157" s="430"/>
      <c r="V157" s="430"/>
      <c r="W157" s="477"/>
      <c r="X157" s="436"/>
      <c r="Y157" s="430"/>
      <c r="Z157" s="430"/>
      <c r="AA157" s="430"/>
      <c r="AB157" s="430"/>
      <c r="AC157" s="430"/>
      <c r="AD157" s="430"/>
      <c r="AE157" s="430"/>
      <c r="AF157" s="430"/>
      <c r="AG157" s="430"/>
      <c r="AH157" s="430"/>
      <c r="AI157" s="477"/>
      <c r="AJ157" s="483"/>
      <c r="AK157" s="479"/>
      <c r="AL157" s="479"/>
      <c r="AM157" s="479"/>
      <c r="AN157" s="481"/>
    </row>
    <row r="158" spans="1:40">
      <c r="A158" s="436"/>
      <c r="B158" s="428"/>
      <c r="C158" s="433"/>
      <c r="D158" s="428"/>
      <c r="E158" s="425"/>
      <c r="F158" s="448"/>
      <c r="G158" s="428"/>
      <c r="H158" s="428"/>
      <c r="I158" s="425"/>
      <c r="J158" s="448"/>
      <c r="K158" s="428"/>
      <c r="L158" s="82"/>
      <c r="M158" s="82" t="str">
        <f>+IFERROR(VLOOKUP(L158,DATOS!$E$2:$F$9,2,FALSE),"")</f>
        <v/>
      </c>
      <c r="N158" s="430"/>
      <c r="O158" s="428"/>
      <c r="P158" s="428"/>
      <c r="Q158" s="428"/>
      <c r="R158" s="425"/>
      <c r="S158" s="430"/>
      <c r="T158" s="430"/>
      <c r="U158" s="430"/>
      <c r="V158" s="430"/>
      <c r="W158" s="477"/>
      <c r="X158" s="436"/>
      <c r="Y158" s="430"/>
      <c r="Z158" s="430"/>
      <c r="AA158" s="430"/>
      <c r="AB158" s="430"/>
      <c r="AC158" s="430"/>
      <c r="AD158" s="430"/>
      <c r="AE158" s="430"/>
      <c r="AF158" s="430"/>
      <c r="AG158" s="430"/>
      <c r="AH158" s="430"/>
      <c r="AI158" s="477"/>
      <c r="AJ158" s="483"/>
      <c r="AK158" s="479"/>
      <c r="AL158" s="479"/>
      <c r="AM158" s="479"/>
      <c r="AN158" s="481"/>
    </row>
    <row r="159" spans="1:40">
      <c r="A159" s="436"/>
      <c r="B159" s="428"/>
      <c r="C159" s="433"/>
      <c r="D159" s="428"/>
      <c r="E159" s="425"/>
      <c r="F159" s="448"/>
      <c r="G159" s="428"/>
      <c r="H159" s="428"/>
      <c r="I159" s="425"/>
      <c r="J159" s="448"/>
      <c r="K159" s="428"/>
      <c r="L159" s="82"/>
      <c r="M159" s="82" t="str">
        <f>+IFERROR(VLOOKUP(L159,DATOS!$E$2:$F$9,2,FALSE),"")</f>
        <v/>
      </c>
      <c r="N159" s="430"/>
      <c r="O159" s="428"/>
      <c r="P159" s="428"/>
      <c r="Q159" s="428"/>
      <c r="R159" s="425"/>
      <c r="S159" s="430"/>
      <c r="T159" s="430"/>
      <c r="U159" s="430"/>
      <c r="V159" s="430"/>
      <c r="W159" s="477"/>
      <c r="X159" s="436"/>
      <c r="Y159" s="430"/>
      <c r="Z159" s="430"/>
      <c r="AA159" s="430"/>
      <c r="AB159" s="430"/>
      <c r="AC159" s="430"/>
      <c r="AD159" s="430"/>
      <c r="AE159" s="430"/>
      <c r="AF159" s="430"/>
      <c r="AG159" s="430"/>
      <c r="AH159" s="430"/>
      <c r="AI159" s="477"/>
      <c r="AJ159" s="483"/>
      <c r="AK159" s="479"/>
      <c r="AL159" s="479"/>
      <c r="AM159" s="479"/>
      <c r="AN159" s="481"/>
    </row>
    <row r="160" spans="1:40">
      <c r="A160" s="436"/>
      <c r="B160" s="428"/>
      <c r="C160" s="433"/>
      <c r="D160" s="428"/>
      <c r="E160" s="425"/>
      <c r="F160" s="448"/>
      <c r="G160" s="428"/>
      <c r="H160" s="428"/>
      <c r="I160" s="425"/>
      <c r="J160" s="448"/>
      <c r="K160" s="428"/>
      <c r="L160" s="82"/>
      <c r="M160" s="82" t="str">
        <f>+IFERROR(VLOOKUP(L160,DATOS!$E$2:$F$9,2,FALSE),"")</f>
        <v/>
      </c>
      <c r="N160" s="430"/>
      <c r="O160" s="428"/>
      <c r="P160" s="428"/>
      <c r="Q160" s="428"/>
      <c r="R160" s="425"/>
      <c r="S160" s="430"/>
      <c r="T160" s="430"/>
      <c r="U160" s="430"/>
      <c r="V160" s="430"/>
      <c r="W160" s="477"/>
      <c r="X160" s="436"/>
      <c r="Y160" s="430"/>
      <c r="Z160" s="430"/>
      <c r="AA160" s="430"/>
      <c r="AB160" s="430"/>
      <c r="AC160" s="430"/>
      <c r="AD160" s="430"/>
      <c r="AE160" s="430"/>
      <c r="AF160" s="430"/>
      <c r="AG160" s="430"/>
      <c r="AH160" s="430"/>
      <c r="AI160" s="477"/>
      <c r="AJ160" s="483"/>
      <c r="AK160" s="479"/>
      <c r="AL160" s="479"/>
      <c r="AM160" s="479"/>
      <c r="AN160" s="481"/>
    </row>
    <row r="161" spans="1:40">
      <c r="A161" s="436"/>
      <c r="B161" s="430"/>
      <c r="C161" s="433"/>
      <c r="D161" s="428"/>
      <c r="E161" s="425"/>
      <c r="F161" s="448"/>
      <c r="G161" s="428"/>
      <c r="H161" s="428"/>
      <c r="I161" s="425"/>
      <c r="J161" s="448"/>
      <c r="K161" s="428"/>
      <c r="L161" s="82"/>
      <c r="M161" s="82" t="str">
        <f>+IFERROR(VLOOKUP(L161,DATOS!$E$2:$F$9,2,FALSE),"")</f>
        <v/>
      </c>
      <c r="N161" s="430">
        <f>SUM(M161:M168)</f>
        <v>0</v>
      </c>
      <c r="O161" s="428"/>
      <c r="P161" s="428"/>
      <c r="Q161" s="428"/>
      <c r="R161" s="425"/>
      <c r="S161" s="430"/>
      <c r="T161" s="430"/>
      <c r="U161" s="430"/>
      <c r="V161" s="430"/>
      <c r="W161" s="477"/>
      <c r="X161" s="436"/>
      <c r="Y161" s="430"/>
      <c r="Z161" s="430"/>
      <c r="AA161" s="430"/>
      <c r="AB161" s="430"/>
      <c r="AC161" s="430"/>
      <c r="AD161" s="430"/>
      <c r="AE161" s="430"/>
      <c r="AF161" s="430"/>
      <c r="AG161" s="430"/>
      <c r="AH161" s="430"/>
      <c r="AI161" s="477"/>
      <c r="AJ161" s="483"/>
      <c r="AK161" s="479"/>
      <c r="AL161" s="479"/>
      <c r="AM161" s="479"/>
      <c r="AN161" s="481"/>
    </row>
    <row r="162" spans="1:40">
      <c r="A162" s="436"/>
      <c r="B162" s="430"/>
      <c r="C162" s="433"/>
      <c r="D162" s="428"/>
      <c r="E162" s="425"/>
      <c r="F162" s="448"/>
      <c r="G162" s="428"/>
      <c r="H162" s="428"/>
      <c r="I162" s="425"/>
      <c r="J162" s="448"/>
      <c r="K162" s="428"/>
      <c r="L162" s="82"/>
      <c r="M162" s="82" t="str">
        <f>+IFERROR(VLOOKUP(L162,DATOS!$E$2:$F$9,2,FALSE),"")</f>
        <v/>
      </c>
      <c r="N162" s="430"/>
      <c r="O162" s="428"/>
      <c r="P162" s="428"/>
      <c r="Q162" s="428"/>
      <c r="R162" s="425"/>
      <c r="S162" s="430"/>
      <c r="T162" s="430"/>
      <c r="U162" s="430"/>
      <c r="V162" s="430"/>
      <c r="W162" s="477"/>
      <c r="X162" s="436"/>
      <c r="Y162" s="430"/>
      <c r="Z162" s="430"/>
      <c r="AA162" s="430"/>
      <c r="AB162" s="430"/>
      <c r="AC162" s="430"/>
      <c r="AD162" s="430"/>
      <c r="AE162" s="430"/>
      <c r="AF162" s="430"/>
      <c r="AG162" s="430"/>
      <c r="AH162" s="430"/>
      <c r="AI162" s="477"/>
      <c r="AJ162" s="483"/>
      <c r="AK162" s="479"/>
      <c r="AL162" s="479"/>
      <c r="AM162" s="479"/>
      <c r="AN162" s="481"/>
    </row>
    <row r="163" spans="1:40">
      <c r="A163" s="436"/>
      <c r="B163" s="430"/>
      <c r="C163" s="433"/>
      <c r="D163" s="428"/>
      <c r="E163" s="425"/>
      <c r="F163" s="448"/>
      <c r="G163" s="428"/>
      <c r="H163" s="428"/>
      <c r="I163" s="425"/>
      <c r="J163" s="448"/>
      <c r="K163" s="428"/>
      <c r="L163" s="82"/>
      <c r="M163" s="82" t="str">
        <f>+IFERROR(VLOOKUP(L163,DATOS!$E$2:$F$9,2,FALSE),"")</f>
        <v/>
      </c>
      <c r="N163" s="430"/>
      <c r="O163" s="428"/>
      <c r="P163" s="428"/>
      <c r="Q163" s="428"/>
      <c r="R163" s="425"/>
      <c r="S163" s="430"/>
      <c r="T163" s="430"/>
      <c r="U163" s="430"/>
      <c r="V163" s="430"/>
      <c r="W163" s="477"/>
      <c r="X163" s="436"/>
      <c r="Y163" s="430"/>
      <c r="Z163" s="430"/>
      <c r="AA163" s="430"/>
      <c r="AB163" s="430"/>
      <c r="AC163" s="430"/>
      <c r="AD163" s="430"/>
      <c r="AE163" s="430"/>
      <c r="AF163" s="430"/>
      <c r="AG163" s="430"/>
      <c r="AH163" s="430"/>
      <c r="AI163" s="477"/>
      <c r="AJ163" s="483"/>
      <c r="AK163" s="479"/>
      <c r="AL163" s="479"/>
      <c r="AM163" s="479"/>
      <c r="AN163" s="481"/>
    </row>
    <row r="164" spans="1:40">
      <c r="A164" s="436"/>
      <c r="B164" s="430"/>
      <c r="C164" s="433"/>
      <c r="D164" s="428"/>
      <c r="E164" s="425"/>
      <c r="F164" s="448"/>
      <c r="G164" s="428"/>
      <c r="H164" s="428"/>
      <c r="I164" s="425"/>
      <c r="J164" s="448"/>
      <c r="K164" s="428"/>
      <c r="L164" s="82"/>
      <c r="M164" s="82" t="str">
        <f>+IFERROR(VLOOKUP(L164,DATOS!$E$2:$F$9,2,FALSE),"")</f>
        <v/>
      </c>
      <c r="N164" s="430"/>
      <c r="O164" s="428"/>
      <c r="P164" s="428"/>
      <c r="Q164" s="428"/>
      <c r="R164" s="425"/>
      <c r="S164" s="430"/>
      <c r="T164" s="430"/>
      <c r="U164" s="430"/>
      <c r="V164" s="430"/>
      <c r="W164" s="477"/>
      <c r="X164" s="436"/>
      <c r="Y164" s="430"/>
      <c r="Z164" s="430"/>
      <c r="AA164" s="430"/>
      <c r="AB164" s="430"/>
      <c r="AC164" s="430"/>
      <c r="AD164" s="430"/>
      <c r="AE164" s="430"/>
      <c r="AF164" s="430"/>
      <c r="AG164" s="430"/>
      <c r="AH164" s="430"/>
      <c r="AI164" s="477"/>
      <c r="AJ164" s="483"/>
      <c r="AK164" s="479"/>
      <c r="AL164" s="479"/>
      <c r="AM164" s="479"/>
      <c r="AN164" s="481"/>
    </row>
    <row r="165" spans="1:40">
      <c r="A165" s="436"/>
      <c r="B165" s="430"/>
      <c r="C165" s="433"/>
      <c r="D165" s="428"/>
      <c r="E165" s="425"/>
      <c r="F165" s="448"/>
      <c r="G165" s="428"/>
      <c r="H165" s="428"/>
      <c r="I165" s="425"/>
      <c r="J165" s="448"/>
      <c r="K165" s="428"/>
      <c r="L165" s="82"/>
      <c r="M165" s="82" t="str">
        <f>+IFERROR(VLOOKUP(L165,DATOS!$E$2:$F$9,2,FALSE),"")</f>
        <v/>
      </c>
      <c r="N165" s="430"/>
      <c r="O165" s="428"/>
      <c r="P165" s="428"/>
      <c r="Q165" s="428"/>
      <c r="R165" s="425"/>
      <c r="S165" s="430"/>
      <c r="T165" s="430"/>
      <c r="U165" s="430"/>
      <c r="V165" s="430"/>
      <c r="W165" s="477"/>
      <c r="X165" s="436"/>
      <c r="Y165" s="430"/>
      <c r="Z165" s="430"/>
      <c r="AA165" s="430"/>
      <c r="AB165" s="430"/>
      <c r="AC165" s="430"/>
      <c r="AD165" s="430"/>
      <c r="AE165" s="430"/>
      <c r="AF165" s="430"/>
      <c r="AG165" s="430"/>
      <c r="AH165" s="430"/>
      <c r="AI165" s="477"/>
      <c r="AJ165" s="483"/>
      <c r="AK165" s="479"/>
      <c r="AL165" s="479"/>
      <c r="AM165" s="479"/>
      <c r="AN165" s="481"/>
    </row>
    <row r="166" spans="1:40">
      <c r="A166" s="436"/>
      <c r="B166" s="430"/>
      <c r="C166" s="433"/>
      <c r="D166" s="428"/>
      <c r="E166" s="425"/>
      <c r="F166" s="448"/>
      <c r="G166" s="428"/>
      <c r="H166" s="428"/>
      <c r="I166" s="425"/>
      <c r="J166" s="448"/>
      <c r="K166" s="428"/>
      <c r="L166" s="82"/>
      <c r="M166" s="82" t="str">
        <f>+IFERROR(VLOOKUP(L166,DATOS!$E$2:$F$9,2,FALSE),"")</f>
        <v/>
      </c>
      <c r="N166" s="430"/>
      <c r="O166" s="428"/>
      <c r="P166" s="428"/>
      <c r="Q166" s="428"/>
      <c r="R166" s="425"/>
      <c r="S166" s="430"/>
      <c r="T166" s="430"/>
      <c r="U166" s="430"/>
      <c r="V166" s="430"/>
      <c r="W166" s="477"/>
      <c r="X166" s="436"/>
      <c r="Y166" s="430"/>
      <c r="Z166" s="430"/>
      <c r="AA166" s="430"/>
      <c r="AB166" s="430"/>
      <c r="AC166" s="430"/>
      <c r="AD166" s="430"/>
      <c r="AE166" s="430"/>
      <c r="AF166" s="430"/>
      <c r="AG166" s="430"/>
      <c r="AH166" s="430"/>
      <c r="AI166" s="477"/>
      <c r="AJ166" s="483"/>
      <c r="AK166" s="479"/>
      <c r="AL166" s="479"/>
      <c r="AM166" s="479"/>
      <c r="AN166" s="481"/>
    </row>
    <row r="167" spans="1:40">
      <c r="A167" s="436"/>
      <c r="B167" s="430"/>
      <c r="C167" s="433"/>
      <c r="D167" s="428"/>
      <c r="E167" s="425"/>
      <c r="F167" s="448"/>
      <c r="G167" s="428"/>
      <c r="H167" s="428"/>
      <c r="I167" s="425"/>
      <c r="J167" s="448"/>
      <c r="K167" s="428"/>
      <c r="L167" s="82"/>
      <c r="M167" s="82" t="str">
        <f>+IFERROR(VLOOKUP(L167,DATOS!$E$2:$F$9,2,FALSE),"")</f>
        <v/>
      </c>
      <c r="N167" s="430"/>
      <c r="O167" s="428"/>
      <c r="P167" s="428"/>
      <c r="Q167" s="428"/>
      <c r="R167" s="425"/>
      <c r="S167" s="430"/>
      <c r="T167" s="430"/>
      <c r="U167" s="430"/>
      <c r="V167" s="430"/>
      <c r="W167" s="477"/>
      <c r="X167" s="436"/>
      <c r="Y167" s="430"/>
      <c r="Z167" s="430"/>
      <c r="AA167" s="430"/>
      <c r="AB167" s="430"/>
      <c r="AC167" s="430"/>
      <c r="AD167" s="430"/>
      <c r="AE167" s="430"/>
      <c r="AF167" s="430"/>
      <c r="AG167" s="430"/>
      <c r="AH167" s="430"/>
      <c r="AI167" s="477"/>
      <c r="AJ167" s="483"/>
      <c r="AK167" s="479"/>
      <c r="AL167" s="479"/>
      <c r="AM167" s="479"/>
      <c r="AN167" s="481"/>
    </row>
    <row r="168" spans="1:40">
      <c r="A168" s="436"/>
      <c r="B168" s="430"/>
      <c r="C168" s="433"/>
      <c r="D168" s="428"/>
      <c r="E168" s="425"/>
      <c r="F168" s="448"/>
      <c r="G168" s="428"/>
      <c r="H168" s="428"/>
      <c r="I168" s="425"/>
      <c r="J168" s="448"/>
      <c r="K168" s="428"/>
      <c r="L168" s="82"/>
      <c r="M168" s="82" t="str">
        <f>+IFERROR(VLOOKUP(L168,DATOS!$E$2:$F$9,2,FALSE),"")</f>
        <v/>
      </c>
      <c r="N168" s="430"/>
      <c r="O168" s="428"/>
      <c r="P168" s="428"/>
      <c r="Q168" s="428"/>
      <c r="R168" s="425"/>
      <c r="S168" s="430"/>
      <c r="T168" s="430"/>
      <c r="U168" s="430"/>
      <c r="V168" s="430"/>
      <c r="W168" s="477"/>
      <c r="X168" s="436"/>
      <c r="Y168" s="430"/>
      <c r="Z168" s="430"/>
      <c r="AA168" s="430"/>
      <c r="AB168" s="430"/>
      <c r="AC168" s="430"/>
      <c r="AD168" s="430"/>
      <c r="AE168" s="430"/>
      <c r="AF168" s="430"/>
      <c r="AG168" s="430"/>
      <c r="AH168" s="430"/>
      <c r="AI168" s="477"/>
      <c r="AJ168" s="483"/>
      <c r="AK168" s="479"/>
      <c r="AL168" s="479"/>
      <c r="AM168" s="479"/>
      <c r="AN168" s="481"/>
    </row>
    <row r="169" spans="1:40">
      <c r="A169" s="436"/>
      <c r="B169" s="430"/>
      <c r="C169" s="433"/>
      <c r="D169" s="428"/>
      <c r="E169" s="425"/>
      <c r="F169" s="448"/>
      <c r="G169" s="428"/>
      <c r="H169" s="428"/>
      <c r="I169" s="425"/>
      <c r="J169" s="448"/>
      <c r="K169" s="428"/>
      <c r="L169" s="82"/>
      <c r="M169" s="82" t="str">
        <f>+IFERROR(VLOOKUP(L169,DATOS!$E$2:$F$9,2,FALSE),"")</f>
        <v/>
      </c>
      <c r="N169" s="430">
        <f>SUM(M169:M176)</f>
        <v>0</v>
      </c>
      <c r="O169" s="428"/>
      <c r="P169" s="428"/>
      <c r="Q169" s="428"/>
      <c r="R169" s="425"/>
      <c r="S169" s="430"/>
      <c r="T169" s="430"/>
      <c r="U169" s="430"/>
      <c r="V169" s="430"/>
      <c r="W169" s="477"/>
      <c r="X169" s="436"/>
      <c r="Y169" s="430"/>
      <c r="Z169" s="430"/>
      <c r="AA169" s="430"/>
      <c r="AB169" s="430"/>
      <c r="AC169" s="430"/>
      <c r="AD169" s="430"/>
      <c r="AE169" s="430"/>
      <c r="AF169" s="430"/>
      <c r="AG169" s="430"/>
      <c r="AH169" s="430"/>
      <c r="AI169" s="477"/>
      <c r="AJ169" s="483"/>
      <c r="AK169" s="479"/>
      <c r="AL169" s="479"/>
      <c r="AM169" s="479"/>
      <c r="AN169" s="481"/>
    </row>
    <row r="170" spans="1:40">
      <c r="A170" s="436"/>
      <c r="B170" s="430"/>
      <c r="C170" s="433"/>
      <c r="D170" s="428"/>
      <c r="E170" s="425"/>
      <c r="F170" s="448"/>
      <c r="G170" s="428"/>
      <c r="H170" s="428"/>
      <c r="I170" s="425"/>
      <c r="J170" s="448"/>
      <c r="K170" s="428"/>
      <c r="L170" s="82"/>
      <c r="M170" s="82" t="str">
        <f>+IFERROR(VLOOKUP(L170,DATOS!$E$2:$F$9,2,FALSE),"")</f>
        <v/>
      </c>
      <c r="N170" s="430"/>
      <c r="O170" s="428"/>
      <c r="P170" s="428"/>
      <c r="Q170" s="428"/>
      <c r="R170" s="425"/>
      <c r="S170" s="430"/>
      <c r="T170" s="430"/>
      <c r="U170" s="430"/>
      <c r="V170" s="430"/>
      <c r="W170" s="477"/>
      <c r="X170" s="436"/>
      <c r="Y170" s="430"/>
      <c r="Z170" s="430"/>
      <c r="AA170" s="430"/>
      <c r="AB170" s="430"/>
      <c r="AC170" s="430"/>
      <c r="AD170" s="430"/>
      <c r="AE170" s="430"/>
      <c r="AF170" s="430"/>
      <c r="AG170" s="430"/>
      <c r="AH170" s="430"/>
      <c r="AI170" s="477"/>
      <c r="AJ170" s="483"/>
      <c r="AK170" s="479"/>
      <c r="AL170" s="479"/>
      <c r="AM170" s="479"/>
      <c r="AN170" s="481"/>
    </row>
    <row r="171" spans="1:40">
      <c r="A171" s="436"/>
      <c r="B171" s="430"/>
      <c r="C171" s="433"/>
      <c r="D171" s="428"/>
      <c r="E171" s="425"/>
      <c r="F171" s="448"/>
      <c r="G171" s="428"/>
      <c r="H171" s="428"/>
      <c r="I171" s="425"/>
      <c r="J171" s="448"/>
      <c r="K171" s="428"/>
      <c r="L171" s="82"/>
      <c r="M171" s="82" t="str">
        <f>+IFERROR(VLOOKUP(L171,DATOS!$E$2:$F$9,2,FALSE),"")</f>
        <v/>
      </c>
      <c r="N171" s="430"/>
      <c r="O171" s="428"/>
      <c r="P171" s="428"/>
      <c r="Q171" s="428"/>
      <c r="R171" s="425"/>
      <c r="S171" s="430"/>
      <c r="T171" s="430"/>
      <c r="U171" s="430"/>
      <c r="V171" s="430"/>
      <c r="W171" s="477"/>
      <c r="X171" s="436"/>
      <c r="Y171" s="430"/>
      <c r="Z171" s="430"/>
      <c r="AA171" s="430"/>
      <c r="AB171" s="430"/>
      <c r="AC171" s="430"/>
      <c r="AD171" s="430"/>
      <c r="AE171" s="430"/>
      <c r="AF171" s="430"/>
      <c r="AG171" s="430"/>
      <c r="AH171" s="430"/>
      <c r="AI171" s="477"/>
      <c r="AJ171" s="483"/>
      <c r="AK171" s="479"/>
      <c r="AL171" s="479"/>
      <c r="AM171" s="479"/>
      <c r="AN171" s="481"/>
    </row>
    <row r="172" spans="1:40">
      <c r="A172" s="436"/>
      <c r="B172" s="430"/>
      <c r="C172" s="433"/>
      <c r="D172" s="428"/>
      <c r="E172" s="425"/>
      <c r="F172" s="448"/>
      <c r="G172" s="428"/>
      <c r="H172" s="428"/>
      <c r="I172" s="425"/>
      <c r="J172" s="448"/>
      <c r="K172" s="428"/>
      <c r="L172" s="82"/>
      <c r="M172" s="82" t="str">
        <f>+IFERROR(VLOOKUP(L172,DATOS!$E$2:$F$9,2,FALSE),"")</f>
        <v/>
      </c>
      <c r="N172" s="430"/>
      <c r="O172" s="428"/>
      <c r="P172" s="428"/>
      <c r="Q172" s="428"/>
      <c r="R172" s="425"/>
      <c r="S172" s="430"/>
      <c r="T172" s="430"/>
      <c r="U172" s="430"/>
      <c r="V172" s="430"/>
      <c r="W172" s="477"/>
      <c r="X172" s="436"/>
      <c r="Y172" s="430"/>
      <c r="Z172" s="430"/>
      <c r="AA172" s="430"/>
      <c r="AB172" s="430"/>
      <c r="AC172" s="430"/>
      <c r="AD172" s="430"/>
      <c r="AE172" s="430"/>
      <c r="AF172" s="430"/>
      <c r="AG172" s="430"/>
      <c r="AH172" s="430"/>
      <c r="AI172" s="477"/>
      <c r="AJ172" s="483"/>
      <c r="AK172" s="479"/>
      <c r="AL172" s="479"/>
      <c r="AM172" s="479"/>
      <c r="AN172" s="481"/>
    </row>
    <row r="173" spans="1:40">
      <c r="A173" s="436"/>
      <c r="B173" s="430"/>
      <c r="C173" s="433"/>
      <c r="D173" s="428"/>
      <c r="E173" s="425"/>
      <c r="F173" s="448"/>
      <c r="G173" s="428"/>
      <c r="H173" s="428"/>
      <c r="I173" s="425"/>
      <c r="J173" s="448"/>
      <c r="K173" s="428"/>
      <c r="L173" s="82"/>
      <c r="M173" s="82" t="str">
        <f>+IFERROR(VLOOKUP(L173,DATOS!$E$2:$F$9,2,FALSE),"")</f>
        <v/>
      </c>
      <c r="N173" s="430"/>
      <c r="O173" s="428"/>
      <c r="P173" s="428"/>
      <c r="Q173" s="428"/>
      <c r="R173" s="425"/>
      <c r="S173" s="430"/>
      <c r="T173" s="430"/>
      <c r="U173" s="430"/>
      <c r="V173" s="430"/>
      <c r="W173" s="477"/>
      <c r="X173" s="436"/>
      <c r="Y173" s="430"/>
      <c r="Z173" s="430"/>
      <c r="AA173" s="430"/>
      <c r="AB173" s="430"/>
      <c r="AC173" s="430"/>
      <c r="AD173" s="430"/>
      <c r="AE173" s="430"/>
      <c r="AF173" s="430"/>
      <c r="AG173" s="430"/>
      <c r="AH173" s="430"/>
      <c r="AI173" s="477"/>
      <c r="AJ173" s="483"/>
      <c r="AK173" s="479"/>
      <c r="AL173" s="479"/>
      <c r="AM173" s="479"/>
      <c r="AN173" s="481"/>
    </row>
    <row r="174" spans="1:40">
      <c r="A174" s="436"/>
      <c r="B174" s="430"/>
      <c r="C174" s="433"/>
      <c r="D174" s="428"/>
      <c r="E174" s="425"/>
      <c r="F174" s="448"/>
      <c r="G174" s="428"/>
      <c r="H174" s="428"/>
      <c r="I174" s="425"/>
      <c r="J174" s="448"/>
      <c r="K174" s="428"/>
      <c r="L174" s="82"/>
      <c r="M174" s="82" t="str">
        <f>+IFERROR(VLOOKUP(L174,DATOS!$E$2:$F$9,2,FALSE),"")</f>
        <v/>
      </c>
      <c r="N174" s="430"/>
      <c r="O174" s="428"/>
      <c r="P174" s="428"/>
      <c r="Q174" s="428"/>
      <c r="R174" s="425"/>
      <c r="S174" s="430"/>
      <c r="T174" s="430"/>
      <c r="U174" s="430"/>
      <c r="V174" s="430"/>
      <c r="W174" s="477"/>
      <c r="X174" s="436"/>
      <c r="Y174" s="430"/>
      <c r="Z174" s="430"/>
      <c r="AA174" s="430"/>
      <c r="AB174" s="430"/>
      <c r="AC174" s="430"/>
      <c r="AD174" s="430"/>
      <c r="AE174" s="430"/>
      <c r="AF174" s="430"/>
      <c r="AG174" s="430"/>
      <c r="AH174" s="430"/>
      <c r="AI174" s="477"/>
      <c r="AJ174" s="483"/>
      <c r="AK174" s="479"/>
      <c r="AL174" s="479"/>
      <c r="AM174" s="479"/>
      <c r="AN174" s="481"/>
    </row>
    <row r="175" spans="1:40">
      <c r="A175" s="436"/>
      <c r="B175" s="430"/>
      <c r="C175" s="433"/>
      <c r="D175" s="428"/>
      <c r="E175" s="425"/>
      <c r="F175" s="448"/>
      <c r="G175" s="428"/>
      <c r="H175" s="428"/>
      <c r="I175" s="425"/>
      <c r="J175" s="448"/>
      <c r="K175" s="428"/>
      <c r="L175" s="82"/>
      <c r="M175" s="82" t="str">
        <f>+IFERROR(VLOOKUP(L175,DATOS!$E$2:$F$9,2,FALSE),"")</f>
        <v/>
      </c>
      <c r="N175" s="430"/>
      <c r="O175" s="428"/>
      <c r="P175" s="428"/>
      <c r="Q175" s="428"/>
      <c r="R175" s="425"/>
      <c r="S175" s="430"/>
      <c r="T175" s="430"/>
      <c r="U175" s="430"/>
      <c r="V175" s="430"/>
      <c r="W175" s="477"/>
      <c r="X175" s="436"/>
      <c r="Y175" s="430"/>
      <c r="Z175" s="430"/>
      <c r="AA175" s="430"/>
      <c r="AB175" s="430"/>
      <c r="AC175" s="430"/>
      <c r="AD175" s="430"/>
      <c r="AE175" s="430"/>
      <c r="AF175" s="430"/>
      <c r="AG175" s="430"/>
      <c r="AH175" s="430"/>
      <c r="AI175" s="477"/>
      <c r="AJ175" s="483"/>
      <c r="AK175" s="479"/>
      <c r="AL175" s="479"/>
      <c r="AM175" s="479"/>
      <c r="AN175" s="481"/>
    </row>
    <row r="176" spans="1:40" ht="15.75" thickBot="1">
      <c r="A176" s="437"/>
      <c r="B176" s="431"/>
      <c r="C176" s="434"/>
      <c r="D176" s="429"/>
      <c r="E176" s="426"/>
      <c r="F176" s="475"/>
      <c r="G176" s="429"/>
      <c r="H176" s="429"/>
      <c r="I176" s="426"/>
      <c r="J176" s="475"/>
      <c r="K176" s="429"/>
      <c r="L176" s="83"/>
      <c r="M176" s="83" t="str">
        <f>+IFERROR(VLOOKUP(L176,DATOS!$E$2:$F$9,2,FALSE),"")</f>
        <v/>
      </c>
      <c r="N176" s="431"/>
      <c r="O176" s="429"/>
      <c r="P176" s="429"/>
      <c r="Q176" s="429"/>
      <c r="R176" s="426"/>
      <c r="S176" s="431"/>
      <c r="T176" s="431"/>
      <c r="U176" s="431"/>
      <c r="V176" s="431"/>
      <c r="W176" s="484"/>
      <c r="X176" s="437"/>
      <c r="Y176" s="431"/>
      <c r="Z176" s="431"/>
      <c r="AA176" s="431"/>
      <c r="AB176" s="431"/>
      <c r="AC176" s="431"/>
      <c r="AD176" s="431"/>
      <c r="AE176" s="431"/>
      <c r="AF176" s="431"/>
      <c r="AG176" s="431"/>
      <c r="AH176" s="431"/>
      <c r="AI176" s="484"/>
      <c r="AJ176" s="485"/>
      <c r="AK176" s="486"/>
      <c r="AL176" s="486"/>
      <c r="AM176" s="486"/>
      <c r="AN176" s="487"/>
    </row>
  </sheetData>
  <mergeCells count="689">
    <mergeCell ref="AK161:AK168"/>
    <mergeCell ref="AL161:AL168"/>
    <mergeCell ref="AM161:AM168"/>
    <mergeCell ref="AN161:AN168"/>
    <mergeCell ref="AJ169:AJ176"/>
    <mergeCell ref="AK169:AK176"/>
    <mergeCell ref="AL169:AL176"/>
    <mergeCell ref="AM169:AM176"/>
    <mergeCell ref="AN169:AN176"/>
    <mergeCell ref="AK145:AK152"/>
    <mergeCell ref="AL145:AL152"/>
    <mergeCell ref="AM145:AM152"/>
    <mergeCell ref="AN145:AN152"/>
    <mergeCell ref="AJ153:AJ160"/>
    <mergeCell ref="AK153:AK160"/>
    <mergeCell ref="AL153:AL160"/>
    <mergeCell ref="AM153:AM160"/>
    <mergeCell ref="AN153:AN160"/>
    <mergeCell ref="AK129:AK136"/>
    <mergeCell ref="AL129:AL136"/>
    <mergeCell ref="AM129:AM136"/>
    <mergeCell ref="AN129:AN136"/>
    <mergeCell ref="AJ137:AJ144"/>
    <mergeCell ref="AK137:AK144"/>
    <mergeCell ref="AL137:AL144"/>
    <mergeCell ref="AM137:AM144"/>
    <mergeCell ref="AN137:AN144"/>
    <mergeCell ref="AK113:AK120"/>
    <mergeCell ref="AL113:AL120"/>
    <mergeCell ref="AM113:AM120"/>
    <mergeCell ref="AN113:AN120"/>
    <mergeCell ref="AJ121:AJ128"/>
    <mergeCell ref="AK121:AK128"/>
    <mergeCell ref="AL121:AL128"/>
    <mergeCell ref="AM121:AM128"/>
    <mergeCell ref="AN121:AN128"/>
    <mergeCell ref="AK97:AK104"/>
    <mergeCell ref="AL97:AL104"/>
    <mergeCell ref="AM97:AM104"/>
    <mergeCell ref="AN97:AN104"/>
    <mergeCell ref="AJ105:AJ112"/>
    <mergeCell ref="AK105:AK112"/>
    <mergeCell ref="AL105:AL112"/>
    <mergeCell ref="AM105:AM112"/>
    <mergeCell ref="AN105:AN112"/>
    <mergeCell ref="AK81:AK88"/>
    <mergeCell ref="AL81:AL88"/>
    <mergeCell ref="AM81:AM88"/>
    <mergeCell ref="AN81:AN88"/>
    <mergeCell ref="AJ89:AJ96"/>
    <mergeCell ref="AK89:AK96"/>
    <mergeCell ref="AL89:AL96"/>
    <mergeCell ref="AM89:AM96"/>
    <mergeCell ref="AN89:AN96"/>
    <mergeCell ref="AK65:AK72"/>
    <mergeCell ref="AL65:AL72"/>
    <mergeCell ref="AM65:AM72"/>
    <mergeCell ref="AN65:AN72"/>
    <mergeCell ref="AJ73:AJ80"/>
    <mergeCell ref="AK73:AK80"/>
    <mergeCell ref="AL73:AL80"/>
    <mergeCell ref="AM73:AM80"/>
    <mergeCell ref="AN73:AN80"/>
    <mergeCell ref="AK49:AK56"/>
    <mergeCell ref="AL49:AL56"/>
    <mergeCell ref="AM49:AM56"/>
    <mergeCell ref="AN49:AN56"/>
    <mergeCell ref="AJ57:AJ64"/>
    <mergeCell ref="AK57:AK64"/>
    <mergeCell ref="AL57:AL64"/>
    <mergeCell ref="AM57:AM64"/>
    <mergeCell ref="AN57:AN64"/>
    <mergeCell ref="AK33:AK40"/>
    <mergeCell ref="AL33:AL40"/>
    <mergeCell ref="AM33:AM40"/>
    <mergeCell ref="AN33:AN40"/>
    <mergeCell ref="AJ41:AJ48"/>
    <mergeCell ref="AK41:AK48"/>
    <mergeCell ref="AL41:AL48"/>
    <mergeCell ref="AM41:AM48"/>
    <mergeCell ref="AN41:AN48"/>
    <mergeCell ref="AK17:AK24"/>
    <mergeCell ref="AL17:AL24"/>
    <mergeCell ref="AM17:AM24"/>
    <mergeCell ref="AN17:AN24"/>
    <mergeCell ref="AJ25:AJ32"/>
    <mergeCell ref="AK25:AK32"/>
    <mergeCell ref="AL25:AL32"/>
    <mergeCell ref="AM25:AM32"/>
    <mergeCell ref="AN25:AN32"/>
    <mergeCell ref="AF169:AF176"/>
    <mergeCell ref="AG169:AG176"/>
    <mergeCell ref="AH169:AH176"/>
    <mergeCell ref="AI169:AI176"/>
    <mergeCell ref="AJ17:AJ24"/>
    <mergeCell ref="AJ33:AJ40"/>
    <mergeCell ref="AJ49:AJ56"/>
    <mergeCell ref="AJ65:AJ72"/>
    <mergeCell ref="AJ81:AJ88"/>
    <mergeCell ref="AJ97:AJ104"/>
    <mergeCell ref="AJ113:AJ120"/>
    <mergeCell ref="AJ129:AJ136"/>
    <mergeCell ref="AJ145:AJ152"/>
    <mergeCell ref="AJ161:AJ168"/>
    <mergeCell ref="AG161:AG168"/>
    <mergeCell ref="AH161:AH168"/>
    <mergeCell ref="AI161:AI168"/>
    <mergeCell ref="AI145:AI152"/>
    <mergeCell ref="AF153:AF160"/>
    <mergeCell ref="AG153:AG160"/>
    <mergeCell ref="AI137:AI144"/>
    <mergeCell ref="AF129:AF136"/>
    <mergeCell ref="AG129:AG136"/>
    <mergeCell ref="AH129:AH136"/>
    <mergeCell ref="S169:S176"/>
    <mergeCell ref="T169:T176"/>
    <mergeCell ref="U169:U176"/>
    <mergeCell ref="V169:V176"/>
    <mergeCell ref="W169:W176"/>
    <mergeCell ref="X169:X176"/>
    <mergeCell ref="Y169:Y176"/>
    <mergeCell ref="Z169:Z176"/>
    <mergeCell ref="AA169:AA176"/>
    <mergeCell ref="AB169:AB176"/>
    <mergeCell ref="AC169:AC176"/>
    <mergeCell ref="AD169:AD176"/>
    <mergeCell ref="AE169:AE176"/>
    <mergeCell ref="AH153:AH160"/>
    <mergeCell ref="AI153:AI160"/>
    <mergeCell ref="S161:S168"/>
    <mergeCell ref="T161:T168"/>
    <mergeCell ref="U161:U168"/>
    <mergeCell ref="V161:V168"/>
    <mergeCell ref="W161:W168"/>
    <mergeCell ref="X161:X168"/>
    <mergeCell ref="Y161:Y168"/>
    <mergeCell ref="Z161:Z168"/>
    <mergeCell ref="AA161:AA168"/>
    <mergeCell ref="AB161:AB168"/>
    <mergeCell ref="AC161:AC168"/>
    <mergeCell ref="AD161:AD168"/>
    <mergeCell ref="AE161:AE168"/>
    <mergeCell ref="AF161:AF168"/>
    <mergeCell ref="S153:S160"/>
    <mergeCell ref="T153:T160"/>
    <mergeCell ref="U153:U160"/>
    <mergeCell ref="V153:V160"/>
    <mergeCell ref="W153:W160"/>
    <mergeCell ref="X153:X160"/>
    <mergeCell ref="Y153:Y160"/>
    <mergeCell ref="Z153:Z160"/>
    <mergeCell ref="AA153:AA160"/>
    <mergeCell ref="AB153:AB160"/>
    <mergeCell ref="AC153:AC160"/>
    <mergeCell ref="AD153:AD160"/>
    <mergeCell ref="AE153:AE160"/>
    <mergeCell ref="T145:T152"/>
    <mergeCell ref="U145:U152"/>
    <mergeCell ref="V145:V152"/>
    <mergeCell ref="W145:W152"/>
    <mergeCell ref="X145:X152"/>
    <mergeCell ref="AE137:AE144"/>
    <mergeCell ref="AF137:AF144"/>
    <mergeCell ref="AG137:AG144"/>
    <mergeCell ref="AH137:AH144"/>
    <mergeCell ref="AD145:AD152"/>
    <mergeCell ref="AE145:AE152"/>
    <mergeCell ref="AF145:AF152"/>
    <mergeCell ref="AG145:AG152"/>
    <mergeCell ref="AH145:AH152"/>
    <mergeCell ref="Y145:Y152"/>
    <mergeCell ref="Z145:Z152"/>
    <mergeCell ref="AA145:AA152"/>
    <mergeCell ref="AB145:AB152"/>
    <mergeCell ref="AC145:AC152"/>
    <mergeCell ref="AE129:AE136"/>
    <mergeCell ref="AI129:AI136"/>
    <mergeCell ref="S137:S144"/>
    <mergeCell ref="T137:T144"/>
    <mergeCell ref="U137:U144"/>
    <mergeCell ref="V137:V144"/>
    <mergeCell ref="W137:W144"/>
    <mergeCell ref="X137:X144"/>
    <mergeCell ref="Y137:Y144"/>
    <mergeCell ref="Z137:Z144"/>
    <mergeCell ref="AA137:AA144"/>
    <mergeCell ref="AB137:AB144"/>
    <mergeCell ref="AC137:AC144"/>
    <mergeCell ref="AD137:AD144"/>
    <mergeCell ref="S129:S136"/>
    <mergeCell ref="T129:T136"/>
    <mergeCell ref="U129:U136"/>
    <mergeCell ref="V129:V136"/>
    <mergeCell ref="W129:W136"/>
    <mergeCell ref="X129:X136"/>
    <mergeCell ref="Y129:Y136"/>
    <mergeCell ref="Z129:Z136"/>
    <mergeCell ref="AA129:AA136"/>
    <mergeCell ref="AB129:AB136"/>
    <mergeCell ref="AH113:AH120"/>
    <mergeCell ref="AI113:AI120"/>
    <mergeCell ref="S121:S128"/>
    <mergeCell ref="T121:T128"/>
    <mergeCell ref="U121:U128"/>
    <mergeCell ref="V121:V128"/>
    <mergeCell ref="W121:W128"/>
    <mergeCell ref="X121:X128"/>
    <mergeCell ref="Y121:Y128"/>
    <mergeCell ref="Z121:Z128"/>
    <mergeCell ref="AA121:AA128"/>
    <mergeCell ref="AB121:AB128"/>
    <mergeCell ref="AC121:AC128"/>
    <mergeCell ref="AD121:AD128"/>
    <mergeCell ref="AE121:AE128"/>
    <mergeCell ref="AF121:AF128"/>
    <mergeCell ref="AG121:AG128"/>
    <mergeCell ref="AH121:AH128"/>
    <mergeCell ref="AI121:AI128"/>
    <mergeCell ref="AC129:AC136"/>
    <mergeCell ref="AD129:AD136"/>
    <mergeCell ref="AI105:AI112"/>
    <mergeCell ref="S113:S120"/>
    <mergeCell ref="T113:T120"/>
    <mergeCell ref="U113:U120"/>
    <mergeCell ref="V113:V120"/>
    <mergeCell ref="W113:W120"/>
    <mergeCell ref="X113:X120"/>
    <mergeCell ref="Y113:Y120"/>
    <mergeCell ref="Z113:Z120"/>
    <mergeCell ref="AA113:AA120"/>
    <mergeCell ref="AB113:AB120"/>
    <mergeCell ref="AC113:AC120"/>
    <mergeCell ref="AD113:AD120"/>
    <mergeCell ref="AE113:AE120"/>
    <mergeCell ref="AF113:AF120"/>
    <mergeCell ref="AG113:AG120"/>
    <mergeCell ref="AD105:AD112"/>
    <mergeCell ref="AE105:AE112"/>
    <mergeCell ref="AF105:AF112"/>
    <mergeCell ref="AG105:AG112"/>
    <mergeCell ref="AH105:AH112"/>
    <mergeCell ref="Y105:Y112"/>
    <mergeCell ref="Z105:Z112"/>
    <mergeCell ref="AA105:AA112"/>
    <mergeCell ref="AB105:AB112"/>
    <mergeCell ref="AC105:AC112"/>
    <mergeCell ref="T105:T112"/>
    <mergeCell ref="U105:U112"/>
    <mergeCell ref="V105:V112"/>
    <mergeCell ref="W105:W112"/>
    <mergeCell ref="X105:X112"/>
    <mergeCell ref="S97:S104"/>
    <mergeCell ref="T97:T104"/>
    <mergeCell ref="U97:U104"/>
    <mergeCell ref="V97:V104"/>
    <mergeCell ref="W97:W104"/>
    <mergeCell ref="X97:X104"/>
    <mergeCell ref="Y97:Y104"/>
    <mergeCell ref="Z97:Z104"/>
    <mergeCell ref="AA97:AA104"/>
    <mergeCell ref="AB89:AB96"/>
    <mergeCell ref="AC89:AC96"/>
    <mergeCell ref="AD89:AD96"/>
    <mergeCell ref="AE89:AE96"/>
    <mergeCell ref="AG97:AG104"/>
    <mergeCell ref="AH97:AH104"/>
    <mergeCell ref="AI97:AI104"/>
    <mergeCell ref="AF89:AF96"/>
    <mergeCell ref="AG89:AG96"/>
    <mergeCell ref="AH89:AH96"/>
    <mergeCell ref="AI89:AI96"/>
    <mergeCell ref="AB97:AB104"/>
    <mergeCell ref="AC97:AC104"/>
    <mergeCell ref="AD97:AD104"/>
    <mergeCell ref="AE97:AE104"/>
    <mergeCell ref="AF97:AF104"/>
    <mergeCell ref="S89:S96"/>
    <mergeCell ref="T89:T96"/>
    <mergeCell ref="U89:U96"/>
    <mergeCell ref="V89:V96"/>
    <mergeCell ref="W89:W96"/>
    <mergeCell ref="X89:X96"/>
    <mergeCell ref="Y89:Y96"/>
    <mergeCell ref="Z89:Z96"/>
    <mergeCell ref="AA89:AA96"/>
    <mergeCell ref="AH73:AH80"/>
    <mergeCell ref="AI73:AI80"/>
    <mergeCell ref="S81:S88"/>
    <mergeCell ref="T81:T88"/>
    <mergeCell ref="U81:U88"/>
    <mergeCell ref="V81:V88"/>
    <mergeCell ref="W81:W88"/>
    <mergeCell ref="X81:X88"/>
    <mergeCell ref="Y81:Y88"/>
    <mergeCell ref="Z81:Z88"/>
    <mergeCell ref="AA81:AA88"/>
    <mergeCell ref="AB81:AB88"/>
    <mergeCell ref="AC81:AC88"/>
    <mergeCell ref="AD81:AD88"/>
    <mergeCell ref="AE81:AE88"/>
    <mergeCell ref="AF81:AF88"/>
    <mergeCell ref="AG81:AG88"/>
    <mergeCell ref="AH81:AH88"/>
    <mergeCell ref="AI81:AI88"/>
    <mergeCell ref="AI65:AI72"/>
    <mergeCell ref="S73:S80"/>
    <mergeCell ref="T73:T80"/>
    <mergeCell ref="U73:U80"/>
    <mergeCell ref="V73:V80"/>
    <mergeCell ref="W73:W80"/>
    <mergeCell ref="X73:X80"/>
    <mergeCell ref="Y73:Y80"/>
    <mergeCell ref="Z73:Z80"/>
    <mergeCell ref="AA73:AA80"/>
    <mergeCell ref="AB73:AB80"/>
    <mergeCell ref="AC73:AC80"/>
    <mergeCell ref="AD73:AD80"/>
    <mergeCell ref="AE73:AE80"/>
    <mergeCell ref="AF73:AF80"/>
    <mergeCell ref="AG73:AG80"/>
    <mergeCell ref="AD65:AD72"/>
    <mergeCell ref="AE65:AE72"/>
    <mergeCell ref="AF65:AF72"/>
    <mergeCell ref="AG65:AG72"/>
    <mergeCell ref="AH65:AH72"/>
    <mergeCell ref="Y65:Y72"/>
    <mergeCell ref="Z65:Z72"/>
    <mergeCell ref="AA65:AA72"/>
    <mergeCell ref="AB65:AB72"/>
    <mergeCell ref="AC65:AC72"/>
    <mergeCell ref="T65:T72"/>
    <mergeCell ref="U65:U72"/>
    <mergeCell ref="V65:V72"/>
    <mergeCell ref="W65:W72"/>
    <mergeCell ref="X65:X72"/>
    <mergeCell ref="AE57:AE64"/>
    <mergeCell ref="AF57:AF64"/>
    <mergeCell ref="S57:S64"/>
    <mergeCell ref="T57:T64"/>
    <mergeCell ref="U57:U64"/>
    <mergeCell ref="V57:V64"/>
    <mergeCell ref="W57:W64"/>
    <mergeCell ref="X57:X64"/>
    <mergeCell ref="Y57:Y64"/>
    <mergeCell ref="Z57:Z64"/>
    <mergeCell ref="AA57:AA64"/>
    <mergeCell ref="AB49:AB56"/>
    <mergeCell ref="AC49:AC56"/>
    <mergeCell ref="AD49:AD56"/>
    <mergeCell ref="AE49:AE56"/>
    <mergeCell ref="AG57:AG64"/>
    <mergeCell ref="AH57:AH64"/>
    <mergeCell ref="AI57:AI64"/>
    <mergeCell ref="AF49:AF56"/>
    <mergeCell ref="AG49:AG56"/>
    <mergeCell ref="AH49:AH56"/>
    <mergeCell ref="AI49:AI56"/>
    <mergeCell ref="AB57:AB64"/>
    <mergeCell ref="AC57:AC64"/>
    <mergeCell ref="AD57:AD64"/>
    <mergeCell ref="S49:S56"/>
    <mergeCell ref="T49:T56"/>
    <mergeCell ref="U49:U56"/>
    <mergeCell ref="V49:V56"/>
    <mergeCell ref="W49:W56"/>
    <mergeCell ref="X49:X56"/>
    <mergeCell ref="Y49:Y56"/>
    <mergeCell ref="Z49:Z56"/>
    <mergeCell ref="AA49:AA56"/>
    <mergeCell ref="AI33:AI40"/>
    <mergeCell ref="S41:S48"/>
    <mergeCell ref="T41:T48"/>
    <mergeCell ref="U41:U48"/>
    <mergeCell ref="V41:V48"/>
    <mergeCell ref="W41:W48"/>
    <mergeCell ref="X41:X48"/>
    <mergeCell ref="Y41:Y48"/>
    <mergeCell ref="Z41:Z48"/>
    <mergeCell ref="AA41:AA48"/>
    <mergeCell ref="AB41:AB48"/>
    <mergeCell ref="AC41:AC48"/>
    <mergeCell ref="AD41:AD48"/>
    <mergeCell ref="AE41:AE48"/>
    <mergeCell ref="AF41:AF48"/>
    <mergeCell ref="AG41:AG48"/>
    <mergeCell ref="AH41:AH48"/>
    <mergeCell ref="AI41:AI48"/>
    <mergeCell ref="AF33:AF40"/>
    <mergeCell ref="AG33:AG40"/>
    <mergeCell ref="X33:X40"/>
    <mergeCell ref="AD25:AD32"/>
    <mergeCell ref="AE25:AE32"/>
    <mergeCell ref="AF25:AF32"/>
    <mergeCell ref="AG25:AG32"/>
    <mergeCell ref="AH25:AH32"/>
    <mergeCell ref="Y25:Y32"/>
    <mergeCell ref="Z25:Z32"/>
    <mergeCell ref="AA25:AA32"/>
    <mergeCell ref="AH33:AH40"/>
    <mergeCell ref="Y33:Y40"/>
    <mergeCell ref="Z33:Z40"/>
    <mergeCell ref="AA33:AA40"/>
    <mergeCell ref="AB33:AB40"/>
    <mergeCell ref="AC33:AC40"/>
    <mergeCell ref="AD33:AD40"/>
    <mergeCell ref="AE33:AE40"/>
    <mergeCell ref="AG17:AG24"/>
    <mergeCell ref="AH17:AH24"/>
    <mergeCell ref="AI17:AI24"/>
    <mergeCell ref="S17:S24"/>
    <mergeCell ref="S25:S32"/>
    <mergeCell ref="S65:S72"/>
    <mergeCell ref="S105:S112"/>
    <mergeCell ref="S145:S152"/>
    <mergeCell ref="K153:K160"/>
    <mergeCell ref="AB25:AB32"/>
    <mergeCell ref="AC25:AC32"/>
    <mergeCell ref="T25:T32"/>
    <mergeCell ref="U25:U32"/>
    <mergeCell ref="V25:V32"/>
    <mergeCell ref="W25:W32"/>
    <mergeCell ref="X25:X32"/>
    <mergeCell ref="AE17:AE24"/>
    <mergeCell ref="AF17:AF24"/>
    <mergeCell ref="AI25:AI32"/>
    <mergeCell ref="S33:S40"/>
    <mergeCell ref="T33:T40"/>
    <mergeCell ref="U33:U40"/>
    <mergeCell ref="V33:V40"/>
    <mergeCell ref="W33:W40"/>
    <mergeCell ref="K169:K176"/>
    <mergeCell ref="K113:K120"/>
    <mergeCell ref="K121:K128"/>
    <mergeCell ref="K129:K136"/>
    <mergeCell ref="K137:K144"/>
    <mergeCell ref="K145:K152"/>
    <mergeCell ref="K25:K32"/>
    <mergeCell ref="K33:K40"/>
    <mergeCell ref="K41:K48"/>
    <mergeCell ref="K49:K56"/>
    <mergeCell ref="K57:K64"/>
    <mergeCell ref="AM9:AM16"/>
    <mergeCell ref="AN9:AN16"/>
    <mergeCell ref="K6:K8"/>
    <mergeCell ref="K9:K16"/>
    <mergeCell ref="K17:K24"/>
    <mergeCell ref="T17:T24"/>
    <mergeCell ref="U17:U24"/>
    <mergeCell ref="V17:V24"/>
    <mergeCell ref="W17:W24"/>
    <mergeCell ref="X17:X24"/>
    <mergeCell ref="Y17:Y24"/>
    <mergeCell ref="Z17:Z24"/>
    <mergeCell ref="AA17:AA24"/>
    <mergeCell ref="AB17:AB24"/>
    <mergeCell ref="AC17:AC24"/>
    <mergeCell ref="AD17:AD24"/>
    <mergeCell ref="AH9:AH16"/>
    <mergeCell ref="AI9:AI16"/>
    <mergeCell ref="AJ9:AJ16"/>
    <mergeCell ref="AK9:AK16"/>
    <mergeCell ref="AL9:AL16"/>
    <mergeCell ref="AC9:AC16"/>
    <mergeCell ref="AD9:AD16"/>
    <mergeCell ref="AE9:AE16"/>
    <mergeCell ref="AF9:AF16"/>
    <mergeCell ref="AG9:AG16"/>
    <mergeCell ref="X9:X16"/>
    <mergeCell ref="Y9:Y16"/>
    <mergeCell ref="Z9:Z16"/>
    <mergeCell ref="AA9:AA16"/>
    <mergeCell ref="AB9:AB16"/>
    <mergeCell ref="S9:S16"/>
    <mergeCell ref="T9:T16"/>
    <mergeCell ref="U9:U16"/>
    <mergeCell ref="V9:V16"/>
    <mergeCell ref="W9:W16"/>
    <mergeCell ref="O105:O128"/>
    <mergeCell ref="P105:P128"/>
    <mergeCell ref="Q105:Q128"/>
    <mergeCell ref="R105:R128"/>
    <mergeCell ref="O129:O152"/>
    <mergeCell ref="P129:P152"/>
    <mergeCell ref="Q129:Q152"/>
    <mergeCell ref="R129:R152"/>
    <mergeCell ref="O153:O176"/>
    <mergeCell ref="P153:P176"/>
    <mergeCell ref="Q153:Q176"/>
    <mergeCell ref="R153:R176"/>
    <mergeCell ref="J65:J72"/>
    <mergeCell ref="J73:J80"/>
    <mergeCell ref="J81:J88"/>
    <mergeCell ref="J89:J96"/>
    <mergeCell ref="O33:O56"/>
    <mergeCell ref="P33:P56"/>
    <mergeCell ref="Q33:Q56"/>
    <mergeCell ref="R33:R56"/>
    <mergeCell ref="O57:O80"/>
    <mergeCell ref="P57:P80"/>
    <mergeCell ref="Q57:Q80"/>
    <mergeCell ref="R57:R80"/>
    <mergeCell ref="O81:O104"/>
    <mergeCell ref="P81:P104"/>
    <mergeCell ref="Q81:Q104"/>
    <mergeCell ref="R81:R104"/>
    <mergeCell ref="N57:N64"/>
    <mergeCell ref="N65:N72"/>
    <mergeCell ref="N73:N80"/>
    <mergeCell ref="N81:N88"/>
    <mergeCell ref="N89:N96"/>
    <mergeCell ref="N49:N56"/>
    <mergeCell ref="N33:N40"/>
    <mergeCell ref="N41:N48"/>
    <mergeCell ref="J161:J168"/>
    <mergeCell ref="N161:N168"/>
    <mergeCell ref="J137:J144"/>
    <mergeCell ref="J145:J152"/>
    <mergeCell ref="J153:J160"/>
    <mergeCell ref="J97:J104"/>
    <mergeCell ref="J105:J112"/>
    <mergeCell ref="J113:J120"/>
    <mergeCell ref="J121:J128"/>
    <mergeCell ref="J129:J136"/>
    <mergeCell ref="N137:N144"/>
    <mergeCell ref="N145:N152"/>
    <mergeCell ref="N153:N160"/>
    <mergeCell ref="K161:K168"/>
    <mergeCell ref="N97:N104"/>
    <mergeCell ref="N105:N112"/>
    <mergeCell ref="N113:N120"/>
    <mergeCell ref="N121:N128"/>
    <mergeCell ref="N129:N136"/>
    <mergeCell ref="J169:J176"/>
    <mergeCell ref="N169:N176"/>
    <mergeCell ref="A33:A56"/>
    <mergeCell ref="A57:A80"/>
    <mergeCell ref="A81:A104"/>
    <mergeCell ref="A105:A128"/>
    <mergeCell ref="A129:A152"/>
    <mergeCell ref="A153:A176"/>
    <mergeCell ref="K65:K72"/>
    <mergeCell ref="K73:K80"/>
    <mergeCell ref="K81:K88"/>
    <mergeCell ref="K89:K96"/>
    <mergeCell ref="K97:K104"/>
    <mergeCell ref="K105:K112"/>
    <mergeCell ref="G153:G176"/>
    <mergeCell ref="H153:H176"/>
    <mergeCell ref="I153:I176"/>
    <mergeCell ref="B161:B168"/>
    <mergeCell ref="B169:B176"/>
    <mergeCell ref="B153:B160"/>
    <mergeCell ref="C153:C176"/>
    <mergeCell ref="D153:D176"/>
    <mergeCell ref="E153:E176"/>
    <mergeCell ref="F153:F176"/>
    <mergeCell ref="G129:G152"/>
    <mergeCell ref="H129:H152"/>
    <mergeCell ref="I129:I152"/>
    <mergeCell ref="B137:B144"/>
    <mergeCell ref="B145:B152"/>
    <mergeCell ref="B129:B136"/>
    <mergeCell ref="C129:C152"/>
    <mergeCell ref="D129:D152"/>
    <mergeCell ref="E129:E152"/>
    <mergeCell ref="F129:F152"/>
    <mergeCell ref="G105:G128"/>
    <mergeCell ref="H105:H128"/>
    <mergeCell ref="I105:I128"/>
    <mergeCell ref="B113:B120"/>
    <mergeCell ref="B121:B128"/>
    <mergeCell ref="B105:B112"/>
    <mergeCell ref="C105:C128"/>
    <mergeCell ref="D105:D128"/>
    <mergeCell ref="E105:E128"/>
    <mergeCell ref="F105:F128"/>
    <mergeCell ref="E81:E104"/>
    <mergeCell ref="F81:F104"/>
    <mergeCell ref="G81:G104"/>
    <mergeCell ref="H81:H104"/>
    <mergeCell ref="I81:I104"/>
    <mergeCell ref="B65:B72"/>
    <mergeCell ref="B73:B80"/>
    <mergeCell ref="B81:B88"/>
    <mergeCell ref="C81:C104"/>
    <mergeCell ref="D81:D104"/>
    <mergeCell ref="B89:B96"/>
    <mergeCell ref="B97:B104"/>
    <mergeCell ref="E57:E80"/>
    <mergeCell ref="F57:F80"/>
    <mergeCell ref="G57:G80"/>
    <mergeCell ref="H57:H80"/>
    <mergeCell ref="I57:I80"/>
    <mergeCell ref="B57:B64"/>
    <mergeCell ref="C57:C80"/>
    <mergeCell ref="D57:D80"/>
    <mergeCell ref="J25:J32"/>
    <mergeCell ref="J33:J40"/>
    <mergeCell ref="J41:J48"/>
    <mergeCell ref="J49:J56"/>
    <mergeCell ref="J57:J64"/>
    <mergeCell ref="B33:B40"/>
    <mergeCell ref="C33:C56"/>
    <mergeCell ref="D33:D56"/>
    <mergeCell ref="E33:E56"/>
    <mergeCell ref="F33:F56"/>
    <mergeCell ref="G33:G56"/>
    <mergeCell ref="H33:H56"/>
    <mergeCell ref="I33:I56"/>
    <mergeCell ref="B41:B48"/>
    <mergeCell ref="B49:B56"/>
    <mergeCell ref="F9:F32"/>
    <mergeCell ref="G9:G32"/>
    <mergeCell ref="A5:E5"/>
    <mergeCell ref="F5:I5"/>
    <mergeCell ref="A1:B3"/>
    <mergeCell ref="C2:G2"/>
    <mergeCell ref="C1:AN1"/>
    <mergeCell ref="X5:AI5"/>
    <mergeCell ref="AJ5:AN5"/>
    <mergeCell ref="J5:W5"/>
    <mergeCell ref="Q2:AN2"/>
    <mergeCell ref="P3:AN3"/>
    <mergeCell ref="M2:P2"/>
    <mergeCell ref="C3:D3"/>
    <mergeCell ref="M3:O3"/>
    <mergeCell ref="H2:L2"/>
    <mergeCell ref="E3:L3"/>
    <mergeCell ref="AM6:AM8"/>
    <mergeCell ref="AN6:AN8"/>
    <mergeCell ref="X6:AA6"/>
    <mergeCell ref="AB6:AE6"/>
    <mergeCell ref="I9:I32"/>
    <mergeCell ref="H9:H32"/>
    <mergeCell ref="J9:J16"/>
    <mergeCell ref="J17:J24"/>
    <mergeCell ref="AA7:AA8"/>
    <mergeCell ref="AB7:AB8"/>
    <mergeCell ref="AC7:AC8"/>
    <mergeCell ref="AD7:AD8"/>
    <mergeCell ref="AE7:AE8"/>
    <mergeCell ref="N17:N24"/>
    <mergeCell ref="N25:N32"/>
    <mergeCell ref="L6:L8"/>
    <mergeCell ref="J6:J8"/>
    <mergeCell ref="I6:I8"/>
    <mergeCell ref="H6:H8"/>
    <mergeCell ref="N9:N16"/>
    <mergeCell ref="O9:O32"/>
    <mergeCell ref="P9:P32"/>
    <mergeCell ref="Q9:Q32"/>
    <mergeCell ref="R9:R32"/>
    <mergeCell ref="G6:G8"/>
    <mergeCell ref="N6:N8"/>
    <mergeCell ref="R6:R8"/>
    <mergeCell ref="AL6:AL8"/>
    <mergeCell ref="S6:W6"/>
    <mergeCell ref="S7:S8"/>
    <mergeCell ref="T7:T8"/>
    <mergeCell ref="U7:U8"/>
    <mergeCell ref="V7:V8"/>
    <mergeCell ref="W7:W8"/>
    <mergeCell ref="AF7:AF8"/>
    <mergeCell ref="AG7:AG8"/>
    <mergeCell ref="AH7:AH8"/>
    <mergeCell ref="AI7:AI8"/>
    <mergeCell ref="AF6:AI6"/>
    <mergeCell ref="AJ6:AJ8"/>
    <mergeCell ref="AK6:AK8"/>
    <mergeCell ref="X7:X8"/>
    <mergeCell ref="Y7:Y8"/>
    <mergeCell ref="Z7:Z8"/>
    <mergeCell ref="Q6:Q8"/>
    <mergeCell ref="P6:P8"/>
    <mergeCell ref="O6:O8"/>
    <mergeCell ref="M6:M8"/>
    <mergeCell ref="F6:F8"/>
    <mergeCell ref="A6:A8"/>
    <mergeCell ref="B6:B8"/>
    <mergeCell ref="D6:D8"/>
    <mergeCell ref="C6:C8"/>
    <mergeCell ref="E9:E32"/>
    <mergeCell ref="D9:D32"/>
    <mergeCell ref="B9:B16"/>
    <mergeCell ref="B17:B24"/>
    <mergeCell ref="B25:B32"/>
    <mergeCell ref="C9:C32"/>
    <mergeCell ref="A9:A32"/>
    <mergeCell ref="E6:E8"/>
  </mergeCells>
  <conditionalFormatting sqref="H9 H33 H57 H81 H105 H129 H153">
    <cfRule type="containsText" dxfId="347" priority="9" operator="containsText" text="Extrema">
      <formula>NOT(ISERROR(SEARCH("Extrema",H9)))</formula>
    </cfRule>
    <cfRule type="containsText" dxfId="346" priority="10" operator="containsText" text="Alta">
      <formula>NOT(ISERROR(SEARCH("Alta",H9)))</formula>
    </cfRule>
    <cfRule type="containsText" dxfId="345" priority="11" operator="containsText" text="Moderada">
      <formula>NOT(ISERROR(SEARCH("Moderada",H9)))</formula>
    </cfRule>
    <cfRule type="containsText" dxfId="344" priority="12" operator="containsText" text="Baja">
      <formula>NOT(ISERROR(SEARCH("Baja",H9)))</formula>
    </cfRule>
  </conditionalFormatting>
  <conditionalFormatting sqref="Q9 Q33 Q57 Q81 Q105 Q129 Q153">
    <cfRule type="containsText" dxfId="343" priority="1" operator="containsText" text="Extrema">
      <formula>NOT(ISERROR(SEARCH("Extrema",Q9)))</formula>
    </cfRule>
    <cfRule type="containsText" dxfId="342" priority="2" operator="containsText" text="Alta">
      <formula>NOT(ISERROR(SEARCH("Alta",Q9)))</formula>
    </cfRule>
    <cfRule type="containsText" dxfId="341" priority="3" operator="containsText" text="Moderada">
      <formula>NOT(ISERROR(SEARCH("Moderada",Q9)))</formula>
    </cfRule>
    <cfRule type="containsText" dxfId="340" priority="4" operator="containsText" text="Baja">
      <formula>NOT(ISERROR(SEARCH("Baja",Q9)))</formula>
    </cfRule>
  </conditionalFormatting>
  <dataValidations count="1">
    <dataValidation type="list" allowBlank="1" showInputMessage="1" showErrorMessage="1" sqref="E33 E153 E129 E105 E81 E57" xr:uid="{00000000-0002-0000-0000-000000000000}">
      <formula1>$A$2:$A$13</formula1>
    </dataValidation>
  </dataValidations>
  <pageMargins left="0.70866141732283472" right="0.70866141732283472" top="1.5354330708661419" bottom="0.74803149606299213" header="0.31496062992125984" footer="0.31496062992125984"/>
  <pageSetup paperSize="5" scale="60" orientation="landscape" r:id="rId1"/>
  <headerFooter>
    <oddHeader>&amp;C&amp;G</oddHead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DATOS!$A$2:$A$20</xm:f>
          </x14:formula1>
          <xm:sqref>E9</xm:sqref>
        </x14:dataValidation>
        <x14:dataValidation type="list" allowBlank="1" showInputMessage="1" showErrorMessage="1" xr:uid="{00000000-0002-0000-0000-000002000000}">
          <x14:formula1>
            <xm:f>DATOS!$B$2:$B$6</xm:f>
          </x14:formula1>
          <xm:sqref>F9 F153 O9 F33 F57 F81 F105 F129 O33 O57 O81 O105 O129 O153</xm:sqref>
        </x14:dataValidation>
        <x14:dataValidation type="list" allowBlank="1" showInputMessage="1" showErrorMessage="1" xr:uid="{00000000-0002-0000-0000-000003000000}">
          <x14:formula1>
            <xm:f>DATOS!$C$2:$C$6</xm:f>
          </x14:formula1>
          <xm:sqref>G9 G153 P9 G33 G57 G81 G105 G129 P33 P57 P81 P105 P129 P153</xm:sqref>
        </x14:dataValidation>
        <x14:dataValidation type="list" allowBlank="1" showInputMessage="1" showErrorMessage="1" xr:uid="{00000000-0002-0000-0000-000004000000}">
          <x14:formula1>
            <xm:f>DATOS!$D$2:$D$3</xm:f>
          </x14:formula1>
          <xm:sqref>AN9 AJ9 AN17 AN25 AN33 AN41 AN49 AN57 AN65 AN73 AN81 AN89 AN97 AN105 AN113 AN121 AN129 AN137 AN145 AN153 AN161 AN169 AJ17 AJ25 AJ33 AJ41 AJ49 AJ57 AJ65 AJ73 AJ81 AJ89 AJ97 AJ105 AJ113 AJ121 AJ129 AJ137 AJ145 AJ153 AJ161 AJ169</xm:sqref>
        </x14:dataValidation>
        <x14:dataValidation type="list" allowBlank="1" showInputMessage="1" showErrorMessage="1" xr:uid="{00000000-0002-0000-0000-000005000000}">
          <x14:formula1>
            <xm:f>DATOS!$E$2:$E$9</xm:f>
          </x14:formula1>
          <xm:sqref>L9:L176</xm:sqref>
        </x14:dataValidation>
        <x14:dataValidation type="list" allowBlank="1" showInputMessage="1" showErrorMessage="1" xr:uid="{00000000-0002-0000-0000-000006000000}">
          <x14:formula1>
            <xm:f>DATOS!$G$2:$G$3</xm:f>
          </x14:formula1>
          <xm:sqref>K9 K17 K25 K33 K41 K49 K57 K65 K73 K81 K89 K97 K105 K113 K121 K129 K137 K145 K153 K161 K169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X14"/>
  <sheetViews>
    <sheetView topLeftCell="H1" zoomScale="70" zoomScaleNormal="70" workbookViewId="0">
      <pane ySplit="9" topLeftCell="A10" activePane="bottomLeft" state="frozen"/>
      <selection pane="bottomLeft" activeCell="P10" sqref="P10"/>
    </sheetView>
  </sheetViews>
  <sheetFormatPr defaultColWidth="11.42578125" defaultRowHeight="12"/>
  <cols>
    <col min="1" max="2" width="11.42578125" style="25"/>
    <col min="3" max="3" width="24.5703125" style="25" customWidth="1"/>
    <col min="4" max="4" width="27" style="25" customWidth="1"/>
    <col min="5" max="5" width="46" style="25" customWidth="1"/>
    <col min="6" max="6" width="58.85546875" style="25" customWidth="1"/>
    <col min="7" max="7" width="54.5703125" style="25" customWidth="1"/>
    <col min="8" max="8" width="10.5703125" style="25" customWidth="1"/>
    <col min="9" max="9" width="16.42578125" style="25" customWidth="1"/>
    <col min="10" max="10" width="20.28515625" style="25" customWidth="1"/>
    <col min="11" max="12" width="18.5703125" style="25" customWidth="1"/>
    <col min="13" max="13" width="24.140625" style="25" customWidth="1"/>
    <col min="14" max="14" width="23.28515625" style="25" customWidth="1"/>
    <col min="15" max="15" width="25.28515625" style="25" customWidth="1"/>
    <col min="16" max="16" width="22" style="25" customWidth="1"/>
    <col min="17" max="17" width="11.42578125" style="24"/>
    <col min="18" max="18" width="27.42578125" style="24" customWidth="1"/>
    <col min="19" max="19" width="27.140625" style="25" bestFit="1" customWidth="1"/>
    <col min="20" max="24" width="0" style="24" hidden="1" customWidth="1"/>
    <col min="25" max="16384" width="11.42578125" style="24"/>
  </cols>
  <sheetData>
    <row r="1" spans="1:24" ht="12.75" customHeight="1">
      <c r="A1" s="69" t="s">
        <v>201</v>
      </c>
      <c r="B1" s="70"/>
      <c r="C1" s="70"/>
      <c r="D1" s="70"/>
      <c r="E1" s="70"/>
      <c r="F1" s="70"/>
      <c r="G1" s="70"/>
      <c r="H1" s="70"/>
      <c r="I1" s="70"/>
      <c r="J1" s="70"/>
      <c r="K1" s="70"/>
      <c r="L1" s="70"/>
      <c r="M1" s="70"/>
      <c r="N1" s="70"/>
      <c r="O1" s="70"/>
      <c r="P1" s="70"/>
      <c r="Q1" s="70"/>
      <c r="R1" s="70"/>
      <c r="S1" s="70"/>
    </row>
    <row r="2" spans="1:24">
      <c r="A2" s="1172"/>
      <c r="B2" s="1173"/>
      <c r="C2" s="1173"/>
      <c r="D2" s="1173"/>
      <c r="E2" s="1173"/>
      <c r="F2" s="1173"/>
      <c r="G2" s="1173"/>
      <c r="H2" s="1173"/>
      <c r="I2" s="1173"/>
      <c r="J2" s="1173"/>
      <c r="K2" s="1173"/>
      <c r="L2" s="1173"/>
      <c r="M2" s="1173"/>
      <c r="N2" s="1173"/>
      <c r="O2" s="1173"/>
      <c r="P2" s="1173"/>
      <c r="Q2" s="1173"/>
      <c r="R2" s="1173"/>
      <c r="S2" s="1173"/>
    </row>
    <row r="3" spans="1:24" ht="12.75" thickBot="1">
      <c r="A3" s="1172"/>
      <c r="B3" s="1173"/>
      <c r="C3" s="1173"/>
      <c r="D3" s="1173"/>
      <c r="E3" s="1173"/>
      <c r="F3" s="1173"/>
      <c r="G3" s="1173"/>
      <c r="H3" s="1173"/>
      <c r="I3" s="1173"/>
      <c r="J3" s="1173"/>
      <c r="K3" s="1173"/>
      <c r="L3" s="1173"/>
      <c r="M3" s="1173"/>
      <c r="N3" s="1173"/>
      <c r="O3" s="1173"/>
      <c r="P3" s="1173"/>
      <c r="Q3" s="1173"/>
      <c r="R3" s="1173"/>
      <c r="S3" s="1173"/>
    </row>
    <row r="4" spans="1:24" ht="48" customHeight="1">
      <c r="A4" s="1184" t="s">
        <v>887</v>
      </c>
      <c r="B4" s="1185"/>
      <c r="C4" s="1185"/>
      <c r="D4" s="1185"/>
      <c r="E4" s="1185"/>
      <c r="F4" s="1185"/>
      <c r="G4" s="1185"/>
      <c r="H4" s="1185"/>
      <c r="I4" s="1185"/>
      <c r="J4" s="1185"/>
      <c r="K4" s="1185"/>
      <c r="L4" s="1185"/>
      <c r="M4" s="1185"/>
      <c r="N4" s="1185"/>
      <c r="O4" s="1185"/>
      <c r="P4" s="1185"/>
      <c r="Q4" s="1185"/>
      <c r="R4" s="1185"/>
      <c r="S4" s="1186"/>
    </row>
    <row r="5" spans="1:24">
      <c r="A5" s="1178"/>
      <c r="B5" s="1179"/>
      <c r="C5" s="1179"/>
      <c r="D5" s="1179"/>
      <c r="E5" s="1179"/>
      <c r="F5" s="1179"/>
      <c r="G5" s="1179"/>
      <c r="H5" s="1179"/>
      <c r="I5" s="1179"/>
      <c r="J5" s="1179"/>
      <c r="K5" s="1179"/>
      <c r="L5" s="1179"/>
      <c r="M5" s="1179"/>
      <c r="N5" s="1179"/>
      <c r="O5" s="1179"/>
      <c r="P5" s="1179"/>
      <c r="Q5" s="1179"/>
      <c r="R5" s="1179"/>
      <c r="S5" s="1180"/>
    </row>
    <row r="6" spans="1:24">
      <c r="A6" s="1178"/>
      <c r="B6" s="1179"/>
      <c r="C6" s="1179"/>
      <c r="D6" s="1179"/>
      <c r="E6" s="1179"/>
      <c r="F6" s="1179"/>
      <c r="G6" s="1179"/>
      <c r="H6" s="1179"/>
      <c r="I6" s="1179"/>
      <c r="J6" s="1179"/>
      <c r="K6" s="1179"/>
      <c r="L6" s="1179"/>
      <c r="M6" s="1179"/>
      <c r="N6" s="1179"/>
      <c r="O6" s="1179"/>
      <c r="P6" s="1179"/>
      <c r="Q6" s="1179"/>
      <c r="R6" s="1179"/>
      <c r="S6" s="1180"/>
    </row>
    <row r="7" spans="1:24" ht="12.75" customHeight="1" thickBot="1">
      <c r="A7" s="1181"/>
      <c r="B7" s="1182"/>
      <c r="C7" s="1182"/>
      <c r="D7" s="1182"/>
      <c r="E7" s="1182"/>
      <c r="F7" s="1182"/>
      <c r="G7" s="1182"/>
      <c r="H7" s="1182"/>
      <c r="I7" s="1182"/>
      <c r="J7" s="1182"/>
      <c r="K7" s="1182"/>
      <c r="L7" s="1182"/>
      <c r="M7" s="1182"/>
      <c r="N7" s="1182"/>
      <c r="O7" s="1182"/>
      <c r="P7" s="1182"/>
      <c r="Q7" s="1182"/>
      <c r="R7" s="1182"/>
      <c r="S7" s="1183"/>
    </row>
    <row r="8" spans="1:24" ht="13.5" customHeight="1" thickBot="1">
      <c r="A8" s="1174" t="s">
        <v>888</v>
      </c>
      <c r="B8" s="1175"/>
      <c r="C8" s="1176"/>
      <c r="D8" s="1174" t="s">
        <v>889</v>
      </c>
      <c r="E8" s="1177"/>
      <c r="F8" s="1175"/>
      <c r="G8" s="1175"/>
      <c r="H8" s="1175"/>
      <c r="I8" s="1175"/>
      <c r="J8" s="1175"/>
      <c r="K8" s="1176"/>
      <c r="L8" s="1187" t="s">
        <v>890</v>
      </c>
      <c r="M8" s="1188"/>
      <c r="N8" s="1188"/>
      <c r="O8" s="1188"/>
      <c r="P8" s="1188"/>
      <c r="Q8" s="1188"/>
      <c r="R8" s="1188"/>
      <c r="S8" s="1189"/>
      <c r="T8" s="1166" t="s">
        <v>477</v>
      </c>
      <c r="U8" s="1166"/>
      <c r="V8" s="1166"/>
      <c r="W8" s="1166"/>
      <c r="X8" s="1167" t="s">
        <v>478</v>
      </c>
    </row>
    <row r="9" spans="1:24" ht="54" customHeight="1" thickBot="1">
      <c r="A9" s="206" t="s">
        <v>891</v>
      </c>
      <c r="B9" s="207" t="s">
        <v>892</v>
      </c>
      <c r="C9" s="208" t="s">
        <v>893</v>
      </c>
      <c r="D9" s="208" t="s">
        <v>894</v>
      </c>
      <c r="E9" s="208" t="s">
        <v>895</v>
      </c>
      <c r="F9" s="208" t="s">
        <v>896</v>
      </c>
      <c r="G9" s="208" t="s">
        <v>897</v>
      </c>
      <c r="H9" s="1174" t="s">
        <v>898</v>
      </c>
      <c r="I9" s="1176"/>
      <c r="J9" s="208" t="s">
        <v>899</v>
      </c>
      <c r="K9" s="208" t="s">
        <v>900</v>
      </c>
      <c r="L9" s="272" t="s">
        <v>901</v>
      </c>
      <c r="M9" s="272" t="s">
        <v>483</v>
      </c>
      <c r="N9" s="272" t="s">
        <v>484</v>
      </c>
      <c r="O9" s="272" t="s">
        <v>485</v>
      </c>
      <c r="P9" s="208" t="s">
        <v>902</v>
      </c>
      <c r="Q9" s="208" t="s">
        <v>903</v>
      </c>
      <c r="R9" s="208" t="s">
        <v>904</v>
      </c>
      <c r="S9" s="208" t="s">
        <v>68</v>
      </c>
      <c r="T9" s="149" t="s">
        <v>486</v>
      </c>
      <c r="U9" s="149" t="s">
        <v>487</v>
      </c>
      <c r="V9" s="149" t="s">
        <v>488</v>
      </c>
      <c r="W9" s="149" t="s">
        <v>489</v>
      </c>
      <c r="X9" s="982"/>
    </row>
    <row r="10" spans="1:24" ht="252.75" customHeight="1">
      <c r="A10" s="199" t="s">
        <v>905</v>
      </c>
      <c r="B10" s="199"/>
      <c r="C10" s="200" t="s">
        <v>621</v>
      </c>
      <c r="D10" s="201" t="s">
        <v>906</v>
      </c>
      <c r="E10" s="201" t="s">
        <v>907</v>
      </c>
      <c r="F10" s="201" t="s">
        <v>908</v>
      </c>
      <c r="G10" s="202" t="s">
        <v>909</v>
      </c>
      <c r="H10" s="1168" t="s">
        <v>910</v>
      </c>
      <c r="I10" s="1169"/>
      <c r="J10" s="202" t="s">
        <v>911</v>
      </c>
      <c r="K10" s="203" t="s">
        <v>912</v>
      </c>
      <c r="L10" s="269" t="s">
        <v>578</v>
      </c>
      <c r="M10" s="273">
        <v>10</v>
      </c>
      <c r="N10" s="273">
        <v>30</v>
      </c>
      <c r="O10" s="273">
        <v>60</v>
      </c>
      <c r="P10" s="204" t="s">
        <v>913</v>
      </c>
      <c r="Q10" s="205">
        <v>44593</v>
      </c>
      <c r="R10" s="205">
        <v>44895</v>
      </c>
      <c r="S10" s="205" t="s">
        <v>914</v>
      </c>
      <c r="T10" s="182"/>
      <c r="U10" s="182"/>
      <c r="V10" s="182"/>
      <c r="W10" s="182"/>
      <c r="X10" s="182"/>
    </row>
    <row r="11" spans="1:24" ht="111" customHeight="1">
      <c r="A11" s="196" t="s">
        <v>915</v>
      </c>
      <c r="B11" s="104"/>
      <c r="C11" s="197" t="s">
        <v>916</v>
      </c>
      <c r="D11" s="117" t="s">
        <v>906</v>
      </c>
      <c r="E11" s="197" t="s">
        <v>917</v>
      </c>
      <c r="F11" s="197" t="s">
        <v>918</v>
      </c>
      <c r="G11" s="196" t="s">
        <v>919</v>
      </c>
      <c r="H11" s="1170" t="s">
        <v>920</v>
      </c>
      <c r="I11" s="1171"/>
      <c r="J11" s="196" t="s">
        <v>911</v>
      </c>
      <c r="K11" s="223" t="s">
        <v>921</v>
      </c>
      <c r="L11" s="274" t="s">
        <v>578</v>
      </c>
      <c r="M11" s="275">
        <v>10</v>
      </c>
      <c r="N11" s="276">
        <v>30</v>
      </c>
      <c r="O11" s="276">
        <v>60</v>
      </c>
      <c r="P11" s="118" t="s">
        <v>913</v>
      </c>
      <c r="Q11" s="119">
        <v>44593</v>
      </c>
      <c r="R11" s="119">
        <v>44925</v>
      </c>
      <c r="S11" s="224" t="s">
        <v>922</v>
      </c>
      <c r="T11" s="182"/>
      <c r="U11" s="182"/>
      <c r="V11" s="182"/>
      <c r="W11" s="182"/>
      <c r="X11" s="182"/>
    </row>
    <row r="12" spans="1:24">
      <c r="L12" s="277"/>
      <c r="M12" s="277"/>
      <c r="N12" s="277"/>
      <c r="O12" s="277"/>
    </row>
    <row r="13" spans="1:24">
      <c r="L13" s="277"/>
      <c r="M13" s="277"/>
      <c r="N13" s="277"/>
      <c r="O13" s="277"/>
    </row>
    <row r="14" spans="1:24">
      <c r="L14" s="277"/>
      <c r="M14" s="277"/>
      <c r="N14" s="277"/>
      <c r="O14" s="277"/>
    </row>
  </sheetData>
  <mergeCells count="13">
    <mergeCell ref="T8:W8"/>
    <mergeCell ref="X8:X9"/>
    <mergeCell ref="H10:I10"/>
    <mergeCell ref="H11:I11"/>
    <mergeCell ref="A2:S2"/>
    <mergeCell ref="A3:S3"/>
    <mergeCell ref="A8:C8"/>
    <mergeCell ref="H9:I9"/>
    <mergeCell ref="D8:K8"/>
    <mergeCell ref="A5:S6"/>
    <mergeCell ref="A7:S7"/>
    <mergeCell ref="A4:S4"/>
    <mergeCell ref="L8:S8"/>
  </mergeCells>
  <printOptions horizontalCentered="1" verticalCentered="1"/>
  <pageMargins left="0.70866141732283472" right="0.70866141732283472" top="0.74803149606299213" bottom="0.74803149606299213" header="0.31496062992125984" footer="0.31496062992125984"/>
  <pageSetup paperSize="5" scale="70" orientation="landscape" r:id="rId1"/>
  <headerFooter>
    <oddFooter>&amp;C&amp;P</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Hoja2!$E$4:$E$5</xm:f>
          </x14:formula1>
          <xm:sqref>L10:L11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P14"/>
  <sheetViews>
    <sheetView zoomScale="90" zoomScaleNormal="90" workbookViewId="0">
      <selection activeCell="E5" sqref="E5"/>
    </sheetView>
  </sheetViews>
  <sheetFormatPr defaultColWidth="11.42578125" defaultRowHeight="12"/>
  <cols>
    <col min="1" max="1" width="22.5703125" style="20" customWidth="1"/>
    <col min="2" max="2" width="4.42578125" style="19" customWidth="1"/>
    <col min="3" max="3" width="31.85546875" style="18" customWidth="1"/>
    <col min="4" max="4" width="26.5703125" style="18" customWidth="1"/>
    <col min="5" max="8" width="26.5703125" style="212" customWidth="1"/>
    <col min="9" max="9" width="28.42578125" style="18" customWidth="1"/>
    <col min="10" max="10" width="24.85546875" style="309" customWidth="1"/>
    <col min="11" max="11" width="11.42578125" style="17" hidden="1" customWidth="1"/>
    <col min="12" max="12" width="15.140625" style="16" hidden="1" customWidth="1"/>
    <col min="13" max="13" width="11.5703125" style="16" hidden="1" customWidth="1"/>
    <col min="14" max="14" width="14.5703125" style="16" hidden="1" customWidth="1"/>
    <col min="15" max="15" width="21.42578125" style="16" hidden="1" customWidth="1"/>
    <col min="16" max="16" width="23.85546875" style="16" customWidth="1"/>
    <col min="17" max="16384" width="11.42578125" style="16"/>
  </cols>
  <sheetData>
    <row r="2" spans="1:16" ht="24" customHeight="1">
      <c r="A2" s="1193" t="s">
        <v>923</v>
      </c>
      <c r="B2" s="1194"/>
      <c r="C2" s="1194"/>
      <c r="D2" s="1194"/>
      <c r="E2" s="1194"/>
      <c r="F2" s="1194"/>
      <c r="G2" s="1194"/>
      <c r="H2" s="1194"/>
      <c r="I2" s="1194"/>
      <c r="J2" s="1194"/>
      <c r="K2" s="1194"/>
      <c r="L2" s="1194"/>
      <c r="M2" s="1194"/>
      <c r="N2" s="1194"/>
      <c r="O2" s="1195"/>
    </row>
    <row r="3" spans="1:16" ht="30.75" customHeight="1">
      <c r="A3" s="322"/>
      <c r="B3" s="1196" t="s">
        <v>924</v>
      </c>
      <c r="C3" s="1196"/>
      <c r="D3" s="1196"/>
      <c r="E3" s="1196"/>
      <c r="F3" s="1196"/>
      <c r="G3" s="1196"/>
      <c r="H3" s="1196"/>
      <c r="I3" s="1196"/>
      <c r="J3" s="1196"/>
      <c r="K3" s="1197" t="s">
        <v>477</v>
      </c>
      <c r="L3" s="1197"/>
      <c r="M3" s="1197"/>
      <c r="N3" s="1197"/>
      <c r="O3" s="1198"/>
    </row>
    <row r="4" spans="1:16" ht="103.5" customHeight="1">
      <c r="A4" s="323" t="s">
        <v>479</v>
      </c>
      <c r="B4" s="1199" t="s">
        <v>480</v>
      </c>
      <c r="C4" s="1199"/>
      <c r="D4" s="324" t="s">
        <v>481</v>
      </c>
      <c r="E4" s="324" t="s">
        <v>482</v>
      </c>
      <c r="F4" s="324" t="s">
        <v>483</v>
      </c>
      <c r="G4" s="324" t="s">
        <v>484</v>
      </c>
      <c r="H4" s="324" t="s">
        <v>485</v>
      </c>
      <c r="I4" s="324" t="s">
        <v>902</v>
      </c>
      <c r="J4" s="324" t="s">
        <v>68</v>
      </c>
      <c r="K4" s="325" t="s">
        <v>486</v>
      </c>
      <c r="L4" s="325" t="s">
        <v>925</v>
      </c>
      <c r="M4" s="325" t="s">
        <v>488</v>
      </c>
      <c r="N4" s="325" t="s">
        <v>926</v>
      </c>
      <c r="O4" s="326" t="s">
        <v>927</v>
      </c>
    </row>
    <row r="5" spans="1:16" ht="99.75" customHeight="1">
      <c r="A5" s="1190" t="s">
        <v>928</v>
      </c>
      <c r="B5" s="327" t="s">
        <v>929</v>
      </c>
      <c r="C5" s="328" t="s">
        <v>930</v>
      </c>
      <c r="D5" s="328" t="s">
        <v>931</v>
      </c>
      <c r="E5" s="329" t="s">
        <v>494</v>
      </c>
      <c r="F5" s="330">
        <v>0</v>
      </c>
      <c r="G5" s="330">
        <v>1</v>
      </c>
      <c r="H5" s="330">
        <v>0</v>
      </c>
      <c r="I5" s="328" t="s">
        <v>932</v>
      </c>
      <c r="J5" s="331" t="s">
        <v>933</v>
      </c>
      <c r="K5" s="332"/>
      <c r="L5" s="333"/>
      <c r="M5" s="333"/>
      <c r="N5" s="333"/>
      <c r="O5" s="334"/>
    </row>
    <row r="6" spans="1:16" ht="99.75" customHeight="1">
      <c r="A6" s="1191"/>
      <c r="B6" s="310" t="s">
        <v>934</v>
      </c>
      <c r="C6" s="311" t="s">
        <v>935</v>
      </c>
      <c r="D6" s="311" t="s">
        <v>936</v>
      </c>
      <c r="E6" s="289" t="s">
        <v>494</v>
      </c>
      <c r="F6" s="312">
        <v>0</v>
      </c>
      <c r="G6" s="312">
        <v>1</v>
      </c>
      <c r="H6" s="312">
        <v>0</v>
      </c>
      <c r="I6" s="311" t="s">
        <v>937</v>
      </c>
      <c r="J6" s="316" t="s">
        <v>938</v>
      </c>
      <c r="K6" s="320"/>
      <c r="L6" s="21"/>
      <c r="M6" s="21"/>
      <c r="N6" s="21"/>
      <c r="O6" s="156"/>
    </row>
    <row r="7" spans="1:16" ht="142.5" customHeight="1">
      <c r="A7" s="1191" t="s">
        <v>939</v>
      </c>
      <c r="B7" s="313" t="s">
        <v>498</v>
      </c>
      <c r="C7" s="311" t="s">
        <v>940</v>
      </c>
      <c r="D7" s="311" t="s">
        <v>941</v>
      </c>
      <c r="E7" s="289" t="s">
        <v>578</v>
      </c>
      <c r="F7" s="314">
        <v>0.33</v>
      </c>
      <c r="G7" s="314">
        <v>0.33</v>
      </c>
      <c r="H7" s="314">
        <v>0.34</v>
      </c>
      <c r="I7" s="311" t="s">
        <v>942</v>
      </c>
      <c r="J7" s="316" t="s">
        <v>943</v>
      </c>
      <c r="K7" s="320"/>
      <c r="L7" s="21"/>
      <c r="M7" s="21"/>
      <c r="N7" s="21"/>
      <c r="O7" s="156"/>
    </row>
    <row r="8" spans="1:16" ht="100.5" customHeight="1">
      <c r="A8" s="1191"/>
      <c r="B8" s="313" t="s">
        <v>503</v>
      </c>
      <c r="C8" s="311" t="s">
        <v>944</v>
      </c>
      <c r="D8" s="311" t="s">
        <v>945</v>
      </c>
      <c r="E8" s="289" t="s">
        <v>494</v>
      </c>
      <c r="F8" s="312">
        <v>1</v>
      </c>
      <c r="G8" s="312">
        <v>0</v>
      </c>
      <c r="H8" s="312">
        <v>0</v>
      </c>
      <c r="I8" s="311" t="s">
        <v>946</v>
      </c>
      <c r="J8" s="348" t="s">
        <v>947</v>
      </c>
      <c r="K8" s="320"/>
      <c r="L8" s="21"/>
      <c r="M8" s="21"/>
      <c r="N8" s="21"/>
      <c r="O8" s="156"/>
      <c r="P8" s="349"/>
    </row>
    <row r="9" spans="1:16" ht="100.5" customHeight="1">
      <c r="A9" s="1191"/>
      <c r="B9" s="313" t="s">
        <v>948</v>
      </c>
      <c r="C9" s="311" t="s">
        <v>949</v>
      </c>
      <c r="D9" s="311" t="s">
        <v>950</v>
      </c>
      <c r="E9" s="289" t="s">
        <v>578</v>
      </c>
      <c r="F9" s="314">
        <v>0.33</v>
      </c>
      <c r="G9" s="314">
        <v>0.33</v>
      </c>
      <c r="H9" s="314">
        <v>0.34</v>
      </c>
      <c r="I9" s="311" t="s">
        <v>951</v>
      </c>
      <c r="J9" s="348" t="s">
        <v>952</v>
      </c>
      <c r="K9" s="320"/>
      <c r="L9" s="21"/>
      <c r="M9" s="21"/>
      <c r="N9" s="21"/>
      <c r="O9" s="156"/>
      <c r="P9" s="349"/>
    </row>
    <row r="10" spans="1:16" ht="75.75" customHeight="1">
      <c r="A10" s="1191" t="s">
        <v>953</v>
      </c>
      <c r="B10" s="313" t="s">
        <v>509</v>
      </c>
      <c r="C10" s="315" t="s">
        <v>954</v>
      </c>
      <c r="D10" s="315" t="s">
        <v>955</v>
      </c>
      <c r="E10" s="289" t="s">
        <v>494</v>
      </c>
      <c r="F10" s="312">
        <v>0</v>
      </c>
      <c r="G10" s="312">
        <v>1</v>
      </c>
      <c r="H10" s="312">
        <v>0</v>
      </c>
      <c r="I10" s="315" t="s">
        <v>956</v>
      </c>
      <c r="J10" s="348" t="s">
        <v>957</v>
      </c>
      <c r="K10" s="320"/>
      <c r="L10" s="21"/>
      <c r="M10" s="21"/>
      <c r="N10" s="21"/>
      <c r="O10" s="156"/>
      <c r="P10" s="349"/>
    </row>
    <row r="11" spans="1:16" ht="96.75" customHeight="1">
      <c r="A11" s="1191"/>
      <c r="B11" s="313" t="s">
        <v>514</v>
      </c>
      <c r="C11" s="311" t="s">
        <v>958</v>
      </c>
      <c r="D11" s="311" t="s">
        <v>959</v>
      </c>
      <c r="E11" s="289" t="s">
        <v>494</v>
      </c>
      <c r="F11" s="312">
        <v>0</v>
      </c>
      <c r="G11" s="312">
        <v>1</v>
      </c>
      <c r="H11" s="312">
        <v>1</v>
      </c>
      <c r="I11" s="311" t="s">
        <v>960</v>
      </c>
      <c r="J11" s="348" t="s">
        <v>947</v>
      </c>
      <c r="K11" s="320"/>
      <c r="L11" s="21"/>
      <c r="M11" s="21"/>
      <c r="N11" s="21"/>
      <c r="O11" s="156"/>
      <c r="P11" s="349"/>
    </row>
    <row r="12" spans="1:16" ht="55.5" customHeight="1">
      <c r="A12" s="1191"/>
      <c r="B12" s="313" t="s">
        <v>519</v>
      </c>
      <c r="C12" s="311" t="s">
        <v>961</v>
      </c>
      <c r="D12" s="311" t="s">
        <v>962</v>
      </c>
      <c r="E12" s="289" t="s">
        <v>494</v>
      </c>
      <c r="F12" s="312">
        <v>1</v>
      </c>
      <c r="G12" s="312">
        <v>0</v>
      </c>
      <c r="H12" s="312">
        <v>0</v>
      </c>
      <c r="I12" s="311" t="s">
        <v>963</v>
      </c>
      <c r="J12" s="348" t="s">
        <v>947</v>
      </c>
      <c r="K12" s="320"/>
      <c r="L12" s="21"/>
      <c r="M12" s="21"/>
      <c r="N12" s="21"/>
      <c r="O12" s="156"/>
      <c r="P12" s="349"/>
    </row>
    <row r="13" spans="1:16" ht="60" customHeight="1">
      <c r="A13" s="1191" t="s">
        <v>964</v>
      </c>
      <c r="B13" s="313" t="s">
        <v>525</v>
      </c>
      <c r="C13" s="311" t="s">
        <v>965</v>
      </c>
      <c r="D13" s="311" t="s">
        <v>966</v>
      </c>
      <c r="E13" s="289" t="s">
        <v>494</v>
      </c>
      <c r="F13" s="312">
        <v>0</v>
      </c>
      <c r="G13" s="312">
        <v>0</v>
      </c>
      <c r="H13" s="312">
        <v>1</v>
      </c>
      <c r="I13" s="311" t="s">
        <v>967</v>
      </c>
      <c r="J13" s="316" t="s">
        <v>535</v>
      </c>
      <c r="K13" s="320"/>
      <c r="L13" s="21"/>
      <c r="M13" s="21"/>
      <c r="N13" s="21"/>
      <c r="O13" s="156"/>
    </row>
    <row r="14" spans="1:16" ht="99" customHeight="1">
      <c r="A14" s="1192"/>
      <c r="B14" s="317" t="s">
        <v>968</v>
      </c>
      <c r="C14" s="318" t="s">
        <v>969</v>
      </c>
      <c r="D14" s="318" t="s">
        <v>970</v>
      </c>
      <c r="E14" s="295" t="s">
        <v>494</v>
      </c>
      <c r="F14" s="319">
        <v>0</v>
      </c>
      <c r="G14" s="319">
        <v>0</v>
      </c>
      <c r="H14" s="319">
        <v>1</v>
      </c>
      <c r="I14" s="318" t="s">
        <v>971</v>
      </c>
      <c r="J14" s="350" t="s">
        <v>947</v>
      </c>
      <c r="K14" s="321"/>
      <c r="L14" s="157"/>
      <c r="M14" s="157"/>
      <c r="N14" s="157"/>
      <c r="O14" s="158"/>
      <c r="P14" s="349"/>
    </row>
  </sheetData>
  <mergeCells count="8">
    <mergeCell ref="A5:A6"/>
    <mergeCell ref="A7:A9"/>
    <mergeCell ref="A13:A14"/>
    <mergeCell ref="A2:O2"/>
    <mergeCell ref="B3:J3"/>
    <mergeCell ref="K3:O3"/>
    <mergeCell ref="B4:C4"/>
    <mergeCell ref="A10:A12"/>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Hoja2!$E$4:$E$5</xm:f>
          </x14:formula1>
          <xm:sqref>E5:E14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1:P15"/>
  <sheetViews>
    <sheetView topLeftCell="F1" zoomScale="90" zoomScaleNormal="90" workbookViewId="0">
      <pane ySplit="5" topLeftCell="A6" activePane="bottomLeft" state="frozen"/>
      <selection pane="bottomLeft" activeCell="F6" sqref="F6"/>
    </sheetView>
  </sheetViews>
  <sheetFormatPr defaultColWidth="11.42578125" defaultRowHeight="12.75"/>
  <cols>
    <col min="1" max="1" width="3.7109375" style="26" customWidth="1"/>
    <col min="2" max="2" width="13.85546875" style="26" customWidth="1"/>
    <col min="3" max="3" width="4.28515625" style="26" customWidth="1"/>
    <col min="4" max="4" width="32.140625" style="26" customWidth="1"/>
    <col min="5" max="5" width="54.140625" style="26" customWidth="1"/>
    <col min="6" max="6" width="21.7109375" style="71" customWidth="1"/>
    <col min="7" max="7" width="17.42578125" style="71" customWidth="1"/>
    <col min="8" max="8" width="21.85546875" style="71" customWidth="1"/>
    <col min="9" max="9" width="20" style="71" customWidth="1"/>
    <col min="10" max="10" width="28.42578125" style="26" customWidth="1"/>
    <col min="11" max="11" width="22.28515625" style="26" customWidth="1"/>
    <col min="12" max="12" width="9.140625" style="26" hidden="1" customWidth="1"/>
    <col min="13" max="13" width="12.42578125" style="26" hidden="1" customWidth="1"/>
    <col min="14" max="14" width="9.5703125" style="26" hidden="1" customWidth="1"/>
    <col min="15" max="15" width="17.140625" style="26" hidden="1" customWidth="1"/>
    <col min="16" max="16" width="18.5703125" style="26" hidden="1" customWidth="1"/>
    <col min="17" max="16384" width="11.42578125" style="26"/>
  </cols>
  <sheetData>
    <row r="1" spans="2:16" ht="13.5" thickBot="1"/>
    <row r="2" spans="2:16" s="71" customFormat="1" ht="29.25" customHeight="1" thickBot="1">
      <c r="B2" s="1201" t="s">
        <v>923</v>
      </c>
      <c r="C2" s="1202"/>
      <c r="D2" s="1202"/>
      <c r="E2" s="1202"/>
      <c r="F2" s="1202"/>
      <c r="G2" s="1202"/>
      <c r="H2" s="1202"/>
      <c r="I2" s="1202"/>
      <c r="J2" s="1202"/>
      <c r="K2" s="1202"/>
    </row>
    <row r="3" spans="2:16" s="71" customFormat="1" ht="32.25" customHeight="1" thickBot="1">
      <c r="B3" s="1203" t="s">
        <v>972</v>
      </c>
      <c r="C3" s="1204"/>
      <c r="D3" s="1204"/>
      <c r="E3" s="1204"/>
      <c r="F3" s="1204"/>
      <c r="G3" s="1204"/>
      <c r="H3" s="1204"/>
      <c r="I3" s="1204"/>
      <c r="J3" s="1204"/>
      <c r="K3" s="1204"/>
    </row>
    <row r="4" spans="2:16" s="71" customFormat="1" ht="18" customHeight="1" thickBot="1">
      <c r="B4" s="133"/>
      <c r="C4" s="195"/>
      <c r="D4" s="195"/>
      <c r="E4" s="195"/>
      <c r="F4" s="211"/>
      <c r="G4" s="211"/>
      <c r="H4" s="211"/>
      <c r="I4" s="211"/>
      <c r="J4" s="211"/>
      <c r="K4" s="26"/>
      <c r="L4" s="1166" t="s">
        <v>477</v>
      </c>
      <c r="M4" s="1166"/>
      <c r="N4" s="1166"/>
      <c r="O4" s="1166"/>
      <c r="P4" s="1200" t="s">
        <v>478</v>
      </c>
    </row>
    <row r="5" spans="2:16" ht="30.75" customHeight="1">
      <c r="B5" s="134" t="s">
        <v>479</v>
      </c>
      <c r="C5" s="1205" t="s">
        <v>480</v>
      </c>
      <c r="D5" s="1205"/>
      <c r="E5" s="172" t="s">
        <v>481</v>
      </c>
      <c r="F5" s="278" t="s">
        <v>901</v>
      </c>
      <c r="G5" s="278" t="s">
        <v>483</v>
      </c>
      <c r="H5" s="278" t="s">
        <v>484</v>
      </c>
      <c r="I5" s="278" t="s">
        <v>485</v>
      </c>
      <c r="J5" s="221" t="s">
        <v>902</v>
      </c>
      <c r="K5" s="221" t="s">
        <v>68</v>
      </c>
      <c r="L5" s="149" t="s">
        <v>486</v>
      </c>
      <c r="M5" s="149" t="s">
        <v>487</v>
      </c>
      <c r="N5" s="149" t="s">
        <v>488</v>
      </c>
      <c r="O5" s="149" t="s">
        <v>489</v>
      </c>
      <c r="P5" s="1200"/>
    </row>
    <row r="6" spans="2:16" ht="98.25" customHeight="1">
      <c r="B6" s="173" t="s">
        <v>973</v>
      </c>
      <c r="C6" s="135" t="s">
        <v>929</v>
      </c>
      <c r="D6" s="194" t="s">
        <v>974</v>
      </c>
      <c r="E6" s="194" t="s">
        <v>975</v>
      </c>
      <c r="F6" s="257" t="s">
        <v>494</v>
      </c>
      <c r="G6" s="279">
        <v>1</v>
      </c>
      <c r="H6" s="279">
        <v>1</v>
      </c>
      <c r="I6" s="279">
        <v>1</v>
      </c>
      <c r="J6" s="194" t="s">
        <v>976</v>
      </c>
      <c r="K6" s="194" t="s">
        <v>977</v>
      </c>
      <c r="L6" s="127"/>
      <c r="M6" s="110"/>
      <c r="N6" s="108"/>
      <c r="O6" s="175"/>
      <c r="P6" s="105"/>
    </row>
    <row r="7" spans="2:16" ht="96.75" customHeight="1">
      <c r="B7" s="1208" t="s">
        <v>978</v>
      </c>
      <c r="C7" s="135" t="s">
        <v>498</v>
      </c>
      <c r="D7" s="193" t="s">
        <v>979</v>
      </c>
      <c r="E7" s="191" t="s">
        <v>980</v>
      </c>
      <c r="F7" s="257" t="s">
        <v>494</v>
      </c>
      <c r="G7" s="280">
        <v>4</v>
      </c>
      <c r="H7" s="280">
        <v>4</v>
      </c>
      <c r="I7" s="280">
        <v>4</v>
      </c>
      <c r="J7" s="193" t="s">
        <v>981</v>
      </c>
      <c r="K7" s="193" t="s">
        <v>914</v>
      </c>
      <c r="L7" s="128"/>
      <c r="M7" s="111"/>
      <c r="N7" s="109"/>
      <c r="O7" s="176"/>
      <c r="P7" s="105"/>
    </row>
    <row r="8" spans="2:16" ht="145.5" customHeight="1">
      <c r="B8" s="1208"/>
      <c r="C8" s="135" t="s">
        <v>503</v>
      </c>
      <c r="D8" s="192" t="s">
        <v>982</v>
      </c>
      <c r="E8" s="191" t="s">
        <v>983</v>
      </c>
      <c r="F8" s="257" t="s">
        <v>578</v>
      </c>
      <c r="G8" s="281">
        <v>0</v>
      </c>
      <c r="H8" s="281">
        <v>0.4</v>
      </c>
      <c r="I8" s="281">
        <v>0.6</v>
      </c>
      <c r="J8" s="193" t="s">
        <v>984</v>
      </c>
      <c r="K8" s="225" t="s">
        <v>985</v>
      </c>
      <c r="L8" s="128"/>
      <c r="M8" s="112"/>
      <c r="N8" s="107"/>
      <c r="O8" s="177"/>
      <c r="P8" s="105"/>
    </row>
    <row r="9" spans="2:16" ht="33.75">
      <c r="B9" s="1208"/>
      <c r="C9" s="135" t="s">
        <v>948</v>
      </c>
      <c r="D9" s="193" t="s">
        <v>986</v>
      </c>
      <c r="E9" s="191" t="s">
        <v>987</v>
      </c>
      <c r="F9" s="257" t="s">
        <v>578</v>
      </c>
      <c r="G9" s="282">
        <v>0.2</v>
      </c>
      <c r="H9" s="282">
        <v>0.3</v>
      </c>
      <c r="I9" s="282">
        <v>0.5</v>
      </c>
      <c r="J9" s="193" t="s">
        <v>988</v>
      </c>
      <c r="K9" s="193" t="s">
        <v>989</v>
      </c>
      <c r="L9" s="128"/>
      <c r="M9" s="112"/>
      <c r="N9" s="107"/>
      <c r="O9" s="177"/>
      <c r="P9" s="105"/>
    </row>
    <row r="10" spans="2:16" ht="81" customHeight="1">
      <c r="B10" s="1208"/>
      <c r="C10" s="135" t="s">
        <v>990</v>
      </c>
      <c r="D10" s="136" t="s">
        <v>991</v>
      </c>
      <c r="E10" s="227" t="s">
        <v>992</v>
      </c>
      <c r="F10" s="257" t="s">
        <v>578</v>
      </c>
      <c r="G10" s="283">
        <v>0</v>
      </c>
      <c r="H10" s="283">
        <v>0</v>
      </c>
      <c r="I10" s="283">
        <v>1</v>
      </c>
      <c r="J10" s="222" t="s">
        <v>993</v>
      </c>
      <c r="K10" s="222" t="s">
        <v>914</v>
      </c>
      <c r="L10" s="128"/>
      <c r="M10" s="112"/>
      <c r="N10" s="107"/>
      <c r="O10" s="177"/>
      <c r="P10" s="105"/>
    </row>
    <row r="11" spans="2:16" ht="53.25" customHeight="1">
      <c r="B11" s="1206" t="s">
        <v>994</v>
      </c>
      <c r="C11" s="135" t="s">
        <v>509</v>
      </c>
      <c r="D11" s="193" t="s">
        <v>995</v>
      </c>
      <c r="E11" s="191" t="s">
        <v>996</v>
      </c>
      <c r="F11" s="257" t="s">
        <v>494</v>
      </c>
      <c r="G11" s="284">
        <v>0</v>
      </c>
      <c r="H11" s="286">
        <v>1</v>
      </c>
      <c r="I11" s="286">
        <v>1</v>
      </c>
      <c r="J11" s="193" t="s">
        <v>997</v>
      </c>
      <c r="K11" s="193" t="s">
        <v>998</v>
      </c>
      <c r="L11" s="129"/>
      <c r="M11" s="115"/>
      <c r="N11" s="114"/>
      <c r="O11" s="178"/>
      <c r="P11" s="105"/>
    </row>
    <row r="12" spans="2:16" ht="101.25">
      <c r="B12" s="1207"/>
      <c r="C12" s="135" t="s">
        <v>514</v>
      </c>
      <c r="D12" s="192" t="s">
        <v>999</v>
      </c>
      <c r="E12" s="191" t="s">
        <v>1000</v>
      </c>
      <c r="F12" s="257" t="s">
        <v>494</v>
      </c>
      <c r="G12" s="284">
        <v>1</v>
      </c>
      <c r="H12" s="284">
        <v>2</v>
      </c>
      <c r="I12" s="284">
        <v>1</v>
      </c>
      <c r="J12" s="193" t="s">
        <v>1001</v>
      </c>
      <c r="K12" s="225" t="s">
        <v>1002</v>
      </c>
      <c r="L12" s="129"/>
      <c r="M12" s="115"/>
      <c r="N12" s="114"/>
      <c r="O12" s="178"/>
      <c r="P12" s="105"/>
    </row>
    <row r="13" spans="2:16" ht="90">
      <c r="B13" s="1206" t="s">
        <v>1003</v>
      </c>
      <c r="C13" s="137" t="s">
        <v>525</v>
      </c>
      <c r="D13" s="190" t="s">
        <v>1004</v>
      </c>
      <c r="E13" s="189" t="s">
        <v>1004</v>
      </c>
      <c r="F13" s="257" t="s">
        <v>494</v>
      </c>
      <c r="G13" s="285">
        <v>4</v>
      </c>
      <c r="H13" s="285">
        <v>4</v>
      </c>
      <c r="I13" s="285">
        <v>4</v>
      </c>
      <c r="J13" s="137" t="s">
        <v>1005</v>
      </c>
      <c r="K13" s="137" t="s">
        <v>914</v>
      </c>
      <c r="L13" s="130"/>
      <c r="M13" s="113"/>
      <c r="N13" s="106"/>
      <c r="O13" s="179"/>
      <c r="P13" s="105"/>
    </row>
    <row r="14" spans="2:16" ht="56.25">
      <c r="B14" s="1207"/>
      <c r="C14" s="137" t="s">
        <v>968</v>
      </c>
      <c r="D14" s="136" t="s">
        <v>1006</v>
      </c>
      <c r="E14" s="188" t="s">
        <v>1007</v>
      </c>
      <c r="F14" s="257" t="s">
        <v>494</v>
      </c>
      <c r="G14" s="285">
        <v>4</v>
      </c>
      <c r="H14" s="285">
        <v>4</v>
      </c>
      <c r="I14" s="285">
        <v>4</v>
      </c>
      <c r="J14" s="222" t="s">
        <v>1008</v>
      </c>
      <c r="K14" s="222" t="s">
        <v>914</v>
      </c>
      <c r="L14" s="131"/>
      <c r="M14" s="113"/>
      <c r="N14" s="106"/>
      <c r="O14" s="179"/>
      <c r="P14" s="105"/>
    </row>
    <row r="15" spans="2:16" ht="45" customHeight="1">
      <c r="B15" s="226" t="s">
        <v>1009</v>
      </c>
      <c r="C15" s="135" t="s">
        <v>1010</v>
      </c>
      <c r="D15" s="136" t="s">
        <v>1011</v>
      </c>
      <c r="E15" s="188" t="s">
        <v>1012</v>
      </c>
      <c r="F15" s="257" t="s">
        <v>494</v>
      </c>
      <c r="G15" s="286">
        <v>0</v>
      </c>
      <c r="H15" s="286">
        <v>1</v>
      </c>
      <c r="I15" s="286">
        <v>1</v>
      </c>
      <c r="J15" s="222" t="s">
        <v>1013</v>
      </c>
      <c r="K15" s="222" t="s">
        <v>1014</v>
      </c>
      <c r="L15" s="132"/>
      <c r="M15" s="116"/>
      <c r="N15" s="116"/>
      <c r="O15" s="180"/>
      <c r="P15" s="105"/>
    </row>
  </sheetData>
  <autoFilter ref="A5:P5" xr:uid="{00000000-0009-0000-0000-00000A000000}">
    <filterColumn colId="2" showButton="0"/>
  </autoFilter>
  <mergeCells count="8">
    <mergeCell ref="P4:P5"/>
    <mergeCell ref="B2:K2"/>
    <mergeCell ref="B3:K3"/>
    <mergeCell ref="C5:D5"/>
    <mergeCell ref="B13:B14"/>
    <mergeCell ref="B11:B12"/>
    <mergeCell ref="B7:B10"/>
    <mergeCell ref="L4:O4"/>
  </mergeCells>
  <pageMargins left="0.70866141732283472" right="0.70866141732283472" top="0.74803149606299213" bottom="0.74803149606299213" header="0.31496062992125984" footer="0.31496062992125984"/>
  <pageSetup scale="9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Hoja2!$E$4:$E$5</xm:f>
          </x14:formula1>
          <xm:sqref>F6:F15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Q14"/>
  <sheetViews>
    <sheetView topLeftCell="B11" zoomScale="90" zoomScaleNormal="90" zoomScaleSheetLayoutView="106" workbookViewId="0">
      <selection activeCell="F16" sqref="F16"/>
    </sheetView>
  </sheetViews>
  <sheetFormatPr defaultColWidth="11.42578125" defaultRowHeight="12.75"/>
  <cols>
    <col min="1" max="1" width="1.85546875" style="22" customWidth="1"/>
    <col min="2" max="2" width="17.28515625" style="22" customWidth="1"/>
    <col min="3" max="3" width="5.140625" style="22" customWidth="1"/>
    <col min="4" max="4" width="34.42578125" style="22" customWidth="1"/>
    <col min="5" max="6" width="26" style="22" customWidth="1"/>
    <col min="7" max="9" width="26" style="229" customWidth="1"/>
    <col min="10" max="10" width="17.28515625" style="22" customWidth="1"/>
    <col min="11" max="11" width="37.85546875" style="22" bestFit="1" customWidth="1"/>
    <col min="12" max="12" width="17.5703125" style="22" hidden="1" customWidth="1"/>
    <col min="13" max="13" width="25.7109375" style="22" hidden="1" customWidth="1"/>
    <col min="14" max="14" width="25.140625" style="22" hidden="1" customWidth="1"/>
    <col min="15" max="15" width="34.140625" style="22" hidden="1" customWidth="1"/>
    <col min="16" max="16" width="72.85546875" style="22" hidden="1" customWidth="1"/>
    <col min="17" max="17" width="37.85546875" style="22" customWidth="1"/>
    <col min="18" max="16384" width="11.42578125" style="22"/>
  </cols>
  <sheetData>
    <row r="1" spans="2:17" ht="18" customHeight="1">
      <c r="B1" s="1212" t="s">
        <v>923</v>
      </c>
      <c r="C1" s="1213"/>
      <c r="D1" s="1213"/>
      <c r="E1" s="1213"/>
      <c r="F1" s="1213"/>
      <c r="G1" s="1213"/>
      <c r="H1" s="1213"/>
      <c r="I1" s="1213"/>
      <c r="J1" s="1213"/>
      <c r="K1" s="1213"/>
      <c r="L1" s="1213"/>
      <c r="M1" s="1213"/>
      <c r="N1" s="1213"/>
      <c r="O1" s="1213"/>
      <c r="P1" s="1214"/>
    </row>
    <row r="2" spans="2:17" ht="36" customHeight="1">
      <c r="B2" s="1215" t="s">
        <v>1015</v>
      </c>
      <c r="C2" s="1216"/>
      <c r="D2" s="1216"/>
      <c r="E2" s="1216"/>
      <c r="F2" s="1216"/>
      <c r="G2" s="1216"/>
      <c r="H2" s="1216"/>
      <c r="I2" s="1216"/>
      <c r="J2" s="1216"/>
      <c r="K2" s="1216"/>
      <c r="L2" s="1166" t="s">
        <v>477</v>
      </c>
      <c r="M2" s="1166"/>
      <c r="N2" s="1166"/>
      <c r="O2" s="1166"/>
      <c r="P2" s="1167" t="s">
        <v>478</v>
      </c>
    </row>
    <row r="3" spans="2:17" ht="78" customHeight="1">
      <c r="B3" s="147" t="s">
        <v>479</v>
      </c>
      <c r="C3" s="1217" t="s">
        <v>480</v>
      </c>
      <c r="D3" s="1217"/>
      <c r="E3" s="148" t="s">
        <v>1016</v>
      </c>
      <c r="F3" s="278" t="s">
        <v>901</v>
      </c>
      <c r="G3" s="308" t="s">
        <v>483</v>
      </c>
      <c r="H3" s="308" t="s">
        <v>484</v>
      </c>
      <c r="I3" s="308" t="s">
        <v>485</v>
      </c>
      <c r="J3" s="148" t="s">
        <v>902</v>
      </c>
      <c r="K3" s="148" t="s">
        <v>68</v>
      </c>
      <c r="L3" s="149" t="s">
        <v>486</v>
      </c>
      <c r="M3" s="149" t="s">
        <v>487</v>
      </c>
      <c r="N3" s="149" t="s">
        <v>488</v>
      </c>
      <c r="O3" s="149" t="s">
        <v>489</v>
      </c>
      <c r="P3" s="982"/>
    </row>
    <row r="4" spans="2:17" ht="120">
      <c r="B4" s="1218" t="s">
        <v>1017</v>
      </c>
      <c r="C4" s="296" t="s">
        <v>929</v>
      </c>
      <c r="D4" s="351" t="s">
        <v>1018</v>
      </c>
      <c r="E4" s="296" t="s">
        <v>1019</v>
      </c>
      <c r="F4" s="297" t="s">
        <v>578</v>
      </c>
      <c r="G4" s="298">
        <v>0.7</v>
      </c>
      <c r="H4" s="298">
        <v>0.9</v>
      </c>
      <c r="I4" s="298">
        <v>1</v>
      </c>
      <c r="J4" s="299" t="s">
        <v>1020</v>
      </c>
      <c r="K4" s="300" t="s">
        <v>1021</v>
      </c>
      <c r="L4" s="150"/>
      <c r="M4" s="151"/>
      <c r="N4" s="151"/>
      <c r="O4" s="151"/>
      <c r="P4" s="152"/>
      <c r="Q4" s="349"/>
    </row>
    <row r="5" spans="2:17" ht="108">
      <c r="B5" s="1209"/>
      <c r="C5" s="287" t="s">
        <v>934</v>
      </c>
      <c r="D5" s="288" t="s">
        <v>1022</v>
      </c>
      <c r="E5" s="287" t="s">
        <v>1023</v>
      </c>
      <c r="F5" s="289" t="s">
        <v>578</v>
      </c>
      <c r="G5" s="290">
        <v>1</v>
      </c>
      <c r="H5" s="290">
        <v>1</v>
      </c>
      <c r="I5" s="290">
        <v>1</v>
      </c>
      <c r="J5" s="291" t="s">
        <v>1024</v>
      </c>
      <c r="K5" s="301" t="s">
        <v>1021</v>
      </c>
      <c r="L5" s="153"/>
      <c r="M5" s="154"/>
      <c r="N5" s="154"/>
      <c r="O5" s="154"/>
      <c r="P5" s="155"/>
      <c r="Q5" s="349"/>
    </row>
    <row r="6" spans="2:17" ht="110.25" customHeight="1">
      <c r="B6" s="1209"/>
      <c r="C6" s="292" t="s">
        <v>1025</v>
      </c>
      <c r="D6" s="292" t="s">
        <v>1026</v>
      </c>
      <c r="E6" s="292" t="s">
        <v>1027</v>
      </c>
      <c r="F6" s="289" t="s">
        <v>494</v>
      </c>
      <c r="G6" s="291">
        <v>0</v>
      </c>
      <c r="H6" s="291">
        <v>5</v>
      </c>
      <c r="I6" s="291">
        <v>18</v>
      </c>
      <c r="J6" s="292" t="s">
        <v>1028</v>
      </c>
      <c r="K6" s="301" t="s">
        <v>947</v>
      </c>
      <c r="L6" s="142"/>
      <c r="M6" s="138"/>
      <c r="N6" s="138"/>
      <c r="O6" s="138"/>
      <c r="P6" s="139"/>
    </row>
    <row r="7" spans="2:17" ht="108">
      <c r="B7" s="1209"/>
      <c r="C7" s="292" t="s">
        <v>1029</v>
      </c>
      <c r="D7" s="292" t="s">
        <v>1030</v>
      </c>
      <c r="E7" s="292" t="s">
        <v>1031</v>
      </c>
      <c r="F7" s="289" t="s">
        <v>494</v>
      </c>
      <c r="G7" s="291">
        <v>1</v>
      </c>
      <c r="H7" s="291">
        <v>0</v>
      </c>
      <c r="I7" s="291">
        <v>1</v>
      </c>
      <c r="J7" s="292" t="s">
        <v>1032</v>
      </c>
      <c r="K7" s="301" t="s">
        <v>1033</v>
      </c>
      <c r="L7" s="142"/>
      <c r="M7" s="138"/>
      <c r="N7" s="138"/>
      <c r="O7" s="138"/>
      <c r="P7" s="139"/>
    </row>
    <row r="8" spans="2:17" ht="84">
      <c r="B8" s="1209" t="s">
        <v>1034</v>
      </c>
      <c r="C8" s="287" t="s">
        <v>498</v>
      </c>
      <c r="D8" s="287" t="s">
        <v>1035</v>
      </c>
      <c r="E8" s="287" t="s">
        <v>1036</v>
      </c>
      <c r="F8" s="289" t="s">
        <v>494</v>
      </c>
      <c r="G8" s="291">
        <v>4</v>
      </c>
      <c r="H8" s="291">
        <v>4</v>
      </c>
      <c r="I8" s="291">
        <v>4</v>
      </c>
      <c r="J8" s="291" t="s">
        <v>1037</v>
      </c>
      <c r="K8" s="301" t="s">
        <v>977</v>
      </c>
      <c r="L8" s="143"/>
      <c r="M8" s="138"/>
      <c r="N8" s="138"/>
      <c r="O8" s="138"/>
      <c r="P8" s="139"/>
    </row>
    <row r="9" spans="2:17" ht="120" customHeight="1">
      <c r="B9" s="1209"/>
      <c r="C9" s="287" t="s">
        <v>503</v>
      </c>
      <c r="D9" s="292" t="s">
        <v>1038</v>
      </c>
      <c r="E9" s="287" t="s">
        <v>1036</v>
      </c>
      <c r="F9" s="289" t="s">
        <v>494</v>
      </c>
      <c r="G9" s="291">
        <v>4</v>
      </c>
      <c r="H9" s="291">
        <v>4</v>
      </c>
      <c r="I9" s="291">
        <v>4</v>
      </c>
      <c r="J9" s="287" t="s">
        <v>1039</v>
      </c>
      <c r="K9" s="301" t="s">
        <v>977</v>
      </c>
      <c r="L9" s="143"/>
      <c r="M9" s="138"/>
      <c r="N9" s="138"/>
      <c r="O9" s="138"/>
      <c r="P9" s="139"/>
    </row>
    <row r="10" spans="2:17" ht="67.5" customHeight="1">
      <c r="B10" s="302" t="s">
        <v>1040</v>
      </c>
      <c r="C10" s="292" t="s">
        <v>509</v>
      </c>
      <c r="D10" s="292" t="s">
        <v>1041</v>
      </c>
      <c r="E10" s="293" t="s">
        <v>1042</v>
      </c>
      <c r="F10" s="289" t="s">
        <v>494</v>
      </c>
      <c r="G10" s="294">
        <v>0</v>
      </c>
      <c r="H10" s="294">
        <v>0</v>
      </c>
      <c r="I10" s="294">
        <v>1</v>
      </c>
      <c r="J10" s="293" t="s">
        <v>1043</v>
      </c>
      <c r="K10" s="303" t="s">
        <v>952</v>
      </c>
      <c r="L10" s="144"/>
      <c r="M10" s="138"/>
      <c r="N10" s="138"/>
      <c r="O10" s="138"/>
      <c r="P10" s="139"/>
    </row>
    <row r="11" spans="2:17" s="255" customFormat="1" ht="106.5" customHeight="1">
      <c r="B11" s="302" t="s">
        <v>1044</v>
      </c>
      <c r="C11" s="287" t="s">
        <v>525</v>
      </c>
      <c r="D11" s="287" t="s">
        <v>1045</v>
      </c>
      <c r="E11" s="287" t="s">
        <v>1046</v>
      </c>
      <c r="F11" s="289" t="s">
        <v>494</v>
      </c>
      <c r="G11" s="291">
        <v>1</v>
      </c>
      <c r="H11" s="291">
        <v>1</v>
      </c>
      <c r="I11" s="291">
        <v>1</v>
      </c>
      <c r="J11" s="291" t="s">
        <v>1047</v>
      </c>
      <c r="K11" s="301" t="s">
        <v>1048</v>
      </c>
      <c r="L11" s="251"/>
      <c r="M11" s="252"/>
      <c r="N11" s="252"/>
      <c r="O11" s="253"/>
      <c r="P11" s="254"/>
    </row>
    <row r="12" spans="2:17" ht="105.75" customHeight="1">
      <c r="B12" s="1210" t="s">
        <v>1049</v>
      </c>
      <c r="C12" s="287" t="s">
        <v>1010</v>
      </c>
      <c r="D12" s="287" t="s">
        <v>1050</v>
      </c>
      <c r="E12" s="291" t="s">
        <v>1036</v>
      </c>
      <c r="F12" s="289" t="s">
        <v>494</v>
      </c>
      <c r="G12" s="291">
        <v>4</v>
      </c>
      <c r="H12" s="291">
        <v>4</v>
      </c>
      <c r="I12" s="291">
        <v>4</v>
      </c>
      <c r="J12" s="287" t="s">
        <v>1051</v>
      </c>
      <c r="K12" s="301" t="s">
        <v>914</v>
      </c>
      <c r="L12" s="145"/>
      <c r="M12" s="138"/>
      <c r="N12" s="140"/>
      <c r="O12" s="140"/>
      <c r="P12" s="139"/>
    </row>
    <row r="13" spans="2:17" ht="69" customHeight="1">
      <c r="B13" s="1210"/>
      <c r="C13" s="287" t="s">
        <v>1052</v>
      </c>
      <c r="D13" s="287" t="s">
        <v>1053</v>
      </c>
      <c r="E13" s="294" t="s">
        <v>1054</v>
      </c>
      <c r="F13" s="289" t="s">
        <v>494</v>
      </c>
      <c r="G13" s="294">
        <v>1</v>
      </c>
      <c r="H13" s="294">
        <v>1</v>
      </c>
      <c r="I13" s="294">
        <v>1</v>
      </c>
      <c r="J13" s="294" t="s">
        <v>1055</v>
      </c>
      <c r="K13" s="301" t="s">
        <v>1056</v>
      </c>
      <c r="L13" s="144"/>
      <c r="M13" s="138"/>
      <c r="N13" s="138"/>
      <c r="O13" s="138"/>
      <c r="P13" s="139"/>
    </row>
    <row r="14" spans="2:17" ht="60">
      <c r="B14" s="1211"/>
      <c r="C14" s="304" t="s">
        <v>1057</v>
      </c>
      <c r="D14" s="305" t="s">
        <v>1058</v>
      </c>
      <c r="E14" s="306" t="s">
        <v>1059</v>
      </c>
      <c r="F14" s="295" t="s">
        <v>494</v>
      </c>
      <c r="G14" s="306">
        <v>1</v>
      </c>
      <c r="H14" s="306"/>
      <c r="I14" s="306">
        <v>1</v>
      </c>
      <c r="J14" s="306" t="s">
        <v>1060</v>
      </c>
      <c r="K14" s="307" t="s">
        <v>1056</v>
      </c>
      <c r="L14" s="146"/>
      <c r="M14" s="80"/>
      <c r="N14" s="80"/>
      <c r="O14" s="80"/>
      <c r="P14" s="81"/>
    </row>
  </sheetData>
  <autoFilter ref="B1:P14" xr:uid="{00000000-0009-0000-0000-00000B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8">
    <mergeCell ref="B8:B9"/>
    <mergeCell ref="B12:B14"/>
    <mergeCell ref="B1:P1"/>
    <mergeCell ref="B2:K2"/>
    <mergeCell ref="L2:O2"/>
    <mergeCell ref="P2:P3"/>
    <mergeCell ref="C3:D3"/>
    <mergeCell ref="B4:B7"/>
  </mergeCells>
  <printOptions horizontalCentered="1" verticalCentered="1"/>
  <pageMargins left="0.70866141732283472" right="0.70866141732283472" top="0.74803149606299213" bottom="0.74803149606299213" header="0.31496062992125984" footer="0.31496062992125984"/>
  <pageSetup paperSize="5" scale="37" orientation="landscape" r:id="rId1"/>
  <rowBreaks count="1" manualBreakCount="1">
    <brk id="14" min="1" max="12"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Hoja2!$E$4:$E$5</xm:f>
          </x14:formula1>
          <xm:sqref>F4:F14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4"/>
  <sheetViews>
    <sheetView topLeftCell="A3" zoomScale="120" zoomScaleNormal="120" workbookViewId="0">
      <selection activeCell="F3" sqref="F3"/>
    </sheetView>
  </sheetViews>
  <sheetFormatPr defaultColWidth="11.42578125" defaultRowHeight="11.25"/>
  <cols>
    <col min="1" max="1" width="29.140625" style="27" customWidth="1"/>
    <col min="2" max="2" width="32.42578125" style="27" customWidth="1"/>
    <col min="3" max="4" width="23.28515625" style="27" customWidth="1"/>
    <col min="5" max="5" width="17.42578125" style="27" customWidth="1"/>
    <col min="6" max="6" width="20.42578125" style="27" customWidth="1"/>
    <col min="7" max="7" width="31.28515625" style="27" customWidth="1"/>
    <col min="8" max="8" width="42.140625" style="27" customWidth="1"/>
    <col min="9" max="9" width="0" style="27" hidden="1" customWidth="1"/>
    <col min="10" max="10" width="16.28515625" style="27" hidden="1" customWidth="1"/>
    <col min="11" max="13" width="0" style="27" hidden="1" customWidth="1"/>
    <col min="14" max="16384" width="11.42578125" style="27"/>
  </cols>
  <sheetData>
    <row r="1" spans="1:13" ht="44.25" customHeight="1">
      <c r="A1" s="1227" t="s">
        <v>1061</v>
      </c>
      <c r="B1" s="1228"/>
      <c r="C1" s="1228"/>
      <c r="D1" s="1228"/>
      <c r="E1" s="1228"/>
      <c r="F1" s="1228"/>
      <c r="G1" s="1228"/>
      <c r="H1" s="1229"/>
      <c r="I1" s="1219" t="s">
        <v>477</v>
      </c>
      <c r="J1" s="1166"/>
      <c r="K1" s="1166"/>
      <c r="L1" s="1166"/>
      <c r="M1" s="1200" t="s">
        <v>478</v>
      </c>
    </row>
    <row r="2" spans="1:13" ht="54.75" customHeight="1">
      <c r="A2" s="233" t="s">
        <v>480</v>
      </c>
      <c r="B2" s="169" t="s">
        <v>1016</v>
      </c>
      <c r="C2" s="256" t="s">
        <v>1062</v>
      </c>
      <c r="D2" s="256" t="s">
        <v>483</v>
      </c>
      <c r="E2" s="256" t="s">
        <v>484</v>
      </c>
      <c r="F2" s="256" t="s">
        <v>485</v>
      </c>
      <c r="G2" s="169" t="s">
        <v>902</v>
      </c>
      <c r="H2" s="234" t="s">
        <v>68</v>
      </c>
      <c r="I2" s="246" t="s">
        <v>486</v>
      </c>
      <c r="J2" s="181" t="s">
        <v>487</v>
      </c>
      <c r="K2" s="181" t="s">
        <v>488</v>
      </c>
      <c r="L2" s="181" t="s">
        <v>489</v>
      </c>
      <c r="M2" s="1200"/>
    </row>
    <row r="3" spans="1:13" ht="69.75" customHeight="1">
      <c r="A3" s="1230" t="s">
        <v>1063</v>
      </c>
      <c r="B3" s="171" t="s">
        <v>1064</v>
      </c>
      <c r="C3" s="228" t="s">
        <v>494</v>
      </c>
      <c r="D3" s="230">
        <v>50</v>
      </c>
      <c r="E3" s="230">
        <v>0</v>
      </c>
      <c r="F3" s="230">
        <v>0</v>
      </c>
      <c r="G3" s="19" t="s">
        <v>1065</v>
      </c>
      <c r="H3" s="235" t="s">
        <v>938</v>
      </c>
    </row>
    <row r="4" spans="1:13" ht="111" customHeight="1">
      <c r="A4" s="1230"/>
      <c r="B4" s="174" t="s">
        <v>1066</v>
      </c>
      <c r="C4" s="228" t="s">
        <v>578</v>
      </c>
      <c r="D4" s="247">
        <v>0.33</v>
      </c>
      <c r="E4" s="247">
        <v>0.33</v>
      </c>
      <c r="F4" s="247">
        <v>0.34</v>
      </c>
      <c r="G4" s="162" t="s">
        <v>1067</v>
      </c>
      <c r="H4" s="236" t="s">
        <v>938</v>
      </c>
    </row>
    <row r="5" spans="1:13" ht="47.25" customHeight="1">
      <c r="A5" s="1230"/>
      <c r="B5" s="174" t="s">
        <v>1068</v>
      </c>
      <c r="C5" s="228" t="s">
        <v>494</v>
      </c>
      <c r="D5" s="231">
        <v>2</v>
      </c>
      <c r="E5" s="231">
        <v>2</v>
      </c>
      <c r="F5" s="231">
        <v>1</v>
      </c>
      <c r="G5" s="170" t="s">
        <v>1069</v>
      </c>
      <c r="H5" s="237" t="s">
        <v>938</v>
      </c>
    </row>
    <row r="6" spans="1:13" ht="83.25" customHeight="1">
      <c r="A6" s="1220" t="s">
        <v>1070</v>
      </c>
      <c r="B6" s="170" t="s">
        <v>1071</v>
      </c>
      <c r="C6" s="228" t="s">
        <v>578</v>
      </c>
      <c r="D6" s="248">
        <v>0.33</v>
      </c>
      <c r="E6" s="248">
        <v>0.33</v>
      </c>
      <c r="F6" s="248">
        <v>0.34</v>
      </c>
      <c r="G6" s="17" t="s">
        <v>1072</v>
      </c>
      <c r="H6" s="238" t="s">
        <v>938</v>
      </c>
    </row>
    <row r="7" spans="1:13" ht="72">
      <c r="A7" s="1220"/>
      <c r="B7" s="170" t="s">
        <v>1073</v>
      </c>
      <c r="C7" s="228" t="s">
        <v>494</v>
      </c>
      <c r="D7" s="232">
        <v>1</v>
      </c>
      <c r="E7" s="232">
        <v>3</v>
      </c>
      <c r="F7" s="232">
        <v>2</v>
      </c>
      <c r="G7" s="170" t="s">
        <v>1074</v>
      </c>
      <c r="H7" s="238" t="s">
        <v>938</v>
      </c>
    </row>
    <row r="8" spans="1:13" ht="108">
      <c r="A8" s="1220"/>
      <c r="B8" s="141" t="s">
        <v>1075</v>
      </c>
      <c r="C8" s="249" t="s">
        <v>578</v>
      </c>
      <c r="D8" s="250">
        <v>0.2</v>
      </c>
      <c r="E8" s="250">
        <v>0.4</v>
      </c>
      <c r="F8" s="250">
        <v>0.4</v>
      </c>
      <c r="G8" s="141" t="s">
        <v>1076</v>
      </c>
      <c r="H8" s="239" t="s">
        <v>938</v>
      </c>
    </row>
    <row r="9" spans="1:13" ht="25.5" customHeight="1">
      <c r="A9" s="1220"/>
      <c r="B9" s="1222" t="s">
        <v>1077</v>
      </c>
      <c r="C9" s="1231" t="s">
        <v>494</v>
      </c>
      <c r="D9" s="1233">
        <v>2</v>
      </c>
      <c r="E9" s="1233">
        <v>4</v>
      </c>
      <c r="F9" s="1233">
        <v>4</v>
      </c>
      <c r="G9" s="1224" t="s">
        <v>1078</v>
      </c>
      <c r="H9" s="1225" t="s">
        <v>938</v>
      </c>
    </row>
    <row r="10" spans="1:13" ht="63" customHeight="1">
      <c r="A10" s="1220"/>
      <c r="B10" s="1223"/>
      <c r="C10" s="1232"/>
      <c r="D10" s="1234"/>
      <c r="E10" s="1234"/>
      <c r="F10" s="1234"/>
      <c r="G10" s="1224"/>
      <c r="H10" s="1226"/>
    </row>
    <row r="11" spans="1:13" ht="75" customHeight="1">
      <c r="A11" s="240" t="s">
        <v>1079</v>
      </c>
      <c r="B11" s="170" t="s">
        <v>1080</v>
      </c>
      <c r="C11" s="228" t="s">
        <v>494</v>
      </c>
      <c r="D11" s="232"/>
      <c r="E11" s="232"/>
      <c r="F11" s="232">
        <v>1</v>
      </c>
      <c r="G11" s="186" t="s">
        <v>1081</v>
      </c>
      <c r="H11" s="238" t="s">
        <v>938</v>
      </c>
    </row>
    <row r="12" spans="1:13" ht="93.75" customHeight="1">
      <c r="A12" s="1220" t="s">
        <v>1082</v>
      </c>
      <c r="B12" s="170" t="s">
        <v>1083</v>
      </c>
      <c r="C12" s="228" t="s">
        <v>494</v>
      </c>
      <c r="D12" s="232"/>
      <c r="E12" s="232">
        <v>1</v>
      </c>
      <c r="F12" s="232">
        <v>1</v>
      </c>
      <c r="G12" s="187" t="s">
        <v>1084</v>
      </c>
      <c r="H12" s="238" t="s">
        <v>938</v>
      </c>
    </row>
    <row r="13" spans="1:13" ht="84.75" customHeight="1">
      <c r="A13" s="1220"/>
      <c r="B13" s="170" t="s">
        <v>1085</v>
      </c>
      <c r="C13" s="228" t="s">
        <v>494</v>
      </c>
      <c r="D13" s="232"/>
      <c r="E13" s="232">
        <v>1</v>
      </c>
      <c r="F13" s="232">
        <v>1</v>
      </c>
      <c r="G13" s="187" t="s">
        <v>1086</v>
      </c>
      <c r="H13" s="238" t="s">
        <v>938</v>
      </c>
    </row>
    <row r="14" spans="1:13" ht="48">
      <c r="A14" s="1221"/>
      <c r="B14" s="241" t="s">
        <v>1087</v>
      </c>
      <c r="C14" s="242" t="s">
        <v>494</v>
      </c>
      <c r="D14" s="243"/>
      <c r="E14" s="243">
        <v>1</v>
      </c>
      <c r="F14" s="243">
        <v>1</v>
      </c>
      <c r="G14" s="244" t="s">
        <v>1088</v>
      </c>
      <c r="H14" s="245" t="s">
        <v>938</v>
      </c>
    </row>
  </sheetData>
  <mergeCells count="13">
    <mergeCell ref="I1:L1"/>
    <mergeCell ref="M1:M2"/>
    <mergeCell ref="A12:A14"/>
    <mergeCell ref="A6:A10"/>
    <mergeCell ref="B9:B10"/>
    <mergeCell ref="G9:G10"/>
    <mergeCell ref="H9:H10"/>
    <mergeCell ref="A1:H1"/>
    <mergeCell ref="A3:A5"/>
    <mergeCell ref="C9:C10"/>
    <mergeCell ref="D9:D10"/>
    <mergeCell ref="E9:E10"/>
    <mergeCell ref="F9:F10"/>
  </mergeCells>
  <pageMargins left="0.70866141732283472" right="0.70866141732283472" top="0.74803149606299213" bottom="0.74803149606299213" header="0.31496062992125984" footer="0.31496062992125984"/>
  <pageSetup scale="6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Hoja2!$E$4:$E$5</xm:f>
          </x14:formula1>
          <xm:sqref>C3:C9 C11:C14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63005-101C-4F6B-8A07-0A4187D17972}">
  <dimension ref="A1:J47"/>
  <sheetViews>
    <sheetView topLeftCell="A44" workbookViewId="0">
      <selection activeCell="L47" sqref="L47"/>
    </sheetView>
  </sheetViews>
  <sheetFormatPr defaultColWidth="11.42578125" defaultRowHeight="15"/>
  <sheetData>
    <row r="1" spans="1:10">
      <c r="D1" t="s">
        <v>1089</v>
      </c>
      <c r="J1" t="s">
        <v>1090</v>
      </c>
    </row>
    <row r="2" spans="1:10" ht="84">
      <c r="A2" t="s">
        <v>90</v>
      </c>
      <c r="D2" s="336" t="s">
        <v>1091</v>
      </c>
      <c r="J2" s="338" t="s">
        <v>1092</v>
      </c>
    </row>
    <row r="3" spans="1:10" ht="132">
      <c r="A3" t="s">
        <v>111</v>
      </c>
      <c r="D3" s="336" t="s">
        <v>1093</v>
      </c>
      <c r="J3" s="338" t="s">
        <v>1094</v>
      </c>
    </row>
    <row r="4" spans="1:10" ht="216">
      <c r="D4" s="336" t="s">
        <v>1095</v>
      </c>
      <c r="J4" s="338" t="s">
        <v>1096</v>
      </c>
    </row>
    <row r="5" spans="1:10" ht="168">
      <c r="D5" s="336" t="s">
        <v>1097</v>
      </c>
      <c r="J5" s="338" t="s">
        <v>1098</v>
      </c>
    </row>
    <row r="6" spans="1:10" ht="144">
      <c r="D6" s="336" t="s">
        <v>1099</v>
      </c>
      <c r="J6" s="338" t="s">
        <v>1100</v>
      </c>
    </row>
    <row r="7" spans="1:10" ht="144">
      <c r="D7" s="336" t="s">
        <v>1101</v>
      </c>
      <c r="J7" s="338" t="s">
        <v>1102</v>
      </c>
    </row>
    <row r="8" spans="1:10" ht="120">
      <c r="D8" s="336" t="s">
        <v>1103</v>
      </c>
      <c r="J8" s="338" t="s">
        <v>1104</v>
      </c>
    </row>
    <row r="9" spans="1:10" ht="156">
      <c r="D9" s="336" t="s">
        <v>1105</v>
      </c>
      <c r="J9" s="338" t="s">
        <v>1106</v>
      </c>
    </row>
    <row r="10" spans="1:10" ht="192">
      <c r="D10" s="336" t="s">
        <v>1107</v>
      </c>
      <c r="J10" s="338" t="s">
        <v>1108</v>
      </c>
    </row>
    <row r="11" spans="1:10" ht="120">
      <c r="D11" s="336" t="s">
        <v>1109</v>
      </c>
      <c r="J11" s="338" t="s">
        <v>1110</v>
      </c>
    </row>
    <row r="12" spans="1:10" ht="96">
      <c r="D12" s="336" t="s">
        <v>1111</v>
      </c>
      <c r="J12" s="338" t="s">
        <v>1112</v>
      </c>
    </row>
    <row r="13" spans="1:10" ht="43.5">
      <c r="D13" s="336" t="s">
        <v>1113</v>
      </c>
      <c r="J13" s="338" t="s">
        <v>1114</v>
      </c>
    </row>
    <row r="14" spans="1:10" ht="48">
      <c r="D14" s="336" t="s">
        <v>1115</v>
      </c>
      <c r="J14" s="338" t="s">
        <v>1116</v>
      </c>
    </row>
    <row r="15" spans="1:10" ht="84">
      <c r="D15" s="336" t="s">
        <v>1117</v>
      </c>
      <c r="J15" s="338" t="s">
        <v>1118</v>
      </c>
    </row>
    <row r="16" spans="1:10" ht="60">
      <c r="D16" s="336" t="s">
        <v>1119</v>
      </c>
      <c r="J16" s="338" t="s">
        <v>1120</v>
      </c>
    </row>
    <row r="17" spans="4:10" ht="120">
      <c r="D17" s="336" t="s">
        <v>1121</v>
      </c>
      <c r="J17" s="338" t="s">
        <v>1122</v>
      </c>
    </row>
    <row r="18" spans="4:10" ht="84">
      <c r="D18" s="336" t="s">
        <v>1123</v>
      </c>
      <c r="J18" s="338" t="s">
        <v>1124</v>
      </c>
    </row>
    <row r="19" spans="4:10" ht="48">
      <c r="D19" s="336" t="s">
        <v>1125</v>
      </c>
      <c r="J19" s="338" t="s">
        <v>1126</v>
      </c>
    </row>
    <row r="20" spans="4:10" ht="60">
      <c r="D20" s="336" t="s">
        <v>1127</v>
      </c>
      <c r="J20" s="338" t="s">
        <v>1128</v>
      </c>
    </row>
    <row r="21" spans="4:10" ht="96">
      <c r="D21" s="336" t="s">
        <v>1129</v>
      </c>
      <c r="J21" s="338" t="s">
        <v>1130</v>
      </c>
    </row>
    <row r="22" spans="4:10" ht="114.75">
      <c r="D22" s="336" t="s">
        <v>1131</v>
      </c>
      <c r="J22" s="338" t="s">
        <v>1132</v>
      </c>
    </row>
    <row r="23" spans="4:10" ht="43.5">
      <c r="D23" s="336" t="s">
        <v>1133</v>
      </c>
      <c r="J23" s="338" t="s">
        <v>1134</v>
      </c>
    </row>
    <row r="24" spans="4:10" ht="36">
      <c r="J24" s="338" t="s">
        <v>1135</v>
      </c>
    </row>
    <row r="25" spans="4:10" ht="48">
      <c r="J25" s="338" t="s">
        <v>1136</v>
      </c>
    </row>
    <row r="26" spans="4:10" ht="72">
      <c r="J26" s="338" t="s">
        <v>1137</v>
      </c>
    </row>
    <row r="27" spans="4:10" ht="72">
      <c r="J27" s="338" t="s">
        <v>1138</v>
      </c>
    </row>
    <row r="28" spans="4:10" ht="60">
      <c r="J28" s="338" t="s">
        <v>1139</v>
      </c>
    </row>
    <row r="29" spans="4:10" ht="60">
      <c r="J29" s="338" t="s">
        <v>1140</v>
      </c>
    </row>
    <row r="30" spans="4:10" ht="72">
      <c r="J30" s="338" t="s">
        <v>1141</v>
      </c>
    </row>
    <row r="31" spans="4:10" ht="60">
      <c r="J31" s="338" t="s">
        <v>1142</v>
      </c>
    </row>
    <row r="32" spans="4:10" ht="60">
      <c r="J32" s="338" t="s">
        <v>1143</v>
      </c>
    </row>
    <row r="33" spans="10:10" ht="36">
      <c r="J33" s="338" t="s">
        <v>1144</v>
      </c>
    </row>
    <row r="34" spans="10:10" ht="60">
      <c r="J34" s="338" t="s">
        <v>1145</v>
      </c>
    </row>
    <row r="35" spans="10:10" ht="60">
      <c r="J35" s="338" t="s">
        <v>1146</v>
      </c>
    </row>
    <row r="36" spans="10:10" ht="60">
      <c r="J36" s="338" t="s">
        <v>1147</v>
      </c>
    </row>
    <row r="37" spans="10:10" ht="60">
      <c r="J37" s="338" t="s">
        <v>1148</v>
      </c>
    </row>
    <row r="38" spans="10:10" ht="60">
      <c r="J38" s="338" t="s">
        <v>1149</v>
      </c>
    </row>
    <row r="39" spans="10:10" ht="48">
      <c r="J39" s="338" t="s">
        <v>1150</v>
      </c>
    </row>
    <row r="40" spans="10:10" ht="60">
      <c r="J40" s="338" t="s">
        <v>1151</v>
      </c>
    </row>
    <row r="41" spans="10:10" ht="84">
      <c r="J41" s="339" t="s">
        <v>1152</v>
      </c>
    </row>
    <row r="42" spans="10:10" ht="72">
      <c r="J42" s="339" t="s">
        <v>1153</v>
      </c>
    </row>
    <row r="43" spans="10:10" ht="84">
      <c r="J43" s="338" t="s">
        <v>1154</v>
      </c>
    </row>
    <row r="44" spans="10:10" ht="84">
      <c r="J44" s="339" t="s">
        <v>1155</v>
      </c>
    </row>
    <row r="45" spans="10:10" ht="36">
      <c r="J45" s="338" t="s">
        <v>1156</v>
      </c>
    </row>
    <row r="46" spans="10:10" ht="60">
      <c r="J46" s="338" t="s">
        <v>621</v>
      </c>
    </row>
    <row r="47" spans="10:10" ht="90.75" customHeight="1">
      <c r="J47" s="344" t="s">
        <v>1157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election activeCell="A2" sqref="A2:A3"/>
    </sheetView>
  </sheetViews>
  <sheetFormatPr defaultColWidth="11.42578125" defaultRowHeight="15"/>
  <cols>
    <col min="1" max="1" width="18.42578125" customWidth="1"/>
  </cols>
  <sheetData>
    <row r="1" spans="1:1">
      <c r="A1" t="s">
        <v>1158</v>
      </c>
    </row>
    <row r="2" spans="1:1">
      <c r="A2" t="s">
        <v>565</v>
      </c>
    </row>
    <row r="3" spans="1:1">
      <c r="A3" t="s">
        <v>1159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29"/>
  <sheetViews>
    <sheetView topLeftCell="C28" workbookViewId="0">
      <selection activeCell="E8" sqref="E8:E10"/>
    </sheetView>
  </sheetViews>
  <sheetFormatPr defaultColWidth="11.42578125" defaultRowHeight="15"/>
  <cols>
    <col min="1" max="1" width="31.85546875" style="10" customWidth="1"/>
    <col min="2" max="2" width="18" bestFit="1" customWidth="1"/>
    <col min="3" max="3" width="13" bestFit="1" customWidth="1"/>
    <col min="4" max="4" width="15.5703125" bestFit="1" customWidth="1"/>
    <col min="5" max="5" width="53" customWidth="1"/>
    <col min="6" max="6" width="9.140625" style="12" customWidth="1"/>
    <col min="7" max="7" width="28.140625" customWidth="1"/>
  </cols>
  <sheetData>
    <row r="1" spans="1:7">
      <c r="A1" s="7" t="s">
        <v>1160</v>
      </c>
      <c r="B1" s="6" t="s">
        <v>55</v>
      </c>
      <c r="C1" s="6" t="s">
        <v>57</v>
      </c>
      <c r="D1" s="6" t="s">
        <v>1161</v>
      </c>
      <c r="E1" s="6" t="s">
        <v>1162</v>
      </c>
      <c r="F1" s="11" t="s">
        <v>1163</v>
      </c>
      <c r="G1" s="11" t="s">
        <v>18</v>
      </c>
    </row>
    <row r="2" spans="1:7">
      <c r="A2" s="8" t="s">
        <v>1164</v>
      </c>
      <c r="B2" t="s">
        <v>88</v>
      </c>
      <c r="C2" t="s">
        <v>1165</v>
      </c>
      <c r="D2" t="s">
        <v>90</v>
      </c>
      <c r="E2" s="10" t="s">
        <v>94</v>
      </c>
      <c r="F2" s="12">
        <v>15</v>
      </c>
      <c r="G2" t="s">
        <v>92</v>
      </c>
    </row>
    <row r="3" spans="1:7">
      <c r="A3" s="8" t="s">
        <v>1166</v>
      </c>
      <c r="B3" t="s">
        <v>39</v>
      </c>
      <c r="C3" t="s">
        <v>1167</v>
      </c>
      <c r="D3" t="s">
        <v>111</v>
      </c>
      <c r="E3" s="10" t="s">
        <v>1168</v>
      </c>
      <c r="F3" s="12">
        <v>0</v>
      </c>
      <c r="G3" t="s">
        <v>413</v>
      </c>
    </row>
    <row r="4" spans="1:7">
      <c r="A4" s="8" t="s">
        <v>1169</v>
      </c>
      <c r="B4" t="s">
        <v>139</v>
      </c>
      <c r="C4" t="s">
        <v>747</v>
      </c>
      <c r="E4" s="10" t="s">
        <v>106</v>
      </c>
      <c r="F4" s="12">
        <v>15</v>
      </c>
    </row>
    <row r="5" spans="1:7">
      <c r="A5" s="8" t="s">
        <v>1170</v>
      </c>
      <c r="B5" t="s">
        <v>622</v>
      </c>
      <c r="C5" t="s">
        <v>40</v>
      </c>
      <c r="E5" s="10" t="s">
        <v>1171</v>
      </c>
      <c r="F5" s="12">
        <v>0</v>
      </c>
    </row>
    <row r="6" spans="1:7">
      <c r="A6" s="8" t="s">
        <v>1172</v>
      </c>
      <c r="B6" t="s">
        <v>1173</v>
      </c>
      <c r="C6" t="s">
        <v>759</v>
      </c>
      <c r="E6" s="10" t="s">
        <v>109</v>
      </c>
      <c r="F6" s="12">
        <v>15</v>
      </c>
    </row>
    <row r="7" spans="1:7">
      <c r="A7" s="8" t="s">
        <v>1174</v>
      </c>
      <c r="E7" s="10" t="s">
        <v>1175</v>
      </c>
      <c r="F7" s="12">
        <v>0</v>
      </c>
    </row>
    <row r="8" spans="1:7">
      <c r="A8" s="9" t="s">
        <v>1176</v>
      </c>
      <c r="E8" s="10" t="s">
        <v>113</v>
      </c>
      <c r="F8" s="12">
        <v>15</v>
      </c>
    </row>
    <row r="9" spans="1:7">
      <c r="A9" s="9" t="s">
        <v>1177</v>
      </c>
      <c r="E9" s="10" t="s">
        <v>641</v>
      </c>
      <c r="F9" s="12">
        <v>10</v>
      </c>
    </row>
    <row r="10" spans="1:7" ht="26.25">
      <c r="A10" s="9" t="s">
        <v>1178</v>
      </c>
      <c r="E10" s="10" t="s">
        <v>1179</v>
      </c>
      <c r="F10" s="12">
        <v>0</v>
      </c>
    </row>
    <row r="11" spans="1:7">
      <c r="A11" s="9" t="s">
        <v>1180</v>
      </c>
      <c r="E11" s="10" t="s">
        <v>116</v>
      </c>
      <c r="F11" s="12">
        <v>15</v>
      </c>
    </row>
    <row r="12" spans="1:7">
      <c r="A12" s="9" t="s">
        <v>85</v>
      </c>
      <c r="E12" s="10" t="s">
        <v>1181</v>
      </c>
      <c r="F12" s="12">
        <v>0</v>
      </c>
    </row>
    <row r="13" spans="1:7" ht="26.25">
      <c r="A13" s="9" t="s">
        <v>1182</v>
      </c>
      <c r="E13" s="10" t="s">
        <v>119</v>
      </c>
      <c r="F13" s="12">
        <v>15</v>
      </c>
    </row>
    <row r="14" spans="1:7">
      <c r="A14" s="9" t="s">
        <v>1183</v>
      </c>
      <c r="E14" s="10" t="s">
        <v>1184</v>
      </c>
      <c r="F14" s="12">
        <v>0</v>
      </c>
    </row>
    <row r="15" spans="1:7">
      <c r="A15" s="9"/>
      <c r="E15" s="10" t="s">
        <v>122</v>
      </c>
      <c r="F15" s="12">
        <v>10</v>
      </c>
    </row>
    <row r="16" spans="1:7">
      <c r="A16" s="9"/>
      <c r="E16" s="10" t="s">
        <v>1185</v>
      </c>
      <c r="F16" s="12">
        <v>5</v>
      </c>
    </row>
    <row r="17" spans="1:12">
      <c r="A17" s="9"/>
      <c r="E17" s="10" t="s">
        <v>1186</v>
      </c>
      <c r="F17" s="12">
        <v>0</v>
      </c>
    </row>
    <row r="18" spans="1:12">
      <c r="A18" s="8"/>
      <c r="E18" s="13" t="s">
        <v>82</v>
      </c>
      <c r="F18" s="12">
        <f>SUM(F2:F17)</f>
        <v>115</v>
      </c>
    </row>
    <row r="19" spans="1:12">
      <c r="A19" s="8"/>
    </row>
    <row r="20" spans="1:12">
      <c r="A20" s="8"/>
    </row>
    <row r="21" spans="1:12">
      <c r="A21" s="14"/>
    </row>
    <row r="22" spans="1:12">
      <c r="A22" s="14"/>
    </row>
    <row r="23" spans="1:12" ht="60.75">
      <c r="B23" s="1235" t="s">
        <v>1187</v>
      </c>
      <c r="C23" s="1235"/>
      <c r="D23" s="6" t="s">
        <v>1188</v>
      </c>
      <c r="E23" s="15" t="s">
        <v>1189</v>
      </c>
      <c r="G23" s="14" t="s">
        <v>1190</v>
      </c>
      <c r="H23" s="14" t="s">
        <v>1191</v>
      </c>
    </row>
    <row r="24" spans="1:12">
      <c r="B24" s="6" t="s">
        <v>55</v>
      </c>
      <c r="C24" s="6" t="s">
        <v>57</v>
      </c>
      <c r="D24" t="s">
        <v>140</v>
      </c>
      <c r="E24" t="s">
        <v>95</v>
      </c>
      <c r="G24" t="s">
        <v>99</v>
      </c>
      <c r="H24" t="s">
        <v>99</v>
      </c>
    </row>
    <row r="25" spans="1:12">
      <c r="B25" t="s">
        <v>88</v>
      </c>
      <c r="C25" t="s">
        <v>747</v>
      </c>
      <c r="D25" t="s">
        <v>147</v>
      </c>
      <c r="E25" t="s">
        <v>747</v>
      </c>
      <c r="G25" t="s">
        <v>100</v>
      </c>
      <c r="H25" t="s">
        <v>178</v>
      </c>
      <c r="L25" t="b">
        <f>IF(K25=DATOS!E2,"")</f>
        <v>0</v>
      </c>
    </row>
    <row r="26" spans="1:12">
      <c r="B26" t="s">
        <v>39</v>
      </c>
      <c r="C26" t="s">
        <v>40</v>
      </c>
      <c r="E26" t="s">
        <v>739</v>
      </c>
      <c r="H26" t="s">
        <v>100</v>
      </c>
    </row>
    <row r="27" spans="1:12">
      <c r="B27" t="s">
        <v>139</v>
      </c>
      <c r="C27" t="s">
        <v>759</v>
      </c>
    </row>
    <row r="28" spans="1:12">
      <c r="B28" t="s">
        <v>622</v>
      </c>
    </row>
    <row r="29" spans="1:12">
      <c r="B29" t="s">
        <v>1173</v>
      </c>
    </row>
  </sheetData>
  <mergeCells count="1">
    <mergeCell ref="B23:C23"/>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0D04B-48D6-4B2A-936C-E0B7B4E600CF}">
  <dimension ref="A3:G7"/>
  <sheetViews>
    <sheetView workbookViewId="0">
      <selection activeCell="E18" sqref="E18"/>
    </sheetView>
  </sheetViews>
  <sheetFormatPr defaultColWidth="76" defaultRowHeight="15"/>
  <cols>
    <col min="1" max="1" width="15.28515625" bestFit="1" customWidth="1"/>
    <col min="2" max="2" width="27.5703125" bestFit="1" customWidth="1"/>
    <col min="3" max="3" width="28.140625" bestFit="1" customWidth="1"/>
    <col min="4" max="4" width="24" bestFit="1" customWidth="1"/>
    <col min="5" max="5" width="29.42578125" bestFit="1" customWidth="1"/>
    <col min="6" max="6" width="16.140625" bestFit="1" customWidth="1"/>
    <col min="7" max="7" width="12.5703125" bestFit="1" customWidth="1"/>
  </cols>
  <sheetData>
    <row r="3" spans="1:7">
      <c r="A3" s="389" t="s">
        <v>1192</v>
      </c>
      <c r="B3" s="389" t="s">
        <v>1193</v>
      </c>
    </row>
    <row r="4" spans="1:7">
      <c r="A4" s="389" t="s">
        <v>1194</v>
      </c>
      <c r="B4" t="s">
        <v>1103</v>
      </c>
      <c r="C4" t="s">
        <v>1101</v>
      </c>
      <c r="D4" t="s">
        <v>1105</v>
      </c>
      <c r="E4" t="s">
        <v>1099</v>
      </c>
      <c r="F4" t="s">
        <v>1115</v>
      </c>
      <c r="G4" t="s">
        <v>1195</v>
      </c>
    </row>
    <row r="5" spans="1:7">
      <c r="A5" s="390" t="s">
        <v>1196</v>
      </c>
      <c r="B5">
        <v>2</v>
      </c>
      <c r="C5">
        <v>2</v>
      </c>
      <c r="D5">
        <v>1</v>
      </c>
      <c r="E5">
        <v>1</v>
      </c>
      <c r="F5">
        <v>16</v>
      </c>
      <c r="G5">
        <v>22</v>
      </c>
    </row>
    <row r="6" spans="1:7">
      <c r="A6" s="390" t="s">
        <v>1197</v>
      </c>
      <c r="B6">
        <v>1</v>
      </c>
      <c r="F6">
        <v>4</v>
      </c>
      <c r="G6">
        <v>5</v>
      </c>
    </row>
    <row r="7" spans="1:7">
      <c r="A7" s="390" t="s">
        <v>1195</v>
      </c>
      <c r="B7">
        <v>3</v>
      </c>
      <c r="C7">
        <v>2</v>
      </c>
      <c r="D7">
        <v>1</v>
      </c>
      <c r="E7">
        <v>1</v>
      </c>
      <c r="F7">
        <v>20</v>
      </c>
      <c r="G7">
        <v>27</v>
      </c>
    </row>
  </sheetData>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2C67F-A999-47DB-B508-E007D67B487A}">
  <dimension ref="A1:C46"/>
  <sheetViews>
    <sheetView topLeftCell="A22" workbookViewId="0">
      <selection activeCell="B24" sqref="B24"/>
    </sheetView>
  </sheetViews>
  <sheetFormatPr defaultColWidth="11.42578125" defaultRowHeight="15"/>
  <cols>
    <col min="1" max="1" width="61.42578125" customWidth="1"/>
    <col min="2" max="2" width="158" customWidth="1"/>
    <col min="3" max="3" width="16.140625" hidden="1" customWidth="1"/>
  </cols>
  <sheetData>
    <row r="1" spans="1:3">
      <c r="A1" t="s">
        <v>42</v>
      </c>
      <c r="B1" t="s">
        <v>1198</v>
      </c>
      <c r="C1" t="s">
        <v>1193</v>
      </c>
    </row>
    <row r="2" spans="1:3">
      <c r="A2" t="s">
        <v>1115</v>
      </c>
      <c r="B2" t="s">
        <v>621</v>
      </c>
      <c r="C2" t="s">
        <v>1197</v>
      </c>
    </row>
    <row r="3" spans="1:3">
      <c r="A3" t="s">
        <v>1099</v>
      </c>
      <c r="B3" t="s">
        <v>1156</v>
      </c>
      <c r="C3" t="s">
        <v>1196</v>
      </c>
    </row>
    <row r="4" spans="1:3">
      <c r="A4" t="s">
        <v>1105</v>
      </c>
      <c r="B4" t="s">
        <v>1132</v>
      </c>
      <c r="C4" t="s">
        <v>1196</v>
      </c>
    </row>
    <row r="5" spans="1:3">
      <c r="A5" t="s">
        <v>1115</v>
      </c>
      <c r="B5" t="s">
        <v>1150</v>
      </c>
      <c r="C5" t="s">
        <v>1197</v>
      </c>
    </row>
    <row r="6" spans="1:3">
      <c r="A6" t="s">
        <v>1115</v>
      </c>
      <c r="B6" t="s">
        <v>1151</v>
      </c>
      <c r="C6" t="s">
        <v>1197</v>
      </c>
    </row>
    <row r="7" spans="1:3">
      <c r="A7" t="s">
        <v>1115</v>
      </c>
      <c r="B7" t="s">
        <v>1152</v>
      </c>
      <c r="C7" t="s">
        <v>1196</v>
      </c>
    </row>
    <row r="8" spans="1:3">
      <c r="A8" t="s">
        <v>1115</v>
      </c>
      <c r="B8" t="s">
        <v>1153</v>
      </c>
      <c r="C8" t="s">
        <v>1196</v>
      </c>
    </row>
    <row r="9" spans="1:3">
      <c r="A9" t="s">
        <v>1115</v>
      </c>
      <c r="B9" t="s">
        <v>1154</v>
      </c>
      <c r="C9" t="s">
        <v>1197</v>
      </c>
    </row>
    <row r="10" spans="1:3">
      <c r="A10" t="s">
        <v>1103</v>
      </c>
      <c r="B10" s="1" t="s">
        <v>1199</v>
      </c>
      <c r="C10" t="s">
        <v>1196</v>
      </c>
    </row>
    <row r="11" spans="1:3">
      <c r="A11" t="s">
        <v>1103</v>
      </c>
      <c r="B11" t="s">
        <v>1134</v>
      </c>
      <c r="C11" t="s">
        <v>1197</v>
      </c>
    </row>
    <row r="12" spans="1:3">
      <c r="A12" t="s">
        <v>1115</v>
      </c>
      <c r="B12" t="s">
        <v>1149</v>
      </c>
      <c r="C12" t="s">
        <v>1196</v>
      </c>
    </row>
    <row r="13" spans="1:3">
      <c r="A13" t="s">
        <v>1103</v>
      </c>
      <c r="B13" t="s">
        <v>1135</v>
      </c>
      <c r="C13" t="s">
        <v>1196</v>
      </c>
    </row>
    <row r="14" spans="1:3">
      <c r="A14" t="s">
        <v>1115</v>
      </c>
      <c r="B14" t="s">
        <v>1137</v>
      </c>
      <c r="C14" t="s">
        <v>1196</v>
      </c>
    </row>
    <row r="15" spans="1:3">
      <c r="A15" t="s">
        <v>1115</v>
      </c>
      <c r="B15" t="s">
        <v>1138</v>
      </c>
      <c r="C15" t="s">
        <v>1196</v>
      </c>
    </row>
    <row r="16" spans="1:3">
      <c r="A16" t="s">
        <v>1115</v>
      </c>
      <c r="B16" t="s">
        <v>1139</v>
      </c>
      <c r="C16" t="s">
        <v>1196</v>
      </c>
    </row>
    <row r="17" spans="1:3">
      <c r="A17" t="s">
        <v>1115</v>
      </c>
      <c r="B17" t="s">
        <v>1140</v>
      </c>
      <c r="C17" t="s">
        <v>1196</v>
      </c>
    </row>
    <row r="18" spans="1:3">
      <c r="A18" t="s">
        <v>1115</v>
      </c>
      <c r="B18" t="s">
        <v>1141</v>
      </c>
      <c r="C18" t="s">
        <v>1196</v>
      </c>
    </row>
    <row r="19" spans="1:3">
      <c r="A19" t="s">
        <v>1101</v>
      </c>
      <c r="B19" t="s">
        <v>1128</v>
      </c>
      <c r="C19" t="s">
        <v>1196</v>
      </c>
    </row>
    <row r="20" spans="1:3">
      <c r="A20" t="s">
        <v>1101</v>
      </c>
      <c r="B20" t="s">
        <v>1130</v>
      </c>
      <c r="C20" t="s">
        <v>1196</v>
      </c>
    </row>
    <row r="21" spans="1:3">
      <c r="A21" t="s">
        <v>1115</v>
      </c>
      <c r="B21" t="s">
        <v>1142</v>
      </c>
      <c r="C21" t="s">
        <v>1196</v>
      </c>
    </row>
    <row r="22" spans="1:3">
      <c r="A22" t="s">
        <v>1115</v>
      </c>
      <c r="B22" t="s">
        <v>1143</v>
      </c>
      <c r="C22" t="s">
        <v>1196</v>
      </c>
    </row>
    <row r="23" spans="1:3">
      <c r="A23" t="s">
        <v>1115</v>
      </c>
      <c r="B23" t="s">
        <v>1144</v>
      </c>
      <c r="C23" t="s">
        <v>1196</v>
      </c>
    </row>
    <row r="24" spans="1:3">
      <c r="A24" t="s">
        <v>1115</v>
      </c>
      <c r="B24" t="s">
        <v>1145</v>
      </c>
      <c r="C24" t="s">
        <v>1196</v>
      </c>
    </row>
    <row r="25" spans="1:3">
      <c r="A25" t="s">
        <v>1115</v>
      </c>
      <c r="B25" t="s">
        <v>1146</v>
      </c>
      <c r="C25" t="s">
        <v>1196</v>
      </c>
    </row>
    <row r="26" spans="1:3">
      <c r="A26" t="s">
        <v>1115</v>
      </c>
      <c r="B26" t="s">
        <v>1147</v>
      </c>
      <c r="C26" t="s">
        <v>1196</v>
      </c>
    </row>
    <row r="27" spans="1:3">
      <c r="A27" t="s">
        <v>1115</v>
      </c>
      <c r="B27" t="s">
        <v>1148</v>
      </c>
      <c r="C27" t="s">
        <v>1196</v>
      </c>
    </row>
    <row r="28" spans="1:3">
      <c r="A28" t="s">
        <v>1115</v>
      </c>
      <c r="B28" t="s">
        <v>1200</v>
      </c>
    </row>
    <row r="29" spans="1:3">
      <c r="A29" t="s">
        <v>1201</v>
      </c>
      <c r="B29" t="s">
        <v>1092</v>
      </c>
    </row>
    <row r="30" spans="1:3">
      <c r="A30" t="s">
        <v>1202</v>
      </c>
      <c r="B30" t="s">
        <v>1094</v>
      </c>
    </row>
    <row r="31" spans="1:3">
      <c r="A31" t="s">
        <v>1202</v>
      </c>
      <c r="B31" t="s">
        <v>1096</v>
      </c>
    </row>
    <row r="32" spans="1:3">
      <c r="A32" t="s">
        <v>1202</v>
      </c>
      <c r="B32" t="s">
        <v>1098</v>
      </c>
    </row>
    <row r="33" spans="1:2">
      <c r="A33" t="s">
        <v>1202</v>
      </c>
      <c r="B33" t="s">
        <v>1100</v>
      </c>
    </row>
    <row r="34" spans="1:2">
      <c r="A34" t="s">
        <v>1202</v>
      </c>
      <c r="B34" t="s">
        <v>1102</v>
      </c>
    </row>
    <row r="35" spans="1:2">
      <c r="A35" t="s">
        <v>1202</v>
      </c>
      <c r="B35" t="s">
        <v>1104</v>
      </c>
    </row>
    <row r="36" spans="1:2">
      <c r="A36" t="s">
        <v>1202</v>
      </c>
      <c r="B36" t="s">
        <v>1106</v>
      </c>
    </row>
    <row r="37" spans="1:2">
      <c r="A37" t="s">
        <v>1202</v>
      </c>
      <c r="B37" t="s">
        <v>1108</v>
      </c>
    </row>
    <row r="38" spans="1:2">
      <c r="A38" t="s">
        <v>1202</v>
      </c>
      <c r="B38" t="s">
        <v>1110</v>
      </c>
    </row>
    <row r="39" spans="1:2">
      <c r="A39" t="s">
        <v>1202</v>
      </c>
      <c r="B39" t="s">
        <v>1112</v>
      </c>
    </row>
    <row r="40" spans="1:2">
      <c r="A40" t="s">
        <v>1202</v>
      </c>
      <c r="B40" t="s">
        <v>1114</v>
      </c>
    </row>
    <row r="41" spans="1:2">
      <c r="A41" t="s">
        <v>1202</v>
      </c>
      <c r="B41" t="s">
        <v>1116</v>
      </c>
    </row>
    <row r="42" spans="1:2">
      <c r="A42" t="s">
        <v>1202</v>
      </c>
      <c r="B42" t="s">
        <v>1118</v>
      </c>
    </row>
    <row r="43" spans="1:2">
      <c r="A43" t="s">
        <v>1202</v>
      </c>
      <c r="B43" t="s">
        <v>1120</v>
      </c>
    </row>
    <row r="44" spans="1:2">
      <c r="A44" t="s">
        <v>1202</v>
      </c>
      <c r="B44" t="s">
        <v>1122</v>
      </c>
    </row>
    <row r="45" spans="1:2">
      <c r="A45" t="s">
        <v>1202</v>
      </c>
      <c r="B45" t="s">
        <v>1124</v>
      </c>
    </row>
    <row r="46" spans="1:2">
      <c r="A46" t="s">
        <v>1202</v>
      </c>
      <c r="B46" t="s">
        <v>1126</v>
      </c>
    </row>
  </sheetData>
  <autoFilter ref="B1:C27" xr:uid="{4F62C67F-A999-47DB-B508-E007D67B487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view="pageBreakPreview" zoomScale="60" zoomScaleNormal="100" workbookViewId="0">
      <selection activeCell="A11" sqref="A11:D11"/>
    </sheetView>
  </sheetViews>
  <sheetFormatPr defaultColWidth="11.42578125" defaultRowHeight="15"/>
  <cols>
    <col min="1" max="1" width="28.5703125" style="1" customWidth="1"/>
    <col min="2" max="3" width="11.42578125" style="1" customWidth="1"/>
    <col min="4" max="4" width="11.42578125" style="1"/>
    <col min="5" max="5" width="6.42578125" style="1" customWidth="1"/>
    <col min="6" max="6" width="16.7109375" style="1" customWidth="1"/>
    <col min="7" max="16384" width="11.42578125" style="1"/>
  </cols>
  <sheetData>
    <row r="1" spans="1:10" ht="16.5" thickBot="1">
      <c r="A1" s="524"/>
      <c r="B1" s="503" t="s">
        <v>41</v>
      </c>
      <c r="C1" s="504"/>
      <c r="D1" s="504"/>
      <c r="E1" s="504"/>
      <c r="F1" s="504"/>
      <c r="G1" s="504"/>
      <c r="H1" s="504"/>
      <c r="I1" s="504"/>
      <c r="J1" s="505"/>
    </row>
    <row r="2" spans="1:10">
      <c r="A2" s="525"/>
      <c r="B2" s="506" t="s">
        <v>42</v>
      </c>
      <c r="C2" s="507"/>
      <c r="D2" s="508"/>
      <c r="E2" s="515"/>
      <c r="F2" s="516"/>
      <c r="G2" s="516"/>
      <c r="H2" s="516"/>
      <c r="I2" s="516"/>
      <c r="J2" s="517"/>
    </row>
    <row r="3" spans="1:10" ht="6" customHeight="1">
      <c r="A3" s="525"/>
      <c r="B3" s="509"/>
      <c r="C3" s="510"/>
      <c r="D3" s="511"/>
      <c r="E3" s="518"/>
      <c r="F3" s="519"/>
      <c r="G3" s="519"/>
      <c r="H3" s="519"/>
      <c r="I3" s="519"/>
      <c r="J3" s="520"/>
    </row>
    <row r="4" spans="1:10" ht="9" customHeight="1" thickBot="1">
      <c r="A4" s="525"/>
      <c r="B4" s="512"/>
      <c r="C4" s="513"/>
      <c r="D4" s="514"/>
      <c r="E4" s="521"/>
      <c r="F4" s="522"/>
      <c r="G4" s="522"/>
      <c r="H4" s="522"/>
      <c r="I4" s="522"/>
      <c r="J4" s="523"/>
    </row>
    <row r="5" spans="1:10" ht="30" customHeight="1" thickBot="1">
      <c r="A5" s="525"/>
      <c r="B5" s="494" t="s">
        <v>43</v>
      </c>
      <c r="C5" s="496"/>
      <c r="D5" s="526"/>
      <c r="E5" s="527"/>
      <c r="F5" s="527"/>
      <c r="G5" s="527"/>
      <c r="H5" s="527"/>
      <c r="I5" s="527"/>
      <c r="J5" s="528"/>
    </row>
    <row r="6" spans="1:10" ht="21.75" customHeight="1" thickBot="1">
      <c r="A6" s="62"/>
      <c r="B6" s="61"/>
      <c r="C6" s="61"/>
      <c r="D6" s="61"/>
      <c r="E6" s="61"/>
      <c r="F6" s="61"/>
      <c r="G6" s="61"/>
      <c r="H6" s="61"/>
      <c r="I6" s="61"/>
      <c r="J6" s="60"/>
    </row>
    <row r="7" spans="1:10" ht="25.5" customHeight="1" thickBot="1">
      <c r="A7" s="529" t="s">
        <v>44</v>
      </c>
      <c r="B7" s="530"/>
      <c r="C7" s="530"/>
      <c r="D7" s="531"/>
      <c r="F7" s="529" t="s">
        <v>45</v>
      </c>
      <c r="G7" s="530"/>
      <c r="H7" s="530"/>
      <c r="I7" s="530"/>
      <c r="J7" s="531"/>
    </row>
    <row r="8" spans="1:10" ht="36.75" customHeight="1">
      <c r="A8" s="497"/>
      <c r="B8" s="498"/>
      <c r="C8" s="498"/>
      <c r="D8" s="499"/>
      <c r="E8" s="532"/>
      <c r="F8" s="534"/>
      <c r="G8" s="535"/>
      <c r="H8" s="535"/>
      <c r="I8" s="535"/>
      <c r="J8" s="536"/>
    </row>
    <row r="9" spans="1:10" ht="33.75" customHeight="1">
      <c r="A9" s="488"/>
      <c r="B9" s="489"/>
      <c r="C9" s="489"/>
      <c r="D9" s="490"/>
      <c r="E9" s="533"/>
      <c r="F9" s="491"/>
      <c r="G9" s="492"/>
      <c r="H9" s="492"/>
      <c r="I9" s="492"/>
      <c r="J9" s="493"/>
    </row>
    <row r="10" spans="1:10" ht="32.25" customHeight="1">
      <c r="A10" s="488"/>
      <c r="B10" s="489"/>
      <c r="C10" s="489"/>
      <c r="D10" s="490"/>
      <c r="E10" s="533"/>
      <c r="F10" s="491"/>
      <c r="G10" s="492"/>
      <c r="H10" s="492"/>
      <c r="I10" s="492"/>
      <c r="J10" s="493"/>
    </row>
    <row r="11" spans="1:10" ht="40.5" customHeight="1">
      <c r="A11" s="488"/>
      <c r="B11" s="489"/>
      <c r="C11" s="489"/>
      <c r="D11" s="490"/>
      <c r="E11" s="533"/>
      <c r="F11" s="491"/>
      <c r="G11" s="492"/>
      <c r="H11" s="492"/>
      <c r="I11" s="492"/>
      <c r="J11" s="493"/>
    </row>
    <row r="12" spans="1:10" ht="40.5" customHeight="1">
      <c r="A12" s="488"/>
      <c r="B12" s="489"/>
      <c r="C12" s="489"/>
      <c r="D12" s="490"/>
      <c r="E12" s="533"/>
      <c r="F12" s="491"/>
      <c r="G12" s="492"/>
      <c r="H12" s="492"/>
      <c r="I12" s="492"/>
      <c r="J12" s="493"/>
    </row>
    <row r="13" spans="1:10" ht="42" customHeight="1">
      <c r="A13" s="488"/>
      <c r="B13" s="489"/>
      <c r="C13" s="489"/>
      <c r="D13" s="490"/>
      <c r="E13" s="533"/>
      <c r="F13" s="491"/>
      <c r="G13" s="492"/>
      <c r="H13" s="492"/>
      <c r="I13" s="492"/>
      <c r="J13" s="493"/>
    </row>
    <row r="14" spans="1:10" ht="46.5" customHeight="1" thickBot="1">
      <c r="A14" s="488"/>
      <c r="B14" s="489"/>
      <c r="C14" s="489"/>
      <c r="D14" s="490"/>
      <c r="E14" s="533"/>
      <c r="F14" s="491"/>
      <c r="G14" s="492"/>
      <c r="H14" s="492"/>
      <c r="I14" s="492"/>
      <c r="J14" s="493"/>
    </row>
    <row r="15" spans="1:10" ht="36" customHeight="1" thickBot="1">
      <c r="A15" s="494" t="s">
        <v>46</v>
      </c>
      <c r="B15" s="495"/>
      <c r="C15" s="495"/>
      <c r="D15" s="496"/>
      <c r="E15" s="59"/>
      <c r="F15" s="494" t="s">
        <v>47</v>
      </c>
      <c r="G15" s="495"/>
      <c r="H15" s="495"/>
      <c r="I15" s="495"/>
      <c r="J15" s="496"/>
    </row>
    <row r="16" spans="1:10" ht="33" customHeight="1">
      <c r="A16" s="497"/>
      <c r="B16" s="498"/>
      <c r="C16" s="498"/>
      <c r="D16" s="499"/>
      <c r="E16" s="455"/>
      <c r="F16" s="500"/>
      <c r="G16" s="501"/>
      <c r="H16" s="501"/>
      <c r="I16" s="501"/>
      <c r="J16" s="502"/>
    </row>
    <row r="17" spans="1:10" ht="42.75" customHeight="1">
      <c r="A17" s="491"/>
      <c r="B17" s="492"/>
      <c r="C17" s="492"/>
      <c r="D17" s="493"/>
      <c r="E17" s="457"/>
      <c r="F17" s="491"/>
      <c r="G17" s="492"/>
      <c r="H17" s="492"/>
      <c r="I17" s="492"/>
      <c r="J17" s="493"/>
    </row>
    <row r="18" spans="1:10" ht="39" customHeight="1">
      <c r="A18" s="491"/>
      <c r="B18" s="492"/>
      <c r="C18" s="492"/>
      <c r="D18" s="493"/>
      <c r="E18" s="457"/>
      <c r="F18" s="491"/>
      <c r="G18" s="492"/>
      <c r="H18" s="492"/>
      <c r="I18" s="492"/>
      <c r="J18" s="493"/>
    </row>
    <row r="19" spans="1:10" ht="34.5" customHeight="1">
      <c r="A19" s="491"/>
      <c r="B19" s="492"/>
      <c r="C19" s="492"/>
      <c r="D19" s="493"/>
      <c r="E19" s="457"/>
      <c r="F19" s="491"/>
      <c r="G19" s="492"/>
      <c r="H19" s="492"/>
      <c r="I19" s="492"/>
      <c r="J19" s="493"/>
    </row>
    <row r="20" spans="1:10" ht="36" customHeight="1">
      <c r="A20" s="491"/>
      <c r="B20" s="492"/>
      <c r="C20" s="492"/>
      <c r="D20" s="493"/>
      <c r="F20" s="491"/>
      <c r="G20" s="492"/>
      <c r="H20" s="492"/>
      <c r="I20" s="492"/>
      <c r="J20" s="493"/>
    </row>
    <row r="21" spans="1:10" ht="33.75" customHeight="1">
      <c r="A21" s="491"/>
      <c r="B21" s="492"/>
      <c r="C21" s="492"/>
      <c r="D21" s="493"/>
      <c r="F21" s="491"/>
      <c r="G21" s="492"/>
      <c r="H21" s="492"/>
      <c r="I21" s="492"/>
      <c r="J21" s="493"/>
    </row>
    <row r="22" spans="1:10" ht="30" customHeight="1">
      <c r="A22" s="491"/>
      <c r="B22" s="492"/>
      <c r="C22" s="492"/>
      <c r="D22" s="493"/>
      <c r="F22" s="491"/>
      <c r="G22" s="492"/>
      <c r="H22" s="492"/>
      <c r="I22" s="492"/>
      <c r="J22" s="493"/>
    </row>
  </sheetData>
  <mergeCells count="40">
    <mergeCell ref="F10:J10"/>
    <mergeCell ref="B1:J1"/>
    <mergeCell ref="B2:D4"/>
    <mergeCell ref="E2:J4"/>
    <mergeCell ref="A10:D10"/>
    <mergeCell ref="A1:A5"/>
    <mergeCell ref="D5:J5"/>
    <mergeCell ref="A7:D7"/>
    <mergeCell ref="F7:J7"/>
    <mergeCell ref="E8:E14"/>
    <mergeCell ref="A8:D8"/>
    <mergeCell ref="F8:J8"/>
    <mergeCell ref="A9:D9"/>
    <mergeCell ref="F9:J9"/>
    <mergeCell ref="F14:J14"/>
    <mergeCell ref="B5:C5"/>
    <mergeCell ref="F11:J11"/>
    <mergeCell ref="F15:J15"/>
    <mergeCell ref="A20:D20"/>
    <mergeCell ref="F20:J20"/>
    <mergeCell ref="A11:D11"/>
    <mergeCell ref="A14:D14"/>
    <mergeCell ref="A15:D15"/>
    <mergeCell ref="A16:D16"/>
    <mergeCell ref="F12:J12"/>
    <mergeCell ref="F13:J13"/>
    <mergeCell ref="A19:D19"/>
    <mergeCell ref="F19:J19"/>
    <mergeCell ref="F16:J16"/>
    <mergeCell ref="A17:D17"/>
    <mergeCell ref="F17:J17"/>
    <mergeCell ref="E16:E19"/>
    <mergeCell ref="A12:D12"/>
    <mergeCell ref="F22:J22"/>
    <mergeCell ref="F21:J21"/>
    <mergeCell ref="A21:D21"/>
    <mergeCell ref="A18:D18"/>
    <mergeCell ref="F18:J18"/>
    <mergeCell ref="A22:D22"/>
    <mergeCell ref="A13:D13"/>
  </mergeCells>
  <printOptions horizontalCentered="1"/>
  <pageMargins left="0.70866141732283472" right="0.70866141732283472" top="0.74803149606299213" bottom="0.74803149606299213" header="0.31496062992125984" footer="0.31496062992125984"/>
  <pageSetup scale="75" orientation="landscape" r:id="rId1"/>
  <headerFooter>
    <oddFooter>&amp;C&amp;P</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F2F7C-9163-4A75-8A0F-3029846ACF09}">
  <dimension ref="A1:P683"/>
  <sheetViews>
    <sheetView topLeftCell="A3" zoomScale="90" zoomScaleNormal="90" workbookViewId="0">
      <pane xSplit="1" ySplit="5" topLeftCell="F512" activePane="bottomRight" state="frozen"/>
      <selection pane="bottomRight" activeCell="D3" sqref="D3:H6"/>
      <selection pane="bottomLeft" activeCell="A8" sqref="A8"/>
      <selection pane="topRight" activeCell="B3" sqref="B3"/>
    </sheetView>
  </sheetViews>
  <sheetFormatPr defaultColWidth="11.42578125" defaultRowHeight="15"/>
  <cols>
    <col min="1" max="1" width="7" style="74" customWidth="1"/>
    <col min="2" max="2" width="61.42578125" style="74" customWidth="1"/>
    <col min="3" max="3" width="96" style="74" customWidth="1"/>
    <col min="4" max="4" width="8.28515625" style="74" customWidth="1"/>
    <col min="5" max="5" width="114.85546875" style="74" customWidth="1"/>
    <col min="6" max="6" width="25.85546875" style="74" customWidth="1"/>
    <col min="7" max="7" width="16.85546875" style="74" customWidth="1"/>
    <col min="8" max="8" width="34.85546875" style="74" customWidth="1"/>
    <col min="9" max="9" width="41.42578125" style="74" customWidth="1"/>
    <col min="10" max="10" width="81.28515625" style="74" customWidth="1"/>
    <col min="11" max="11" width="94.42578125" style="74" customWidth="1"/>
    <col min="12" max="12" width="89.42578125" style="74" customWidth="1"/>
    <col min="13" max="14" width="81.140625" style="74" customWidth="1"/>
    <col min="15" max="15" width="111.85546875" style="74" customWidth="1"/>
    <col min="16" max="16384" width="11.42578125" style="74"/>
  </cols>
  <sheetData>
    <row r="1" spans="1:15" s="347" customFormat="1" ht="36.75" customHeight="1">
      <c r="B1" s="391"/>
      <c r="C1" s="1279" t="s">
        <v>1203</v>
      </c>
      <c r="D1" s="1279"/>
      <c r="E1" s="1279"/>
      <c r="F1" s="1279"/>
      <c r="G1" s="1279"/>
      <c r="H1" s="1279"/>
      <c r="I1" s="1279"/>
      <c r="J1" s="1279"/>
      <c r="K1" s="1279"/>
      <c r="L1" s="1279"/>
      <c r="M1" s="1279"/>
      <c r="N1" s="1279"/>
      <c r="O1" s="1279"/>
    </row>
    <row r="2" spans="1:15" s="347" customFormat="1" ht="18.75" customHeight="1">
      <c r="B2" s="1292"/>
      <c r="C2" s="1292"/>
      <c r="D2" s="1292"/>
      <c r="E2" s="1292"/>
      <c r="F2" s="1292"/>
      <c r="G2" s="1292"/>
      <c r="H2" s="1292"/>
      <c r="I2" s="1280" t="s">
        <v>1204</v>
      </c>
      <c r="J2" s="1281"/>
      <c r="K2" s="1282"/>
      <c r="L2" s="1282"/>
      <c r="M2" s="1282"/>
      <c r="N2" s="1282"/>
      <c r="O2" s="1283"/>
    </row>
    <row r="3" spans="1:15" s="347" customFormat="1" ht="9" customHeight="1">
      <c r="A3" s="1242" t="s">
        <v>8</v>
      </c>
      <c r="B3" s="1293" t="s">
        <v>1205</v>
      </c>
      <c r="C3" s="1293" t="s">
        <v>1206</v>
      </c>
      <c r="D3" s="1242" t="s">
        <v>1207</v>
      </c>
      <c r="E3" s="1242"/>
      <c r="F3" s="1242"/>
      <c r="G3" s="1242"/>
      <c r="H3" s="1242"/>
      <c r="I3" s="1286" t="s">
        <v>1208</v>
      </c>
      <c r="J3" s="1287"/>
      <c r="K3" s="1287"/>
      <c r="L3" s="1287"/>
      <c r="M3" s="1287"/>
      <c r="N3" s="1287"/>
      <c r="O3" s="1287"/>
    </row>
    <row r="4" spans="1:15" s="347" customFormat="1" ht="12" customHeight="1">
      <c r="A4" s="1242"/>
      <c r="B4" s="1293"/>
      <c r="C4" s="1293"/>
      <c r="D4" s="1242"/>
      <c r="E4" s="1242"/>
      <c r="F4" s="1242"/>
      <c r="G4" s="1242"/>
      <c r="H4" s="1242"/>
      <c r="I4" s="1287"/>
      <c r="J4" s="1287"/>
      <c r="K4" s="1287"/>
      <c r="L4" s="1287"/>
      <c r="M4" s="1287"/>
      <c r="N4" s="1287"/>
      <c r="O4" s="1287"/>
    </row>
    <row r="5" spans="1:15" s="347" customFormat="1" ht="8.25" customHeight="1">
      <c r="A5" s="1242"/>
      <c r="B5" s="1293"/>
      <c r="C5" s="1293"/>
      <c r="D5" s="1242"/>
      <c r="E5" s="1242"/>
      <c r="F5" s="1242"/>
      <c r="G5" s="1242"/>
      <c r="H5" s="1242"/>
      <c r="I5" s="1287" t="s">
        <v>1209</v>
      </c>
      <c r="J5" s="1287"/>
      <c r="K5" s="1287"/>
      <c r="L5" s="1287"/>
      <c r="M5" s="1287"/>
      <c r="N5" s="1287"/>
      <c r="O5" s="1287"/>
    </row>
    <row r="6" spans="1:15" s="347" customFormat="1" ht="5.25" customHeight="1">
      <c r="A6" s="1242"/>
      <c r="B6" s="1293"/>
      <c r="C6" s="1293"/>
      <c r="D6" s="1242"/>
      <c r="E6" s="1242"/>
      <c r="F6" s="1242"/>
      <c r="G6" s="1242"/>
      <c r="H6" s="1242"/>
      <c r="I6" s="1287"/>
      <c r="J6" s="1287"/>
      <c r="K6" s="1287"/>
      <c r="L6" s="1287"/>
      <c r="M6" s="1287"/>
      <c r="N6" s="1287"/>
      <c r="O6" s="1287"/>
    </row>
    <row r="7" spans="1:15" s="347" customFormat="1" ht="47.25" customHeight="1">
      <c r="A7" s="1243"/>
      <c r="B7" s="1294"/>
      <c r="C7" s="1294"/>
      <c r="D7" s="1243" t="s">
        <v>1210</v>
      </c>
      <c r="E7" s="1243"/>
      <c r="F7" s="352" t="s">
        <v>1211</v>
      </c>
      <c r="G7" s="353" t="s">
        <v>1212</v>
      </c>
      <c r="H7" s="353" t="s">
        <v>1213</v>
      </c>
      <c r="I7" s="354" t="s">
        <v>1214</v>
      </c>
      <c r="J7" s="354" t="s">
        <v>1215</v>
      </c>
      <c r="K7" s="355" t="s">
        <v>1216</v>
      </c>
      <c r="L7" s="355" t="s">
        <v>1217</v>
      </c>
      <c r="M7" s="1284" t="s">
        <v>1218</v>
      </c>
      <c r="N7" s="1285"/>
      <c r="O7" s="355" t="s">
        <v>1219</v>
      </c>
    </row>
    <row r="8" spans="1:15" s="356" customFormat="1" ht="84" customHeight="1">
      <c r="A8" s="1236">
        <v>1</v>
      </c>
      <c r="B8" s="1295" t="s">
        <v>1099</v>
      </c>
      <c r="C8" s="1295" t="s">
        <v>621</v>
      </c>
      <c r="D8" s="367">
        <v>1</v>
      </c>
      <c r="E8" s="367" t="s">
        <v>1220</v>
      </c>
      <c r="F8" s="369" t="s">
        <v>111</v>
      </c>
      <c r="G8" s="1263">
        <f>COUNTIF(F8:F22,"Si")</f>
        <v>5</v>
      </c>
      <c r="H8" s="1263" t="str">
        <f>IF(G8=0, "NO HA RELACIONADO EL TRAMITE",IF(G8&gt;=5,"PRIORIZADO","NO PRIORIZADO"))</f>
        <v>PRIORIZADO</v>
      </c>
      <c r="I8" s="1263" t="str">
        <f>IF(H8="PRIORIZADO","1. INFORMACION A LA CIUDADANIA","NO DILIGENCIAR")</f>
        <v>1. INFORMACION A LA CIUDADANIA</v>
      </c>
      <c r="J8" s="368" t="str">
        <f>IF(H8="PRIORIZADO","1. ¿Cuáles son los actores externos que intervienen en la gestión del trámite?","NO DILIGENCIAR")</f>
        <v>1. ¿Cuáles son los actores externos que intervienen en la gestión del trámite?</v>
      </c>
      <c r="K8" s="392" t="s">
        <v>1221</v>
      </c>
      <c r="L8" s="394" t="s">
        <v>1222</v>
      </c>
      <c r="M8" s="1288" t="s">
        <v>1223</v>
      </c>
      <c r="N8" s="1289"/>
      <c r="O8" s="394" t="s">
        <v>1224</v>
      </c>
    </row>
    <row r="9" spans="1:15" s="356" customFormat="1" ht="74.25" customHeight="1">
      <c r="A9" s="1237"/>
      <c r="B9" s="1277"/>
      <c r="C9" s="1277"/>
      <c r="D9" s="372">
        <v>2</v>
      </c>
      <c r="E9" s="372" t="s">
        <v>1225</v>
      </c>
      <c r="F9" s="374" t="s">
        <v>90</v>
      </c>
      <c r="G9" s="1256"/>
      <c r="H9" s="1256"/>
      <c r="I9" s="1256"/>
      <c r="J9" s="373" t="str">
        <f>IF(H8="PRIORIZADO","2 ¿Cuáles son los actores internos que intervienen en la gestión del trámite?","NO DILIGENCIAR")</f>
        <v>2 ¿Cuáles son los actores internos que intervienen en la gestión del trámite?</v>
      </c>
      <c r="K9" s="392" t="s">
        <v>1226</v>
      </c>
      <c r="L9" s="394" t="s">
        <v>1227</v>
      </c>
      <c r="M9" s="1288" t="s">
        <v>1228</v>
      </c>
      <c r="N9" s="1289"/>
      <c r="O9" s="394" t="s">
        <v>1224</v>
      </c>
    </row>
    <row r="10" spans="1:15" s="356" customFormat="1" ht="21.75" customHeight="1">
      <c r="A10" s="1237"/>
      <c r="B10" s="1277"/>
      <c r="C10" s="1277"/>
      <c r="D10" s="372">
        <v>3</v>
      </c>
      <c r="E10" s="372" t="s">
        <v>1229</v>
      </c>
      <c r="F10" s="374" t="s">
        <v>90</v>
      </c>
      <c r="G10" s="1256"/>
      <c r="H10" s="1256"/>
      <c r="I10" s="1256"/>
      <c r="J10" s="373" t="str">
        <f>IF(H8="PRIORIZADO","3. ¿En la sede electrónica de la entidad hay publicada  suficiente información del trámite?","NO DILIGENCIAR")</f>
        <v>3. ¿En la sede electrónica de la entidad hay publicada  suficiente información del trámite?</v>
      </c>
      <c r="K10" s="393" t="s">
        <v>1230</v>
      </c>
      <c r="L10" s="395" t="s">
        <v>1231</v>
      </c>
      <c r="M10" s="1290" t="s">
        <v>1232</v>
      </c>
      <c r="N10" s="1291"/>
      <c r="O10" s="395" t="s">
        <v>1233</v>
      </c>
    </row>
    <row r="11" spans="1:15" s="356" customFormat="1" ht="60.75" customHeight="1">
      <c r="A11" s="1237"/>
      <c r="B11" s="1277"/>
      <c r="C11" s="1277"/>
      <c r="D11" s="1256">
        <v>4</v>
      </c>
      <c r="E11" s="1256" t="s">
        <v>1234</v>
      </c>
      <c r="F11" s="1257" t="s">
        <v>111</v>
      </c>
      <c r="G11" s="1256"/>
      <c r="H11" s="1256"/>
      <c r="I11" s="1256"/>
      <c r="J11" s="373" t="str">
        <f>IF(H8="PRIORIZADO","4. ¿La información publicada  sobre el trámite esta en lenguaje claro y comprensible para la ciudadanía y es de acceso público?","NO DILIGENCIAR")</f>
        <v>4. ¿La información publicada  sobre el trámite esta en lenguaje claro y comprensible para la ciudadanía y es de acceso público?</v>
      </c>
      <c r="K11" s="393" t="s">
        <v>1235</v>
      </c>
      <c r="L11" s="395" t="s">
        <v>1236</v>
      </c>
      <c r="M11" s="1290" t="s">
        <v>1237</v>
      </c>
      <c r="N11" s="1291"/>
      <c r="O11" s="395" t="s">
        <v>1238</v>
      </c>
    </row>
    <row r="12" spans="1:15" s="356" customFormat="1" ht="42" customHeight="1">
      <c r="A12" s="1237"/>
      <c r="B12" s="1277"/>
      <c r="C12" s="1277"/>
      <c r="D12" s="1256"/>
      <c r="E12" s="1256"/>
      <c r="F12" s="1257"/>
      <c r="G12" s="1256"/>
      <c r="H12" s="1256"/>
      <c r="I12" s="1276" t="str">
        <f>IF(H8="PRIORIZADO","2. VERIFICACIÓN DE REQUISITOS", "NO DILIGENCIAR")</f>
        <v>2. VERIFICACIÓN DE REQUISITOS</v>
      </c>
      <c r="J12" s="372" t="str">
        <f>IF(H8="PRIORIZADO","1. ¿Es posible modificar los documentos aportados por la ciudadanía?","NO DILIGENCIAR")</f>
        <v>1. ¿Es posible modificar los documentos aportados por la ciudadanía?</v>
      </c>
      <c r="K12" s="371" t="s">
        <v>111</v>
      </c>
      <c r="L12" s="396" t="s">
        <v>1239</v>
      </c>
      <c r="M12" s="1274" t="s">
        <v>1239</v>
      </c>
      <c r="N12" s="1275"/>
      <c r="O12" s="396" t="s">
        <v>1239</v>
      </c>
    </row>
    <row r="13" spans="1:15" s="356" customFormat="1" ht="37.5" customHeight="1">
      <c r="A13" s="1237"/>
      <c r="B13" s="1277"/>
      <c r="C13" s="1277"/>
      <c r="D13" s="1256">
        <v>5</v>
      </c>
      <c r="E13" s="1256" t="s">
        <v>1240</v>
      </c>
      <c r="F13" s="1257" t="s">
        <v>111</v>
      </c>
      <c r="G13" s="1256"/>
      <c r="H13" s="1256"/>
      <c r="I13" s="1277"/>
      <c r="J13" s="1276" t="str">
        <f>IF(H8="PRIORIZADO","2. ¿Existen registros detallados de los documentos aportados por la ciudadanía y se ejercen controles para evitar su perdida?","NO DILIGENCIAR")</f>
        <v>2. ¿Existen registros detallados de los documentos aportados por la ciudadanía y se ejercen controles para evitar su perdida?</v>
      </c>
      <c r="K13" s="1244" t="s">
        <v>90</v>
      </c>
      <c r="L13" s="1247" t="s">
        <v>1241</v>
      </c>
      <c r="M13" s="1250" t="s">
        <v>1242</v>
      </c>
      <c r="N13" s="1251"/>
      <c r="O13" s="1247" t="s">
        <v>1243</v>
      </c>
    </row>
    <row r="14" spans="1:15" s="356" customFormat="1" ht="37.5" customHeight="1">
      <c r="A14" s="1237"/>
      <c r="B14" s="1277"/>
      <c r="C14" s="1277"/>
      <c r="D14" s="1256"/>
      <c r="E14" s="1256"/>
      <c r="F14" s="1257"/>
      <c r="G14" s="1256"/>
      <c r="H14" s="1256"/>
      <c r="I14" s="1277"/>
      <c r="J14" s="1277"/>
      <c r="K14" s="1245"/>
      <c r="L14" s="1248"/>
      <c r="M14" s="1252"/>
      <c r="N14" s="1253"/>
      <c r="O14" s="1248"/>
    </row>
    <row r="15" spans="1:15" s="356" customFormat="1" ht="20.25" customHeight="1">
      <c r="A15" s="1237"/>
      <c r="B15" s="1277"/>
      <c r="C15" s="1277"/>
      <c r="D15" s="1256">
        <v>6</v>
      </c>
      <c r="E15" s="1256" t="s">
        <v>1244</v>
      </c>
      <c r="F15" s="1257" t="s">
        <v>90</v>
      </c>
      <c r="G15" s="1256"/>
      <c r="H15" s="1256"/>
      <c r="I15" s="1277"/>
      <c r="J15" s="1278"/>
      <c r="K15" s="1246"/>
      <c r="L15" s="1249"/>
      <c r="M15" s="1254"/>
      <c r="N15" s="1255"/>
      <c r="O15" s="1249"/>
    </row>
    <row r="16" spans="1:15" s="356" customFormat="1" ht="13.5" customHeight="1">
      <c r="A16" s="1237"/>
      <c r="B16" s="1277"/>
      <c r="C16" s="1277"/>
      <c r="D16" s="1256"/>
      <c r="E16" s="1256"/>
      <c r="F16" s="1257"/>
      <c r="G16" s="1256"/>
      <c r="H16" s="1256"/>
      <c r="I16" s="1277"/>
      <c r="J16" s="1276" t="str">
        <f>IF(H8="PRIORIZADO","3. ¿Existe algún mecanismo para validar la veracidad de los requisitos","NO DILIGENCIAR")</f>
        <v>3. ¿Existe algún mecanismo para validar la veracidad de los requisitos</v>
      </c>
      <c r="K16" s="1244" t="s">
        <v>1245</v>
      </c>
      <c r="L16" s="1247" t="s">
        <v>1246</v>
      </c>
      <c r="M16" s="1250" t="s">
        <v>1247</v>
      </c>
      <c r="N16" s="1251"/>
      <c r="O16" s="1247" t="s">
        <v>1248</v>
      </c>
    </row>
    <row r="17" spans="1:15" s="356" customFormat="1" ht="21.75" customHeight="1">
      <c r="A17" s="1237"/>
      <c r="B17" s="1277"/>
      <c r="C17" s="1277"/>
      <c r="D17" s="1256">
        <v>7</v>
      </c>
      <c r="E17" s="1256" t="s">
        <v>1249</v>
      </c>
      <c r="F17" s="1257" t="s">
        <v>111</v>
      </c>
      <c r="G17" s="1256"/>
      <c r="H17" s="1256"/>
      <c r="I17" s="1277"/>
      <c r="J17" s="1277"/>
      <c r="K17" s="1245"/>
      <c r="L17" s="1248"/>
      <c r="M17" s="1252"/>
      <c r="N17" s="1253"/>
      <c r="O17" s="1248"/>
    </row>
    <row r="18" spans="1:15" s="356" customFormat="1" ht="15.75" customHeight="1">
      <c r="A18" s="1237"/>
      <c r="B18" s="1277"/>
      <c r="C18" s="1277"/>
      <c r="D18" s="1256"/>
      <c r="E18" s="1256"/>
      <c r="F18" s="1257"/>
      <c r="G18" s="1256"/>
      <c r="H18" s="1256"/>
      <c r="I18" s="1278"/>
      <c r="J18" s="1278"/>
      <c r="K18" s="1246"/>
      <c r="L18" s="1249"/>
      <c r="M18" s="1254"/>
      <c r="N18" s="1255"/>
      <c r="O18" s="1249"/>
    </row>
    <row r="19" spans="1:15" s="356" customFormat="1" ht="19.5" customHeight="1">
      <c r="A19" s="1237"/>
      <c r="B19" s="1277"/>
      <c r="C19" s="1277"/>
      <c r="D19" s="372">
        <v>8</v>
      </c>
      <c r="E19" s="372" t="s">
        <v>1250</v>
      </c>
      <c r="F19" s="374" t="s">
        <v>90</v>
      </c>
      <c r="G19" s="1256"/>
      <c r="H19" s="1256"/>
      <c r="I19" s="1256" t="str">
        <f>IF(H8="PRIORIZADO","3. TIEMPO DE RESPUESTA","NO DILIGENCIAR")</f>
        <v>3. TIEMPO DE RESPUESTA</v>
      </c>
      <c r="J19" s="372" t="str">
        <f>IF(H8="PRIORIZADO","1. ¿El trámite o servicio se encuentra virtualizado parcial o totalmente?","NO DILIGENCIAR")</f>
        <v>1. ¿El trámite o servicio se encuentra virtualizado parcial o totalmente?</v>
      </c>
      <c r="K19" s="371" t="s">
        <v>1251</v>
      </c>
      <c r="L19" s="396" t="s">
        <v>1239</v>
      </c>
      <c r="M19" s="1274" t="s">
        <v>1239</v>
      </c>
      <c r="N19" s="1275"/>
      <c r="O19" s="396" t="s">
        <v>1239</v>
      </c>
    </row>
    <row r="20" spans="1:15" s="356" customFormat="1" ht="60" customHeight="1">
      <c r="A20" s="1237"/>
      <c r="B20" s="1277"/>
      <c r="C20" s="1277"/>
      <c r="D20" s="372">
        <v>9</v>
      </c>
      <c r="E20" s="372" t="s">
        <v>1252</v>
      </c>
      <c r="F20" s="374" t="s">
        <v>90</v>
      </c>
      <c r="G20" s="1256"/>
      <c r="H20" s="1256"/>
      <c r="I20" s="1256"/>
      <c r="J20" s="372" t="str">
        <f>IF(H8="PRIORIZADO","2. ¿Cuál es el tiempo de duración total del trámite o servicio?","NO DILIGENCIAR")</f>
        <v>2. ¿Cuál es el tiempo de duración total del trámite o servicio?</v>
      </c>
      <c r="K20" s="392" t="s">
        <v>1253</v>
      </c>
      <c r="L20" s="396" t="s">
        <v>1254</v>
      </c>
      <c r="M20" s="1274" t="s">
        <v>1255</v>
      </c>
      <c r="N20" s="1275"/>
      <c r="O20" s="397" t="s">
        <v>1248</v>
      </c>
    </row>
    <row r="21" spans="1:15" s="356" customFormat="1" ht="49.5" customHeight="1">
      <c r="A21" s="1237"/>
      <c r="B21" s="1277"/>
      <c r="C21" s="1277"/>
      <c r="D21" s="1256">
        <v>10</v>
      </c>
      <c r="E21" s="1256" t="s">
        <v>1256</v>
      </c>
      <c r="F21" s="1257" t="s">
        <v>111</v>
      </c>
      <c r="G21" s="1256"/>
      <c r="H21" s="1256"/>
      <c r="I21" s="1256" t="str">
        <f>IF(H8="PRIORIZADO","4. SEGUIIMIENTO A LA RESPUESTA", "NO DILIGENCIAR")</f>
        <v>4. SEGUIIMIENTO A LA RESPUESTA</v>
      </c>
      <c r="J21" s="373" t="str">
        <f>IF(H8="PRIORIZADO","1. ¿Existe algún mecanismo o herramienta para que el ciudadano efectúe seguimiento a la gestión de la entidad para dar respuesta a su trámite o servicio solicitado?","NO DILIGENCIAR")</f>
        <v>1. ¿Existe algún mecanismo o herramienta para que el ciudadano efectúe seguimiento a la gestión de la entidad para dar respuesta a su trámite o servicio solicitado?</v>
      </c>
      <c r="K21" s="371" t="s">
        <v>1257</v>
      </c>
      <c r="L21" s="396" t="s">
        <v>1258</v>
      </c>
      <c r="M21" s="1274" t="s">
        <v>1259</v>
      </c>
      <c r="N21" s="1275"/>
      <c r="O21" s="397" t="s">
        <v>1248</v>
      </c>
    </row>
    <row r="22" spans="1:15" s="356" customFormat="1" ht="27" customHeight="1">
      <c r="A22" s="1238"/>
      <c r="B22" s="1296"/>
      <c r="C22" s="1296"/>
      <c r="D22" s="1258"/>
      <c r="E22" s="1258"/>
      <c r="F22" s="1259"/>
      <c r="G22" s="1258"/>
      <c r="H22" s="1258"/>
      <c r="I22" s="1258"/>
      <c r="J22" s="378" t="str">
        <f>IF(H8="PRIORIZADO","2. ¿Hay contacto entre el ciudano y el funcionario asignado para la respuesta al trámite o servicio solicitado?","NO DILIGENCIAR")</f>
        <v>2. ¿Hay contacto entre el ciudano y el funcionario asignado para la respuesta al trámite o servicio solicitado?</v>
      </c>
      <c r="K22" s="371" t="s">
        <v>111</v>
      </c>
      <c r="L22" s="396" t="s">
        <v>1239</v>
      </c>
      <c r="M22" s="1274" t="s">
        <v>1239</v>
      </c>
      <c r="N22" s="1275"/>
      <c r="O22" s="396" t="s">
        <v>1239</v>
      </c>
    </row>
    <row r="23" spans="1:15" s="356" customFormat="1" ht="33" customHeight="1">
      <c r="A23" s="1236">
        <v>2</v>
      </c>
      <c r="B23" s="1314" t="s">
        <v>1099</v>
      </c>
      <c r="C23" s="1260" t="s">
        <v>1156</v>
      </c>
      <c r="D23" s="367">
        <v>1</v>
      </c>
      <c r="E23" s="367" t="s">
        <v>1220</v>
      </c>
      <c r="F23" s="369" t="s">
        <v>111</v>
      </c>
      <c r="G23" s="1263">
        <f>COUNTIF(F23:F37,"Si")</f>
        <v>1</v>
      </c>
      <c r="H23" s="1263" t="str">
        <f>IF(G23=0, "NO HA RELACIONADO EL TRAMITE",IF(G23&gt;=5,"PRIORIZADO","NO PRIORIZADO"))</f>
        <v>NO PRIORIZADO</v>
      </c>
      <c r="I23" s="1311" t="str">
        <f>IF(H23="PRIORIZADO","1. INFORMACION A LA CIUDADANIA","NO DILIGENCIAR")</f>
        <v>NO DILIGENCIAR</v>
      </c>
      <c r="J23" s="358" t="str">
        <f>IF(H23="PRIORIZADO","1. ¿Cuáles son los actores externos que intervienen en la gestión del trámite?","NO DILIGENCIAR")</f>
        <v>NO DILIGENCIAR</v>
      </c>
      <c r="K23" s="357"/>
      <c r="L23" s="357"/>
      <c r="M23" s="1300"/>
      <c r="N23" s="1300"/>
      <c r="O23" s="363"/>
    </row>
    <row r="24" spans="1:15" s="356" customFormat="1" ht="33" customHeight="1">
      <c r="A24" s="1237"/>
      <c r="B24" s="1315"/>
      <c r="C24" s="1261"/>
      <c r="D24" s="372">
        <v>2</v>
      </c>
      <c r="E24" s="372" t="s">
        <v>1225</v>
      </c>
      <c r="F24" s="374" t="s">
        <v>111</v>
      </c>
      <c r="G24" s="1256"/>
      <c r="H24" s="1256"/>
      <c r="I24" s="1273"/>
      <c r="J24" s="361" t="str">
        <f>IF(H23="PRIORIZADO","2 ¿Cuáles son los actores internos que intervienen en la gestión del trámite?","NO DILIGENCIAR")</f>
        <v>NO DILIGENCIAR</v>
      </c>
      <c r="K24" s="359"/>
      <c r="L24" s="359"/>
      <c r="M24" s="1264"/>
      <c r="N24" s="1264"/>
      <c r="O24" s="364"/>
    </row>
    <row r="25" spans="1:15" s="356" customFormat="1" ht="33" customHeight="1">
      <c r="A25" s="1237"/>
      <c r="B25" s="1315"/>
      <c r="C25" s="1261"/>
      <c r="D25" s="372">
        <v>3</v>
      </c>
      <c r="E25" s="372" t="s">
        <v>1229</v>
      </c>
      <c r="F25" s="374" t="s">
        <v>111</v>
      </c>
      <c r="G25" s="1256"/>
      <c r="H25" s="1256"/>
      <c r="I25" s="1273"/>
      <c r="J25" s="361" t="str">
        <f>IF(H23="PRIORIZADO","3. ¿En la sede electrónica de la entidad hay publicada  suficiente información del trámite?","NO DILIGENCIAR")</f>
        <v>NO DILIGENCIAR</v>
      </c>
      <c r="K25" s="365"/>
      <c r="L25" s="365"/>
      <c r="M25" s="1312"/>
      <c r="N25" s="1312"/>
      <c r="O25" s="366"/>
    </row>
    <row r="26" spans="1:15" s="356" customFormat="1" ht="33" customHeight="1">
      <c r="A26" s="1237"/>
      <c r="B26" s="1315"/>
      <c r="C26" s="1261"/>
      <c r="D26" s="1256">
        <v>4</v>
      </c>
      <c r="E26" s="1256" t="s">
        <v>1234</v>
      </c>
      <c r="F26" s="1257" t="s">
        <v>111</v>
      </c>
      <c r="G26" s="1256"/>
      <c r="H26" s="1256"/>
      <c r="I26" s="1273"/>
      <c r="J26" s="361" t="str">
        <f>IF(H23="PRIORIZADO","4. ¿La información publicada  sobre el trámite esta en lenguaje claro y comprensible para la ciudadanía y es de acceso público?","NO DILIGENCIAR")</f>
        <v>NO DILIGENCIAR</v>
      </c>
      <c r="K26" s="365"/>
      <c r="L26" s="365"/>
      <c r="M26" s="1312"/>
      <c r="N26" s="1312"/>
      <c r="O26" s="366"/>
    </row>
    <row r="27" spans="1:15" s="356" customFormat="1" ht="33" customHeight="1">
      <c r="A27" s="1237"/>
      <c r="B27" s="1315"/>
      <c r="C27" s="1261"/>
      <c r="D27" s="1256"/>
      <c r="E27" s="1256"/>
      <c r="F27" s="1257"/>
      <c r="G27" s="1256"/>
      <c r="H27" s="1256"/>
      <c r="I27" s="1273" t="str">
        <f>IF(H23="PRIORIZADO","2. VERIFICACIÓN DE REQUISITOS", "NO DILIGENCIAR")</f>
        <v>NO DILIGENCIAR</v>
      </c>
      <c r="J27" s="360" t="str">
        <f>IF(H23="PRIORIZADO","1. ¿Es posible modificar los documentos aportados por la ciudadanía?","NO DILIGENCIAR")</f>
        <v>NO DILIGENCIAR</v>
      </c>
      <c r="K27" s="359"/>
      <c r="L27" s="359"/>
      <c r="M27" s="1264"/>
      <c r="N27" s="1264"/>
      <c r="O27" s="364"/>
    </row>
    <row r="28" spans="1:15" s="356" customFormat="1" ht="33" customHeight="1">
      <c r="A28" s="1237"/>
      <c r="B28" s="1315"/>
      <c r="C28" s="1261"/>
      <c r="D28" s="1256">
        <v>5</v>
      </c>
      <c r="E28" s="1256" t="s">
        <v>1240</v>
      </c>
      <c r="F28" s="1257" t="s">
        <v>111</v>
      </c>
      <c r="G28" s="1256"/>
      <c r="H28" s="1256"/>
      <c r="I28" s="1273"/>
      <c r="J28" s="1273" t="str">
        <f>IF(H23="PRIORIZADO","2. ¿Existen registros detallados de los documentos aportados por la ciudadanía y se ejercen controles para evitar su perdida?","NO DILIGENCIAR")</f>
        <v>NO DILIGENCIAR</v>
      </c>
      <c r="K28" s="1264"/>
      <c r="L28" s="1264"/>
      <c r="M28" s="1264"/>
      <c r="N28" s="1264"/>
      <c r="O28" s="1272"/>
    </row>
    <row r="29" spans="1:15" s="356" customFormat="1" ht="33" customHeight="1">
      <c r="A29" s="1237"/>
      <c r="B29" s="1315"/>
      <c r="C29" s="1261"/>
      <c r="D29" s="1256"/>
      <c r="E29" s="1256"/>
      <c r="F29" s="1257"/>
      <c r="G29" s="1256"/>
      <c r="H29" s="1256"/>
      <c r="I29" s="1273"/>
      <c r="J29" s="1273"/>
      <c r="K29" s="1264"/>
      <c r="L29" s="1264"/>
      <c r="M29" s="1264"/>
      <c r="N29" s="1264"/>
      <c r="O29" s="1272"/>
    </row>
    <row r="30" spans="1:15" s="356" customFormat="1" ht="33" customHeight="1">
      <c r="A30" s="1237"/>
      <c r="B30" s="1315"/>
      <c r="C30" s="1261"/>
      <c r="D30" s="1256">
        <v>6</v>
      </c>
      <c r="E30" s="1256" t="s">
        <v>1244</v>
      </c>
      <c r="F30" s="1257" t="s">
        <v>111</v>
      </c>
      <c r="G30" s="1256"/>
      <c r="H30" s="1256"/>
      <c r="I30" s="1273"/>
      <c r="J30" s="1273"/>
      <c r="K30" s="1264"/>
      <c r="L30" s="1264"/>
      <c r="M30" s="1264"/>
      <c r="N30" s="1264"/>
      <c r="O30" s="1272"/>
    </row>
    <row r="31" spans="1:15" s="356" customFormat="1" ht="33" customHeight="1">
      <c r="A31" s="1237"/>
      <c r="B31" s="1315"/>
      <c r="C31" s="1261"/>
      <c r="D31" s="1256"/>
      <c r="E31" s="1256"/>
      <c r="F31" s="1257"/>
      <c r="G31" s="1256"/>
      <c r="H31" s="1256"/>
      <c r="I31" s="1273"/>
      <c r="J31" s="1273" t="str">
        <f>IF(H23="PRIORIZADO","3. ¿Existe algún mecanismo para validar la veracidad de los requisitos","NO DILIGENCIAR")</f>
        <v>NO DILIGENCIAR</v>
      </c>
      <c r="K31" s="1264"/>
      <c r="L31" s="1264"/>
      <c r="M31" s="1264"/>
      <c r="N31" s="1264"/>
      <c r="O31" s="1272"/>
    </row>
    <row r="32" spans="1:15" s="356" customFormat="1" ht="33" customHeight="1">
      <c r="A32" s="1237"/>
      <c r="B32" s="1315"/>
      <c r="C32" s="1261"/>
      <c r="D32" s="1256">
        <v>7</v>
      </c>
      <c r="E32" s="1256" t="s">
        <v>1249</v>
      </c>
      <c r="F32" s="1257"/>
      <c r="G32" s="1256"/>
      <c r="H32" s="1256"/>
      <c r="I32" s="1273"/>
      <c r="J32" s="1273"/>
      <c r="K32" s="1264"/>
      <c r="L32" s="1264"/>
      <c r="M32" s="1264"/>
      <c r="N32" s="1264"/>
      <c r="O32" s="1272"/>
    </row>
    <row r="33" spans="1:15" s="356" customFormat="1" ht="33" customHeight="1">
      <c r="A33" s="1237"/>
      <c r="B33" s="1315"/>
      <c r="C33" s="1261"/>
      <c r="D33" s="1256"/>
      <c r="E33" s="1256"/>
      <c r="F33" s="1257"/>
      <c r="G33" s="1256"/>
      <c r="H33" s="1256"/>
      <c r="I33" s="1273"/>
      <c r="J33" s="1273"/>
      <c r="K33" s="1264"/>
      <c r="L33" s="1264"/>
      <c r="M33" s="1264"/>
      <c r="N33" s="1264"/>
      <c r="O33" s="1272"/>
    </row>
    <row r="34" spans="1:15" s="356" customFormat="1" ht="33" customHeight="1">
      <c r="A34" s="1237"/>
      <c r="B34" s="1315"/>
      <c r="C34" s="1261"/>
      <c r="D34" s="372">
        <v>8</v>
      </c>
      <c r="E34" s="372" t="s">
        <v>1250</v>
      </c>
      <c r="F34" s="374" t="s">
        <v>90</v>
      </c>
      <c r="G34" s="1256"/>
      <c r="H34" s="1256"/>
      <c r="I34" s="1273" t="str">
        <f>IF(H23="PRIORIZADO","3. TIEMPO DE RESPUESTA","NO DILIGENCIAR")</f>
        <v>NO DILIGENCIAR</v>
      </c>
      <c r="J34" s="360" t="str">
        <f>IF(H23="PRIORIZADO","1. ¿El trámite o servicio se encuentra virtualizado parcial o totalmente?","NO DILIGENCIAR")</f>
        <v>NO DILIGENCIAR</v>
      </c>
      <c r="K34" s="359"/>
      <c r="L34" s="359"/>
      <c r="M34" s="1264"/>
      <c r="N34" s="1264"/>
      <c r="O34" s="364"/>
    </row>
    <row r="35" spans="1:15" s="356" customFormat="1" ht="33" customHeight="1">
      <c r="A35" s="1237"/>
      <c r="B35" s="1315"/>
      <c r="C35" s="1261"/>
      <c r="D35" s="372">
        <v>9</v>
      </c>
      <c r="E35" s="372" t="s">
        <v>1252</v>
      </c>
      <c r="F35" s="374" t="s">
        <v>111</v>
      </c>
      <c r="G35" s="1256"/>
      <c r="H35" s="1256"/>
      <c r="I35" s="1273"/>
      <c r="J35" s="360" t="str">
        <f>IF(H23="PRIORIZADO","2. ¿Cuál es el tiempo de duración total del trámite o servicio?","NO DILIGENCIAR")</f>
        <v>NO DILIGENCIAR</v>
      </c>
      <c r="K35" s="359"/>
      <c r="L35" s="359"/>
      <c r="M35" s="1264"/>
      <c r="N35" s="1264"/>
      <c r="O35" s="364"/>
    </row>
    <row r="36" spans="1:15" s="356" customFormat="1" ht="33" customHeight="1">
      <c r="A36" s="1237"/>
      <c r="B36" s="1315"/>
      <c r="C36" s="1261"/>
      <c r="D36" s="1256">
        <v>10</v>
      </c>
      <c r="E36" s="1256" t="s">
        <v>1256</v>
      </c>
      <c r="F36" s="1257" t="s">
        <v>111</v>
      </c>
      <c r="G36" s="1256"/>
      <c r="H36" s="1256"/>
      <c r="I36" s="1273" t="str">
        <f>IF(H23="PRIORIZADO","4. SEGUIIMIENTO A LA RESPUESTA", "NO DILIGENCIAR")</f>
        <v>NO DILIGENCIAR</v>
      </c>
      <c r="J36" s="361" t="str">
        <f>IF(H23="PRIORIZADO","1. ¿Existe algún mecanismo o herramienta para que el ciudadano efectúe seguimiento a la gestión de la entidad para dar respuesta a su trámite o servicio solicitado?","NO DILIGENCIAR")</f>
        <v>NO DILIGENCIAR</v>
      </c>
      <c r="K36" s="359"/>
      <c r="L36" s="359"/>
      <c r="M36" s="1264"/>
      <c r="N36" s="1264"/>
      <c r="O36" s="364"/>
    </row>
    <row r="37" spans="1:15" s="356" customFormat="1" ht="33" customHeight="1" thickBot="1">
      <c r="A37" s="1238"/>
      <c r="B37" s="1316"/>
      <c r="C37" s="1262"/>
      <c r="D37" s="1258"/>
      <c r="E37" s="1258"/>
      <c r="F37" s="1259"/>
      <c r="G37" s="1258"/>
      <c r="H37" s="1258"/>
      <c r="I37" s="1313"/>
      <c r="J37" s="362" t="str">
        <f>IF(H23="PRIORIZADO","2. ¿Hay contacto entre el ciudano y el funcionario asignado para la respuesta al trámite o servicio solicitado?","NO DILIGENCIAR")</f>
        <v>NO DILIGENCIAR</v>
      </c>
      <c r="K37" s="359"/>
      <c r="L37" s="359"/>
      <c r="M37" s="1264"/>
      <c r="N37" s="1264"/>
      <c r="O37" s="364"/>
    </row>
    <row r="38" spans="1:15" s="356" customFormat="1" ht="33" customHeight="1">
      <c r="A38" s="1236">
        <v>3</v>
      </c>
      <c r="B38" s="1260" t="s">
        <v>1105</v>
      </c>
      <c r="C38" s="1260" t="s">
        <v>1132</v>
      </c>
      <c r="D38" s="367">
        <v>1</v>
      </c>
      <c r="E38" s="367" t="s">
        <v>1220</v>
      </c>
      <c r="F38" s="369" t="s">
        <v>111</v>
      </c>
      <c r="G38" s="1263">
        <f>COUNTIF(F38:F52,"Si")</f>
        <v>2</v>
      </c>
      <c r="H38" s="1263" t="str">
        <f>IF(G38=0, "NO HA RELACIONADO EL TRAMITE",IF(G38&gt;=5,"PRIORIZADO","NO PRIORIZADO"))</f>
        <v>NO PRIORIZADO</v>
      </c>
      <c r="I38" s="1311" t="str">
        <f>IF(H38="PRIORIZADO","1. INFORMACION A LA CIUDADANIA","NO DILIGENCIAR")</f>
        <v>NO DILIGENCIAR</v>
      </c>
      <c r="J38" s="358" t="str">
        <f>IF(H38="PRIORIZADO","1. ¿Cuáles son los actores externos que intervienen en la gestión del trámite?","NO DILIGENCIAR")</f>
        <v>NO DILIGENCIAR</v>
      </c>
      <c r="K38" s="357"/>
      <c r="L38" s="357"/>
      <c r="M38" s="1300"/>
      <c r="N38" s="1300"/>
      <c r="O38" s="363"/>
    </row>
    <row r="39" spans="1:15" s="356" customFormat="1" ht="33" customHeight="1">
      <c r="A39" s="1237"/>
      <c r="B39" s="1261"/>
      <c r="C39" s="1261"/>
      <c r="D39" s="372">
        <v>2</v>
      </c>
      <c r="E39" s="372" t="s">
        <v>1225</v>
      </c>
      <c r="F39" s="374" t="s">
        <v>111</v>
      </c>
      <c r="G39" s="1256"/>
      <c r="H39" s="1256"/>
      <c r="I39" s="1273"/>
      <c r="J39" s="361" t="str">
        <f>IF(H38="PRIORIZADO","2 ¿Cuáles son los actores internos que intervienen en la gestión del trámite?","NO DILIGENCIAR")</f>
        <v>NO DILIGENCIAR</v>
      </c>
      <c r="K39" s="359"/>
      <c r="L39" s="359"/>
      <c r="M39" s="1264"/>
      <c r="N39" s="1264"/>
      <c r="O39" s="364"/>
    </row>
    <row r="40" spans="1:15" s="356" customFormat="1" ht="33" customHeight="1">
      <c r="A40" s="1237"/>
      <c r="B40" s="1261"/>
      <c r="C40" s="1261"/>
      <c r="D40" s="372">
        <v>3</v>
      </c>
      <c r="E40" s="372" t="s">
        <v>1229</v>
      </c>
      <c r="F40" s="374" t="s">
        <v>111</v>
      </c>
      <c r="G40" s="1256"/>
      <c r="H40" s="1256"/>
      <c r="I40" s="1273"/>
      <c r="J40" s="361" t="str">
        <f>IF(H38="PRIORIZADO","3. ¿En la sede electrónica de la entidad hay publicada  suficiente información del trámite?","NO DILIGENCIAR")</f>
        <v>NO DILIGENCIAR</v>
      </c>
      <c r="K40" s="365"/>
      <c r="L40" s="365"/>
      <c r="M40" s="1312"/>
      <c r="N40" s="1312"/>
      <c r="O40" s="366"/>
    </row>
    <row r="41" spans="1:15" s="356" customFormat="1" ht="33" customHeight="1">
      <c r="A41" s="1237"/>
      <c r="B41" s="1261"/>
      <c r="C41" s="1261"/>
      <c r="D41" s="1256">
        <v>4</v>
      </c>
      <c r="E41" s="1256" t="s">
        <v>1234</v>
      </c>
      <c r="F41" s="1257" t="s">
        <v>111</v>
      </c>
      <c r="G41" s="1256"/>
      <c r="H41" s="1256"/>
      <c r="I41" s="1273"/>
      <c r="J41" s="361" t="str">
        <f>IF(H38="PRIORIZADO","4. ¿La información publicada  sobre el trámite esta en lenguaje claro y comprensible para la ciudadanía y es de acceso público?","NO DILIGENCIAR")</f>
        <v>NO DILIGENCIAR</v>
      </c>
      <c r="K41" s="365"/>
      <c r="L41" s="365"/>
      <c r="M41" s="1312"/>
      <c r="N41" s="1312"/>
      <c r="O41" s="366"/>
    </row>
    <row r="42" spans="1:15" s="356" customFormat="1" ht="33" customHeight="1">
      <c r="A42" s="1237"/>
      <c r="B42" s="1261"/>
      <c r="C42" s="1261"/>
      <c r="D42" s="1256"/>
      <c r="E42" s="1256"/>
      <c r="F42" s="1257"/>
      <c r="G42" s="1256"/>
      <c r="H42" s="1256"/>
      <c r="I42" s="1273" t="str">
        <f>IF(H38="PRIORIZADO","2. VERIFICACIÓN DE REQUISITOS", "NO DILIGENCIAR")</f>
        <v>NO DILIGENCIAR</v>
      </c>
      <c r="J42" s="360" t="str">
        <f>IF(H38="PRIORIZADO","1. ¿Es posible modificar los documentos aportados por la ciudadanía?","NO DILIGENCIAR")</f>
        <v>NO DILIGENCIAR</v>
      </c>
      <c r="K42" s="359"/>
      <c r="L42" s="359"/>
      <c r="M42" s="1264"/>
      <c r="N42" s="1264"/>
      <c r="O42" s="364"/>
    </row>
    <row r="43" spans="1:15" s="356" customFormat="1" ht="33" customHeight="1">
      <c r="A43" s="1237"/>
      <c r="B43" s="1261"/>
      <c r="C43" s="1261"/>
      <c r="D43" s="1256">
        <v>5</v>
      </c>
      <c r="E43" s="1256" t="s">
        <v>1240</v>
      </c>
      <c r="F43" s="1257" t="s">
        <v>111</v>
      </c>
      <c r="G43" s="1256"/>
      <c r="H43" s="1256"/>
      <c r="I43" s="1273"/>
      <c r="J43" s="1273" t="str">
        <f>IF(H38="PRIORIZADO","2. ¿Existen registros detallados de los documentos aportados por la ciudadanía y se ejercen controles para evitar su perdida?","NO DILIGENCIAR")</f>
        <v>NO DILIGENCIAR</v>
      </c>
      <c r="K43" s="1264"/>
      <c r="L43" s="1264"/>
      <c r="M43" s="1264"/>
      <c r="N43" s="1264"/>
      <c r="O43" s="1272"/>
    </row>
    <row r="44" spans="1:15" s="356" customFormat="1" ht="33" customHeight="1">
      <c r="A44" s="1237"/>
      <c r="B44" s="1261"/>
      <c r="C44" s="1261"/>
      <c r="D44" s="1256"/>
      <c r="E44" s="1256"/>
      <c r="F44" s="1257"/>
      <c r="G44" s="1256"/>
      <c r="H44" s="1256"/>
      <c r="I44" s="1273"/>
      <c r="J44" s="1273"/>
      <c r="K44" s="1264"/>
      <c r="L44" s="1264"/>
      <c r="M44" s="1264"/>
      <c r="N44" s="1264"/>
      <c r="O44" s="1272"/>
    </row>
    <row r="45" spans="1:15" s="356" customFormat="1" ht="33" customHeight="1">
      <c r="A45" s="1237"/>
      <c r="B45" s="1261"/>
      <c r="C45" s="1261"/>
      <c r="D45" s="1256">
        <v>6</v>
      </c>
      <c r="E45" s="1256" t="s">
        <v>1244</v>
      </c>
      <c r="F45" s="1257" t="s">
        <v>111</v>
      </c>
      <c r="G45" s="1256"/>
      <c r="H45" s="1256"/>
      <c r="I45" s="1273"/>
      <c r="J45" s="1273"/>
      <c r="K45" s="1264"/>
      <c r="L45" s="1264"/>
      <c r="M45" s="1264"/>
      <c r="N45" s="1264"/>
      <c r="O45" s="1272"/>
    </row>
    <row r="46" spans="1:15" s="356" customFormat="1" ht="33" customHeight="1">
      <c r="A46" s="1237"/>
      <c r="B46" s="1261"/>
      <c r="C46" s="1261"/>
      <c r="D46" s="1256"/>
      <c r="E46" s="1256"/>
      <c r="F46" s="1257"/>
      <c r="G46" s="1256"/>
      <c r="H46" s="1256"/>
      <c r="I46" s="1273"/>
      <c r="J46" s="1273" t="str">
        <f>IF(H38="PRIORIZADO","3. ¿Existe algún mecanismo para validar la veracidad de los requisitos","NO DILIGENCIAR")</f>
        <v>NO DILIGENCIAR</v>
      </c>
      <c r="K46" s="1264"/>
      <c r="L46" s="1264"/>
      <c r="M46" s="1264"/>
      <c r="N46" s="1264"/>
      <c r="O46" s="1272"/>
    </row>
    <row r="47" spans="1:15" s="356" customFormat="1" ht="33" customHeight="1">
      <c r="A47" s="1237"/>
      <c r="B47" s="1261"/>
      <c r="C47" s="1261"/>
      <c r="D47" s="1256">
        <v>7</v>
      </c>
      <c r="E47" s="1256" t="s">
        <v>1249</v>
      </c>
      <c r="F47" s="1257" t="s">
        <v>90</v>
      </c>
      <c r="G47" s="1256"/>
      <c r="H47" s="1256"/>
      <c r="I47" s="1273"/>
      <c r="J47" s="1273"/>
      <c r="K47" s="1264"/>
      <c r="L47" s="1264"/>
      <c r="M47" s="1264"/>
      <c r="N47" s="1264"/>
      <c r="O47" s="1272"/>
    </row>
    <row r="48" spans="1:15" s="356" customFormat="1" ht="33" customHeight="1">
      <c r="A48" s="1237"/>
      <c r="B48" s="1261"/>
      <c r="C48" s="1261"/>
      <c r="D48" s="1256"/>
      <c r="E48" s="1256"/>
      <c r="F48" s="1257"/>
      <c r="G48" s="1256"/>
      <c r="H48" s="1256"/>
      <c r="I48" s="1273"/>
      <c r="J48" s="1273"/>
      <c r="K48" s="1264"/>
      <c r="L48" s="1264"/>
      <c r="M48" s="1264"/>
      <c r="N48" s="1264"/>
      <c r="O48" s="1272"/>
    </row>
    <row r="49" spans="1:16" s="356" customFormat="1" ht="33" customHeight="1">
      <c r="A49" s="1237"/>
      <c r="B49" s="1261"/>
      <c r="C49" s="1261"/>
      <c r="D49" s="372">
        <v>8</v>
      </c>
      <c r="E49" s="372" t="s">
        <v>1250</v>
      </c>
      <c r="F49" s="374" t="s">
        <v>90</v>
      </c>
      <c r="G49" s="1256"/>
      <c r="H49" s="1256"/>
      <c r="I49" s="1273" t="str">
        <f>IF(H38="PRIORIZADO","3. TIEMPO DE RESPUESTA","NO DILIGENCIAR")</f>
        <v>NO DILIGENCIAR</v>
      </c>
      <c r="J49" s="360" t="str">
        <f>IF(H38="PRIORIZADO","1. ¿El trámite o servicio se encuentra virtualizado parcial o totalmente?","NO DILIGENCIAR")</f>
        <v>NO DILIGENCIAR</v>
      </c>
      <c r="K49" s="359"/>
      <c r="L49" s="359"/>
      <c r="M49" s="1264"/>
      <c r="N49" s="1264"/>
      <c r="O49" s="364"/>
    </row>
    <row r="50" spans="1:16" s="356" customFormat="1" ht="33" customHeight="1">
      <c r="A50" s="1237"/>
      <c r="B50" s="1261"/>
      <c r="C50" s="1261"/>
      <c r="D50" s="372">
        <v>9</v>
      </c>
      <c r="E50" s="372" t="s">
        <v>1252</v>
      </c>
      <c r="F50" s="374" t="s">
        <v>111</v>
      </c>
      <c r="G50" s="1256"/>
      <c r="H50" s="1256"/>
      <c r="I50" s="1273"/>
      <c r="J50" s="360" t="str">
        <f>IF(H38="PRIORIZADO","2. ¿Cuál es el tiempo de duración total del trámite o servicio?","NO DILIGENCIAR")</f>
        <v>NO DILIGENCIAR</v>
      </c>
      <c r="K50" s="359"/>
      <c r="L50" s="359"/>
      <c r="M50" s="1264"/>
      <c r="N50" s="1264"/>
      <c r="O50" s="364"/>
    </row>
    <row r="51" spans="1:16" s="356" customFormat="1" ht="33" customHeight="1">
      <c r="A51" s="1237"/>
      <c r="B51" s="1261"/>
      <c r="C51" s="1261"/>
      <c r="D51" s="1256">
        <v>10</v>
      </c>
      <c r="E51" s="1256" t="s">
        <v>1256</v>
      </c>
      <c r="F51" s="1257" t="s">
        <v>111</v>
      </c>
      <c r="G51" s="1256"/>
      <c r="H51" s="1256"/>
      <c r="I51" s="1273" t="str">
        <f>IF(H38="PRIORIZADO","4. SEGUIIMIENTO A LA RESPUESTA", "NO DILIGENCIAR")</f>
        <v>NO DILIGENCIAR</v>
      </c>
      <c r="J51" s="361" t="str">
        <f>IF(H38="PRIORIZADO","1. ¿Existe algún mecanismo o herramienta para que el ciudadano efectúe seguimiento a la gestión de la entidad para dar respuesta a su trámite o servicio solicitado?","NO DILIGENCIAR")</f>
        <v>NO DILIGENCIAR</v>
      </c>
      <c r="K51" s="359"/>
      <c r="L51" s="359"/>
      <c r="M51" s="1264"/>
      <c r="N51" s="1264"/>
      <c r="O51" s="364"/>
    </row>
    <row r="52" spans="1:16" s="356" customFormat="1" ht="33" customHeight="1" thickBot="1">
      <c r="A52" s="1238"/>
      <c r="B52" s="1262"/>
      <c r="C52" s="1262"/>
      <c r="D52" s="1258"/>
      <c r="E52" s="1258"/>
      <c r="F52" s="1259"/>
      <c r="G52" s="1258"/>
      <c r="H52" s="1258"/>
      <c r="I52" s="1313"/>
      <c r="J52" s="362" t="str">
        <f>IF(H38="PRIORIZADO","2. ¿Hay contacto entre el ciudano y el funcionario asignado para la respuesta al trámite o servicio solicitado?","NO DILIGENCIAR")</f>
        <v>NO DILIGENCIAR</v>
      </c>
      <c r="K52" s="359"/>
      <c r="L52" s="359"/>
      <c r="M52" s="1264"/>
      <c r="N52" s="1264"/>
      <c r="O52" s="385"/>
    </row>
    <row r="53" spans="1:16" s="356" customFormat="1" ht="24.75" customHeight="1" thickBot="1">
      <c r="A53" s="1236">
        <v>4</v>
      </c>
      <c r="B53" s="1260" t="s">
        <v>1115</v>
      </c>
      <c r="C53" s="1260" t="s">
        <v>1150</v>
      </c>
      <c r="D53" s="367">
        <v>1</v>
      </c>
      <c r="E53" s="367" t="s">
        <v>1220</v>
      </c>
      <c r="F53" s="369" t="s">
        <v>90</v>
      </c>
      <c r="G53" s="1263">
        <f>COUNTIF(F53:F67,"Si")</f>
        <v>6</v>
      </c>
      <c r="H53" s="1263" t="str">
        <f>IF(G53=0, "NO HA RELACIONADO EL TRAMITE",IF(G53&gt;=5,"PRIORIZADO","NO PRIORIZADO"))</f>
        <v>PRIORIZADO</v>
      </c>
      <c r="I53" s="1263" t="str">
        <f>IF(H53="PRIORIZADO","1. INFORMACION A LA CIUDADANIA","NO DILIGENCIAR")</f>
        <v>1. INFORMACION A LA CIUDADANIA</v>
      </c>
      <c r="J53" s="368" t="str">
        <f>IF(H53="PRIORIZADO","1. ¿Cuáles son los actores externos que intervienen en la gestión del trámite?","NO DILIGENCIAR")</f>
        <v>1. ¿Cuáles son los actores externos que intervienen en la gestión del trámite?</v>
      </c>
      <c r="K53" s="374" t="s">
        <v>1221</v>
      </c>
      <c r="L53" s="369" t="s">
        <v>1260</v>
      </c>
      <c r="M53" s="1268" t="s">
        <v>1260</v>
      </c>
      <c r="N53" s="1269"/>
      <c r="O53" s="383" t="s">
        <v>1261</v>
      </c>
      <c r="P53" s="379"/>
    </row>
    <row r="54" spans="1:16" s="356" customFormat="1" ht="24.75" customHeight="1">
      <c r="A54" s="1237"/>
      <c r="B54" s="1261"/>
      <c r="C54" s="1261"/>
      <c r="D54" s="372">
        <v>2</v>
      </c>
      <c r="E54" s="372" t="s">
        <v>1225</v>
      </c>
      <c r="F54" s="374" t="s">
        <v>111</v>
      </c>
      <c r="G54" s="1256"/>
      <c r="H54" s="1256"/>
      <c r="I54" s="1256"/>
      <c r="J54" s="373" t="str">
        <f>IF(H53="PRIORIZADO","2 ¿Cuáles son los actores internos que intervienen en la gestión del trámite?","NO DILIGENCIAR")</f>
        <v>2 ¿Cuáles son los actores internos que intervienen en la gestión del trámite?</v>
      </c>
      <c r="K54" s="374" t="s">
        <v>1226</v>
      </c>
      <c r="L54" s="369" t="s">
        <v>1260</v>
      </c>
      <c r="M54" s="1270" t="s">
        <v>1262</v>
      </c>
      <c r="N54" s="1271"/>
      <c r="O54" s="383" t="s">
        <v>1261</v>
      </c>
      <c r="P54" s="379"/>
    </row>
    <row r="55" spans="1:16" s="356" customFormat="1" ht="24.75" customHeight="1">
      <c r="A55" s="1237"/>
      <c r="B55" s="1261"/>
      <c r="C55" s="1261"/>
      <c r="D55" s="372">
        <v>3</v>
      </c>
      <c r="E55" s="372" t="s">
        <v>1229</v>
      </c>
      <c r="F55" s="374" t="s">
        <v>90</v>
      </c>
      <c r="G55" s="1256"/>
      <c r="H55" s="1256"/>
      <c r="I55" s="1256"/>
      <c r="J55" s="373" t="str">
        <f>IF(H53="PRIORIZADO","3. ¿En la sede electrónica de la entidad hay publicada  suficiente información del trámite?","NO DILIGENCIAR")</f>
        <v>3. ¿En la sede electrónica de la entidad hay publicada  suficiente información del trámite?</v>
      </c>
      <c r="K55" s="376" t="s">
        <v>1263</v>
      </c>
      <c r="L55" s="376" t="s">
        <v>1239</v>
      </c>
      <c r="M55" s="1270" t="s">
        <v>1239</v>
      </c>
      <c r="N55" s="1271"/>
      <c r="O55" s="384" t="s">
        <v>1239</v>
      </c>
      <c r="P55" s="380"/>
    </row>
    <row r="56" spans="1:16" s="356" customFormat="1" ht="24.75" customHeight="1">
      <c r="A56" s="1237"/>
      <c r="B56" s="1261"/>
      <c r="C56" s="1261"/>
      <c r="D56" s="1256">
        <v>4</v>
      </c>
      <c r="E56" s="1256" t="s">
        <v>1234</v>
      </c>
      <c r="F56" s="1257" t="s">
        <v>90</v>
      </c>
      <c r="G56" s="1256"/>
      <c r="H56" s="1256"/>
      <c r="I56" s="1256"/>
      <c r="J56" s="373" t="str">
        <f>IF(H53="PRIORIZADO","4. ¿La información publicada  sobre el trámite esta en lenguaje claro y comprensible para la ciudadanía y es de acceso público?","NO DILIGENCIAR")</f>
        <v>4. ¿La información publicada  sobre el trámite esta en lenguaje claro y comprensible para la ciudadanía y es de acceso público?</v>
      </c>
      <c r="K56" s="376" t="s">
        <v>140</v>
      </c>
      <c r="L56" s="376" t="s">
        <v>1239</v>
      </c>
      <c r="M56" s="1270" t="s">
        <v>1239</v>
      </c>
      <c r="N56" s="1271"/>
      <c r="O56" s="384" t="s">
        <v>1239</v>
      </c>
      <c r="P56" s="380"/>
    </row>
    <row r="57" spans="1:16" s="356" customFormat="1" ht="24.75" customHeight="1">
      <c r="A57" s="1237"/>
      <c r="B57" s="1261"/>
      <c r="C57" s="1261"/>
      <c r="D57" s="1256"/>
      <c r="E57" s="1256"/>
      <c r="F57" s="1257"/>
      <c r="G57" s="1256"/>
      <c r="H57" s="1256"/>
      <c r="I57" s="1256" t="str">
        <f>IF(H53="PRIORIZADO","2. VERIFICACIÓN DE REQUISITOS", "NO DILIGENCIAR")</f>
        <v>2. VERIFICACIÓN DE REQUISITOS</v>
      </c>
      <c r="J57" s="372" t="str">
        <f>IF(H53="PRIORIZADO","1. ¿Es posible modificar los documentos aportados por la ciudadanía?","NO DILIGENCIAR")</f>
        <v>1. ¿Es posible modificar los documentos aportados por la ciudadanía?</v>
      </c>
      <c r="K57" s="374" t="s">
        <v>147</v>
      </c>
      <c r="L57" s="376" t="s">
        <v>1239</v>
      </c>
      <c r="M57" s="1270" t="s">
        <v>1239</v>
      </c>
      <c r="N57" s="1271"/>
      <c r="O57" s="383" t="s">
        <v>1239</v>
      </c>
      <c r="P57" s="381"/>
    </row>
    <row r="58" spans="1:16" s="356" customFormat="1" ht="24.75" customHeight="1">
      <c r="A58" s="1237"/>
      <c r="B58" s="1261"/>
      <c r="C58" s="1261"/>
      <c r="D58" s="1256">
        <v>5</v>
      </c>
      <c r="E58" s="1256" t="s">
        <v>1240</v>
      </c>
      <c r="F58" s="1257" t="s">
        <v>111</v>
      </c>
      <c r="G58" s="1256"/>
      <c r="H58" s="1256"/>
      <c r="I58" s="1256"/>
      <c r="J58" s="1256" t="str">
        <f>IF(H53="PRIORIZADO","2. ¿Existen registros detallados de los documentos aportados por la ciudadanía y se ejercen controles para evitar su perdida?","NO DILIGENCIAR")</f>
        <v>2. ¿Existen registros detallados de los documentos aportados por la ciudadanía y se ejercen controles para evitar su perdida?</v>
      </c>
      <c r="K58" s="1257">
        <v>100000</v>
      </c>
      <c r="L58" s="1257" t="s">
        <v>1241</v>
      </c>
      <c r="M58" s="1257" t="s">
        <v>1264</v>
      </c>
      <c r="N58" s="1299"/>
      <c r="O58" s="1301" t="s">
        <v>1261</v>
      </c>
      <c r="P58" s="1346"/>
    </row>
    <row r="59" spans="1:16" s="356" customFormat="1" ht="24.75" customHeight="1">
      <c r="A59" s="1237"/>
      <c r="B59" s="1261"/>
      <c r="C59" s="1261"/>
      <c r="D59" s="1256"/>
      <c r="E59" s="1256"/>
      <c r="F59" s="1257"/>
      <c r="G59" s="1256"/>
      <c r="H59" s="1256"/>
      <c r="I59" s="1256"/>
      <c r="J59" s="1256"/>
      <c r="K59" s="1257"/>
      <c r="L59" s="1257"/>
      <c r="M59" s="1257"/>
      <c r="N59" s="1299"/>
      <c r="O59" s="1301"/>
      <c r="P59" s="1346"/>
    </row>
    <row r="60" spans="1:16" s="356" customFormat="1" ht="24.75" customHeight="1">
      <c r="A60" s="1237"/>
      <c r="B60" s="1261"/>
      <c r="C60" s="1261"/>
      <c r="D60" s="1256">
        <v>6</v>
      </c>
      <c r="E60" s="1256" t="s">
        <v>1244</v>
      </c>
      <c r="F60" s="1257" t="s">
        <v>111</v>
      </c>
      <c r="G60" s="1256"/>
      <c r="H60" s="1256"/>
      <c r="I60" s="1256"/>
      <c r="J60" s="1256"/>
      <c r="K60" s="1257"/>
      <c r="L60" s="1257"/>
      <c r="M60" s="1257"/>
      <c r="N60" s="1299"/>
      <c r="O60" s="1301"/>
      <c r="P60" s="1346"/>
    </row>
    <row r="61" spans="1:16" s="356" customFormat="1" ht="24.75" customHeight="1">
      <c r="A61" s="1237"/>
      <c r="B61" s="1261"/>
      <c r="C61" s="1261"/>
      <c r="D61" s="1256"/>
      <c r="E61" s="1256"/>
      <c r="F61" s="1257"/>
      <c r="G61" s="1256"/>
      <c r="H61" s="1256"/>
      <c r="I61" s="1256"/>
      <c r="J61" s="1256" t="str">
        <f>IF(H53="PRIORIZADO","3. ¿Existe algún mecanismo para validar la veracidad de los requisitos","NO DILIGENCIAR")</f>
        <v>3. ¿Existe algún mecanismo para validar la veracidad de los requisitos</v>
      </c>
      <c r="K61" s="1257" t="s">
        <v>140</v>
      </c>
      <c r="L61" s="1257" t="s">
        <v>1265</v>
      </c>
      <c r="M61" s="1257" t="s">
        <v>1247</v>
      </c>
      <c r="N61" s="1299"/>
      <c r="O61" s="1301" t="s">
        <v>1261</v>
      </c>
      <c r="P61" s="1346"/>
    </row>
    <row r="62" spans="1:16" s="356" customFormat="1" ht="24.75" customHeight="1">
      <c r="A62" s="1237"/>
      <c r="B62" s="1261"/>
      <c r="C62" s="1261"/>
      <c r="D62" s="1256">
        <v>7</v>
      </c>
      <c r="E62" s="1256" t="s">
        <v>1249</v>
      </c>
      <c r="F62" s="1257" t="s">
        <v>111</v>
      </c>
      <c r="G62" s="1256"/>
      <c r="H62" s="1256"/>
      <c r="I62" s="1256"/>
      <c r="J62" s="1256"/>
      <c r="K62" s="1257"/>
      <c r="L62" s="1257"/>
      <c r="M62" s="1257"/>
      <c r="N62" s="1299"/>
      <c r="O62" s="1301"/>
      <c r="P62" s="1346"/>
    </row>
    <row r="63" spans="1:16" s="356" customFormat="1" ht="24.75" customHeight="1">
      <c r="A63" s="1237"/>
      <c r="B63" s="1261"/>
      <c r="C63" s="1261"/>
      <c r="D63" s="1256"/>
      <c r="E63" s="1256"/>
      <c r="F63" s="1257"/>
      <c r="G63" s="1256"/>
      <c r="H63" s="1256"/>
      <c r="I63" s="1256"/>
      <c r="J63" s="1256"/>
      <c r="K63" s="1257"/>
      <c r="L63" s="1257"/>
      <c r="M63" s="1257"/>
      <c r="N63" s="1299"/>
      <c r="O63" s="1301"/>
      <c r="P63" s="1346"/>
    </row>
    <row r="64" spans="1:16" s="356" customFormat="1" ht="24.75" customHeight="1">
      <c r="A64" s="1237"/>
      <c r="B64" s="1261"/>
      <c r="C64" s="1261"/>
      <c r="D64" s="372">
        <v>8</v>
      </c>
      <c r="E64" s="372" t="s">
        <v>1250</v>
      </c>
      <c r="F64" s="374" t="s">
        <v>90</v>
      </c>
      <c r="G64" s="1256"/>
      <c r="H64" s="1256"/>
      <c r="I64" s="1256" t="str">
        <f>IF(H53="PRIORIZADO","3. TIEMPO DE RESPUESTA","NO DILIGENCIAR")</f>
        <v>3. TIEMPO DE RESPUESTA</v>
      </c>
      <c r="J64" s="372" t="str">
        <f>IF(H53="PRIORIZADO","1. ¿El trámite o servicio se encuentra virtualizado parcial o totalmente?","NO DILIGENCIAR")</f>
        <v>1. ¿El trámite o servicio se encuentra virtualizado parcial o totalmente?</v>
      </c>
      <c r="K64" s="374" t="s">
        <v>1251</v>
      </c>
      <c r="L64" s="374" t="s">
        <v>1239</v>
      </c>
      <c r="M64" s="1257" t="s">
        <v>1239</v>
      </c>
      <c r="N64" s="1299"/>
      <c r="O64" s="383" t="s">
        <v>1239</v>
      </c>
      <c r="P64" s="381"/>
    </row>
    <row r="65" spans="1:16" s="356" customFormat="1" ht="27" customHeight="1">
      <c r="A65" s="1237"/>
      <c r="B65" s="1261"/>
      <c r="C65" s="1261"/>
      <c r="D65" s="372">
        <v>9</v>
      </c>
      <c r="E65" s="372" t="s">
        <v>1252</v>
      </c>
      <c r="F65" s="374" t="s">
        <v>90</v>
      </c>
      <c r="G65" s="1256"/>
      <c r="H65" s="1256"/>
      <c r="I65" s="1256"/>
      <c r="J65" s="372" t="str">
        <f>IF(H53="PRIORIZADO","2. ¿Cuál es el tiempo de duración total del trámite o servicio?","NO DILIGENCIAR")</f>
        <v>2. ¿Cuál es el tiempo de duración total del trámite o servicio?</v>
      </c>
      <c r="K65" s="374" t="s">
        <v>1253</v>
      </c>
      <c r="L65" s="374" t="s">
        <v>1262</v>
      </c>
      <c r="M65" s="1257" t="s">
        <v>1266</v>
      </c>
      <c r="N65" s="1299"/>
      <c r="O65" s="383" t="s">
        <v>1261</v>
      </c>
      <c r="P65" s="382"/>
    </row>
    <row r="66" spans="1:16" s="356" customFormat="1" ht="30" customHeight="1">
      <c r="A66" s="1237"/>
      <c r="B66" s="1261"/>
      <c r="C66" s="1261"/>
      <c r="D66" s="1256">
        <v>10</v>
      </c>
      <c r="E66" s="1256" t="s">
        <v>1256</v>
      </c>
      <c r="F66" s="1257" t="s">
        <v>90</v>
      </c>
      <c r="G66" s="1256"/>
      <c r="H66" s="1256"/>
      <c r="I66" s="1256" t="str">
        <f>IF(H53="PRIORIZADO","4. SEGUIIMIENTO A LA RESPUESTA", "NO DILIGENCIAR")</f>
        <v>4. SEGUIIMIENTO A LA RESPUESTA</v>
      </c>
      <c r="J66" s="373" t="str">
        <f>IF(H53="PRIORIZADO","1. ¿Existe algún mecanismo o herramienta para que el ciudadano efectúe seguimiento a la gestión de la entidad para dar respuesta a su trámite o servicio solicitado?","NO DILIGENCIAR")</f>
        <v>1. ¿Existe algún mecanismo o herramienta para que el ciudadano efectúe seguimiento a la gestión de la entidad para dar respuesta a su trámite o servicio solicitado?</v>
      </c>
      <c r="K66" s="374" t="s">
        <v>1267</v>
      </c>
      <c r="L66" s="374" t="s">
        <v>1258</v>
      </c>
      <c r="M66" s="1257" t="s">
        <v>1259</v>
      </c>
      <c r="N66" s="1299"/>
      <c r="O66" s="383" t="s">
        <v>1261</v>
      </c>
      <c r="P66" s="382"/>
    </row>
    <row r="67" spans="1:16" s="356" customFormat="1" ht="24.75" customHeight="1" thickBot="1">
      <c r="A67" s="1238"/>
      <c r="B67" s="1262"/>
      <c r="C67" s="1262"/>
      <c r="D67" s="1258"/>
      <c r="E67" s="1258"/>
      <c r="F67" s="1259"/>
      <c r="G67" s="1258"/>
      <c r="H67" s="1258"/>
      <c r="I67" s="1258"/>
      <c r="J67" s="378" t="str">
        <f>IF(H53="PRIORIZADO","2. ¿Hay contacto entre el ciudano y el funcionario asignado para la respuesta al trámite o servicio solicitado?","NO DILIGENCIAR")</f>
        <v>2. ¿Hay contacto entre el ciudano y el funcionario asignado para la respuesta al trámite o servicio solicitado?</v>
      </c>
      <c r="K67" s="374" t="s">
        <v>147</v>
      </c>
      <c r="L67" s="374" t="s">
        <v>1239</v>
      </c>
      <c r="M67" s="1257" t="s">
        <v>1239</v>
      </c>
      <c r="N67" s="1299"/>
      <c r="O67" s="383" t="s">
        <v>1239</v>
      </c>
      <c r="P67" s="381"/>
    </row>
    <row r="68" spans="1:16" s="356" customFormat="1" ht="24.75" customHeight="1" thickBot="1">
      <c r="A68" s="1236">
        <v>5</v>
      </c>
      <c r="B68" s="1260" t="s">
        <v>1115</v>
      </c>
      <c r="C68" s="1260" t="s">
        <v>1151</v>
      </c>
      <c r="D68" s="367">
        <v>1</v>
      </c>
      <c r="E68" s="367" t="s">
        <v>1220</v>
      </c>
      <c r="F68" s="369" t="s">
        <v>90</v>
      </c>
      <c r="G68" s="1263">
        <f>COUNTIF(F68:F82,"Si")</f>
        <v>6</v>
      </c>
      <c r="H68" s="1263" t="str">
        <f>IF(G68=0, "NO HA RELACIONADO EL TRAMITE",IF(G68&gt;=5,"PRIORIZADO","NO PRIORIZADO"))</f>
        <v>PRIORIZADO</v>
      </c>
      <c r="I68" s="1263" t="str">
        <f>IF(H68="PRIORIZADO","1. INFORMACION A LA CIUDADANIA","NO DILIGENCIAR")</f>
        <v>1. INFORMACION A LA CIUDADANIA</v>
      </c>
      <c r="J68" s="368" t="str">
        <f>IF(H68="PRIORIZADO","1. ¿Cuáles son los actores externos que intervienen en la gestión del trámite?","NO DILIGENCIAR")</f>
        <v>1. ¿Cuáles son los actores externos que intervienen en la gestión del trámite?</v>
      </c>
      <c r="K68" s="374" t="s">
        <v>1221</v>
      </c>
      <c r="L68" s="369" t="s">
        <v>1260</v>
      </c>
      <c r="M68" s="1268" t="s">
        <v>1260</v>
      </c>
      <c r="N68" s="1269"/>
      <c r="O68" s="383" t="s">
        <v>1261</v>
      </c>
      <c r="P68" s="379"/>
    </row>
    <row r="69" spans="1:16" s="356" customFormat="1" ht="24.75" customHeight="1">
      <c r="A69" s="1237"/>
      <c r="B69" s="1261"/>
      <c r="C69" s="1261"/>
      <c r="D69" s="372">
        <v>2</v>
      </c>
      <c r="E69" s="372" t="s">
        <v>1225</v>
      </c>
      <c r="F69" s="374" t="s">
        <v>111</v>
      </c>
      <c r="G69" s="1256"/>
      <c r="H69" s="1256"/>
      <c r="I69" s="1256"/>
      <c r="J69" s="373" t="str">
        <f>IF(H68="PRIORIZADO","2 ¿Cuáles son los actores internos que intervienen en la gestión del trámite?","NO DILIGENCIAR")</f>
        <v>2 ¿Cuáles son los actores internos que intervienen en la gestión del trámite?</v>
      </c>
      <c r="K69" s="374" t="s">
        <v>1226</v>
      </c>
      <c r="L69" s="369" t="s">
        <v>1260</v>
      </c>
      <c r="M69" s="1270" t="s">
        <v>1262</v>
      </c>
      <c r="N69" s="1271"/>
      <c r="O69" s="383" t="s">
        <v>1261</v>
      </c>
      <c r="P69" s="379"/>
    </row>
    <row r="70" spans="1:16" s="356" customFormat="1" ht="24.75" customHeight="1">
      <c r="A70" s="1237"/>
      <c r="B70" s="1261"/>
      <c r="C70" s="1261"/>
      <c r="D70" s="372">
        <v>3</v>
      </c>
      <c r="E70" s="372" t="s">
        <v>1229</v>
      </c>
      <c r="F70" s="374" t="s">
        <v>90</v>
      </c>
      <c r="G70" s="1256"/>
      <c r="H70" s="1256"/>
      <c r="I70" s="1256"/>
      <c r="J70" s="373" t="str">
        <f>IF(H68="PRIORIZADO","3. ¿En la sede electrónica de la entidad hay publicada  suficiente información del trámite?","NO DILIGENCIAR")</f>
        <v>3. ¿En la sede electrónica de la entidad hay publicada  suficiente información del trámite?</v>
      </c>
      <c r="K70" s="376" t="s">
        <v>1263</v>
      </c>
      <c r="L70" s="376" t="s">
        <v>1239</v>
      </c>
      <c r="M70" s="1270" t="s">
        <v>1239</v>
      </c>
      <c r="N70" s="1271"/>
      <c r="O70" s="384" t="s">
        <v>1239</v>
      </c>
      <c r="P70" s="380"/>
    </row>
    <row r="71" spans="1:16" s="356" customFormat="1" ht="24.75" customHeight="1">
      <c r="A71" s="1237"/>
      <c r="B71" s="1261"/>
      <c r="C71" s="1261"/>
      <c r="D71" s="1256">
        <v>4</v>
      </c>
      <c r="E71" s="1256" t="s">
        <v>1234</v>
      </c>
      <c r="F71" s="1257" t="s">
        <v>90</v>
      </c>
      <c r="G71" s="1256"/>
      <c r="H71" s="1256"/>
      <c r="I71" s="1256"/>
      <c r="J71" s="373" t="str">
        <f>IF(H68="PRIORIZADO","4. ¿La información publicada  sobre el trámite esta en lenguaje claro y comprensible para la ciudadanía y es de acceso público?","NO DILIGENCIAR")</f>
        <v>4. ¿La información publicada  sobre el trámite esta en lenguaje claro y comprensible para la ciudadanía y es de acceso público?</v>
      </c>
      <c r="K71" s="376" t="s">
        <v>140</v>
      </c>
      <c r="L71" s="376" t="s">
        <v>1239</v>
      </c>
      <c r="M71" s="1270" t="s">
        <v>1239</v>
      </c>
      <c r="N71" s="1271"/>
      <c r="O71" s="384" t="s">
        <v>1239</v>
      </c>
      <c r="P71" s="380"/>
    </row>
    <row r="72" spans="1:16" s="356" customFormat="1" ht="24.75" customHeight="1">
      <c r="A72" s="1237"/>
      <c r="B72" s="1261"/>
      <c r="C72" s="1261"/>
      <c r="D72" s="1256"/>
      <c r="E72" s="1256"/>
      <c r="F72" s="1257"/>
      <c r="G72" s="1256"/>
      <c r="H72" s="1256"/>
      <c r="I72" s="1256" t="str">
        <f>IF(H68="PRIORIZADO","2. VERIFICACIÓN DE REQUISITOS", "NO DILIGENCIAR")</f>
        <v>2. VERIFICACIÓN DE REQUISITOS</v>
      </c>
      <c r="J72" s="372" t="str">
        <f>IF(H68="PRIORIZADO","1. ¿Es posible modificar los documentos aportados por la ciudadanía?","NO DILIGENCIAR")</f>
        <v>1. ¿Es posible modificar los documentos aportados por la ciudadanía?</v>
      </c>
      <c r="K72" s="374" t="s">
        <v>147</v>
      </c>
      <c r="L72" s="376" t="s">
        <v>1239</v>
      </c>
      <c r="M72" s="1270" t="s">
        <v>1239</v>
      </c>
      <c r="N72" s="1271"/>
      <c r="O72" s="383" t="s">
        <v>1239</v>
      </c>
      <c r="P72" s="381"/>
    </row>
    <row r="73" spans="1:16" s="356" customFormat="1" ht="24.75" customHeight="1">
      <c r="A73" s="1237"/>
      <c r="B73" s="1261"/>
      <c r="C73" s="1261"/>
      <c r="D73" s="1256">
        <v>5</v>
      </c>
      <c r="E73" s="1256" t="s">
        <v>1240</v>
      </c>
      <c r="F73" s="1257" t="s">
        <v>111</v>
      </c>
      <c r="G73" s="1256"/>
      <c r="H73" s="1256"/>
      <c r="I73" s="1256"/>
      <c r="J73" s="1256" t="str">
        <f>IF(H68="PRIORIZADO","2. ¿Existen registros detallados de los documentos aportados por la ciudadanía y se ejercen controles para evitar su perdida?","NO DILIGENCIAR")</f>
        <v>2. ¿Existen registros detallados de los documentos aportados por la ciudadanía y se ejercen controles para evitar su perdida?</v>
      </c>
      <c r="K73" s="1257" t="s">
        <v>140</v>
      </c>
      <c r="L73" s="1257" t="s">
        <v>1241</v>
      </c>
      <c r="M73" s="1257" t="s">
        <v>1264</v>
      </c>
      <c r="N73" s="1299"/>
      <c r="O73" s="1301" t="s">
        <v>1261</v>
      </c>
      <c r="P73" s="1346"/>
    </row>
    <row r="74" spans="1:16" s="356" customFormat="1" ht="24.75" customHeight="1">
      <c r="A74" s="1237"/>
      <c r="B74" s="1261"/>
      <c r="C74" s="1261"/>
      <c r="D74" s="1256"/>
      <c r="E74" s="1256"/>
      <c r="F74" s="1257"/>
      <c r="G74" s="1256"/>
      <c r="H74" s="1256"/>
      <c r="I74" s="1256"/>
      <c r="J74" s="1256"/>
      <c r="K74" s="1257"/>
      <c r="L74" s="1257"/>
      <c r="M74" s="1257"/>
      <c r="N74" s="1299"/>
      <c r="O74" s="1301"/>
      <c r="P74" s="1346"/>
    </row>
    <row r="75" spans="1:16" s="356" customFormat="1" ht="24.75" customHeight="1">
      <c r="A75" s="1237"/>
      <c r="B75" s="1261"/>
      <c r="C75" s="1261"/>
      <c r="D75" s="1256">
        <v>6</v>
      </c>
      <c r="E75" s="1256" t="s">
        <v>1244</v>
      </c>
      <c r="F75" s="1257" t="s">
        <v>111</v>
      </c>
      <c r="G75" s="1256"/>
      <c r="H75" s="1256"/>
      <c r="I75" s="1256"/>
      <c r="J75" s="1256"/>
      <c r="K75" s="1257"/>
      <c r="L75" s="1257"/>
      <c r="M75" s="1257"/>
      <c r="N75" s="1299"/>
      <c r="O75" s="1301"/>
      <c r="P75" s="1346"/>
    </row>
    <row r="76" spans="1:16" s="356" customFormat="1" ht="24.75" customHeight="1">
      <c r="A76" s="1237"/>
      <c r="B76" s="1261"/>
      <c r="C76" s="1261"/>
      <c r="D76" s="1256"/>
      <c r="E76" s="1256"/>
      <c r="F76" s="1257"/>
      <c r="G76" s="1256"/>
      <c r="H76" s="1256"/>
      <c r="I76" s="1256"/>
      <c r="J76" s="1256" t="str">
        <f>IF(H68="PRIORIZADO","3. ¿Existe algún mecanismo para validar la veracidad de los requisitos","NO DILIGENCIAR")</f>
        <v>3. ¿Existe algún mecanismo para validar la veracidad de los requisitos</v>
      </c>
      <c r="K76" s="1257" t="s">
        <v>140</v>
      </c>
      <c r="L76" s="1257" t="s">
        <v>1265</v>
      </c>
      <c r="M76" s="1257" t="s">
        <v>1247</v>
      </c>
      <c r="N76" s="1299"/>
      <c r="O76" s="1301" t="s">
        <v>1261</v>
      </c>
      <c r="P76" s="1346"/>
    </row>
    <row r="77" spans="1:16" s="356" customFormat="1" ht="24.75" customHeight="1">
      <c r="A77" s="1237"/>
      <c r="B77" s="1261"/>
      <c r="C77" s="1261"/>
      <c r="D77" s="1256">
        <v>7</v>
      </c>
      <c r="E77" s="1256" t="s">
        <v>1249</v>
      </c>
      <c r="F77" s="1257" t="s">
        <v>111</v>
      </c>
      <c r="G77" s="1256"/>
      <c r="H77" s="1256"/>
      <c r="I77" s="1256"/>
      <c r="J77" s="1256"/>
      <c r="K77" s="1257"/>
      <c r="L77" s="1257"/>
      <c r="M77" s="1257"/>
      <c r="N77" s="1299"/>
      <c r="O77" s="1301"/>
      <c r="P77" s="1346"/>
    </row>
    <row r="78" spans="1:16" s="356" customFormat="1" ht="24.75" customHeight="1">
      <c r="A78" s="1237"/>
      <c r="B78" s="1261"/>
      <c r="C78" s="1261"/>
      <c r="D78" s="1256"/>
      <c r="E78" s="1256"/>
      <c r="F78" s="1257"/>
      <c r="G78" s="1256"/>
      <c r="H78" s="1256"/>
      <c r="I78" s="1256"/>
      <c r="J78" s="1256"/>
      <c r="K78" s="1257"/>
      <c r="L78" s="1257"/>
      <c r="M78" s="1257"/>
      <c r="N78" s="1299"/>
      <c r="O78" s="1301"/>
      <c r="P78" s="1346"/>
    </row>
    <row r="79" spans="1:16" s="356" customFormat="1" ht="24.75" customHeight="1">
      <c r="A79" s="1237"/>
      <c r="B79" s="1261"/>
      <c r="C79" s="1261"/>
      <c r="D79" s="372">
        <v>8</v>
      </c>
      <c r="E79" s="372" t="s">
        <v>1250</v>
      </c>
      <c r="F79" s="374" t="s">
        <v>90</v>
      </c>
      <c r="G79" s="1256"/>
      <c r="H79" s="1256"/>
      <c r="I79" s="1256" t="str">
        <f>IF(H68="PRIORIZADO","3. TIEMPO DE RESPUESTA","NO DILIGENCIAR")</f>
        <v>3. TIEMPO DE RESPUESTA</v>
      </c>
      <c r="J79" s="372" t="str">
        <f>IF(H68="PRIORIZADO","1. ¿El trámite o servicio se encuentra virtualizado parcial o totalmente?","NO DILIGENCIAR")</f>
        <v>1. ¿El trámite o servicio se encuentra virtualizado parcial o totalmente?</v>
      </c>
      <c r="K79" s="374" t="s">
        <v>1251</v>
      </c>
      <c r="L79" s="374" t="s">
        <v>1239</v>
      </c>
      <c r="M79" s="1257" t="s">
        <v>1239</v>
      </c>
      <c r="N79" s="1299"/>
      <c r="O79" s="383" t="s">
        <v>1239</v>
      </c>
      <c r="P79" s="381"/>
    </row>
    <row r="80" spans="1:16" s="356" customFormat="1" ht="24.75" customHeight="1">
      <c r="A80" s="1237"/>
      <c r="B80" s="1261"/>
      <c r="C80" s="1261"/>
      <c r="D80" s="372">
        <v>9</v>
      </c>
      <c r="E80" s="372" t="s">
        <v>1252</v>
      </c>
      <c r="F80" s="374" t="s">
        <v>90</v>
      </c>
      <c r="G80" s="1256"/>
      <c r="H80" s="1256"/>
      <c r="I80" s="1256"/>
      <c r="J80" s="372" t="str">
        <f>IF(H68="PRIORIZADO","2. ¿Cuál es el tiempo de duración total del trámite o servicio?","NO DILIGENCIAR")</f>
        <v>2. ¿Cuál es el tiempo de duración total del trámite o servicio?</v>
      </c>
      <c r="K80" s="374" t="s">
        <v>1253</v>
      </c>
      <c r="L80" s="374" t="s">
        <v>1262</v>
      </c>
      <c r="M80" s="1257" t="s">
        <v>1266</v>
      </c>
      <c r="N80" s="1299"/>
      <c r="O80" s="383" t="s">
        <v>1261</v>
      </c>
      <c r="P80" s="382"/>
    </row>
    <row r="81" spans="1:16" s="356" customFormat="1" ht="24.75" customHeight="1">
      <c r="A81" s="1237"/>
      <c r="B81" s="1261"/>
      <c r="C81" s="1261"/>
      <c r="D81" s="1256">
        <v>10</v>
      </c>
      <c r="E81" s="1256" t="s">
        <v>1256</v>
      </c>
      <c r="F81" s="1257" t="s">
        <v>90</v>
      </c>
      <c r="G81" s="1256"/>
      <c r="H81" s="1256"/>
      <c r="I81" s="1256" t="str">
        <f>IF(H68="PRIORIZADO","4. SEGUIIMIENTO A LA RESPUESTA", "NO DILIGENCIAR")</f>
        <v>4. SEGUIIMIENTO A LA RESPUESTA</v>
      </c>
      <c r="J81" s="373" t="str">
        <f>IF(H68="PRIORIZADO","1. ¿Existe algún mecanismo o herramienta para que el ciudadano efectúe seguimiento a la gestión de la entidad para dar respuesta a su trámite o servicio solicitado?","NO DILIGENCIAR")</f>
        <v>1. ¿Existe algún mecanismo o herramienta para que el ciudadano efectúe seguimiento a la gestión de la entidad para dar respuesta a su trámite o servicio solicitado?</v>
      </c>
      <c r="K81" s="374" t="s">
        <v>1267</v>
      </c>
      <c r="L81" s="374" t="s">
        <v>1258</v>
      </c>
      <c r="M81" s="1257" t="s">
        <v>1259</v>
      </c>
      <c r="N81" s="1299"/>
      <c r="O81" s="383" t="s">
        <v>1261</v>
      </c>
      <c r="P81" s="382"/>
    </row>
    <row r="82" spans="1:16" s="356" customFormat="1" ht="24.75" customHeight="1" thickBot="1">
      <c r="A82" s="1238"/>
      <c r="B82" s="1262"/>
      <c r="C82" s="1262"/>
      <c r="D82" s="1258"/>
      <c r="E82" s="1258"/>
      <c r="F82" s="1259"/>
      <c r="G82" s="1258"/>
      <c r="H82" s="1258"/>
      <c r="I82" s="1258"/>
      <c r="J82" s="378" t="str">
        <f>IF(H68="PRIORIZADO","2. ¿Hay contacto entre el ciudano y el funcionario asignado para la respuesta al trámite o servicio solicitado?","NO DILIGENCIAR")</f>
        <v>2. ¿Hay contacto entre el ciudano y el funcionario asignado para la respuesta al trámite o servicio solicitado?</v>
      </c>
      <c r="K82" s="374" t="s">
        <v>147</v>
      </c>
      <c r="L82" s="374" t="s">
        <v>1239</v>
      </c>
      <c r="M82" s="1257" t="s">
        <v>1239</v>
      </c>
      <c r="N82" s="1299"/>
      <c r="O82" s="383" t="s">
        <v>1239</v>
      </c>
      <c r="P82" s="381"/>
    </row>
    <row r="83" spans="1:16" s="356" customFormat="1" ht="24.75" customHeight="1">
      <c r="A83" s="1236">
        <v>6</v>
      </c>
      <c r="B83" s="1260" t="s">
        <v>1109</v>
      </c>
      <c r="C83" s="1260" t="s">
        <v>1126</v>
      </c>
      <c r="D83" s="367">
        <v>1</v>
      </c>
      <c r="E83" s="367" t="s">
        <v>1220</v>
      </c>
      <c r="F83" s="369" t="s">
        <v>90</v>
      </c>
      <c r="G83" s="1263">
        <f>COUNTIF(F83:F97,"Si")</f>
        <v>4</v>
      </c>
      <c r="H83" s="1263" t="str">
        <f>IF(G83=0, "NO HA RELACIONADO EL TRAMITE",IF(G83&gt;=5,"PRIORIZADO","NO PRIORIZADO"))</f>
        <v>NO PRIORIZADO</v>
      </c>
      <c r="I83" s="1263" t="str">
        <f>IF(H83="PRIORIZADO","1. INFORMACION A LA CIUDADANIA","NO DILIGENCIAR")</f>
        <v>NO DILIGENCIAR</v>
      </c>
      <c r="J83" s="368" t="str">
        <f>IF(H83="PRIORIZADO","1. ¿Cuáles son los actores externos que intervienen en la gestión del trámite?","NO DILIGENCIAR")</f>
        <v>NO DILIGENCIAR</v>
      </c>
      <c r="K83" s="369"/>
      <c r="L83" s="369"/>
      <c r="M83" s="1297"/>
      <c r="N83" s="1297"/>
      <c r="O83" s="386"/>
    </row>
    <row r="84" spans="1:16" s="356" customFormat="1" ht="24.75" customHeight="1">
      <c r="A84" s="1237"/>
      <c r="B84" s="1261"/>
      <c r="C84" s="1261"/>
      <c r="D84" s="372">
        <v>2</v>
      </c>
      <c r="E84" s="372" t="s">
        <v>1225</v>
      </c>
      <c r="F84" s="374" t="s">
        <v>111</v>
      </c>
      <c r="G84" s="1256"/>
      <c r="H84" s="1256"/>
      <c r="I84" s="1256"/>
      <c r="J84" s="373" t="str">
        <f>IF(H83="PRIORIZADO","2 ¿Cuáles son los actores internos que intervienen en la gestión del trámite?","NO DILIGENCIAR")</f>
        <v>NO DILIGENCIAR</v>
      </c>
      <c r="K84" s="374"/>
      <c r="L84" s="374"/>
      <c r="M84" s="1257"/>
      <c r="N84" s="1257"/>
      <c r="O84" s="375"/>
    </row>
    <row r="85" spans="1:16" s="356" customFormat="1" ht="24.75" customHeight="1">
      <c r="A85" s="1237"/>
      <c r="B85" s="1261"/>
      <c r="C85" s="1261"/>
      <c r="D85" s="372">
        <v>3</v>
      </c>
      <c r="E85" s="372" t="s">
        <v>1229</v>
      </c>
      <c r="F85" s="374" t="s">
        <v>111</v>
      </c>
      <c r="G85" s="1256"/>
      <c r="H85" s="1256"/>
      <c r="I85" s="1256"/>
      <c r="J85" s="373" t="str">
        <f>IF(H83="PRIORIZADO","3. ¿En la sede electrónica de la entidad hay publicada  suficiente información del trámite?","NO DILIGENCIAR")</f>
        <v>NO DILIGENCIAR</v>
      </c>
      <c r="K85" s="376"/>
      <c r="L85" s="376"/>
      <c r="M85" s="1298"/>
      <c r="N85" s="1298"/>
      <c r="O85" s="377"/>
    </row>
    <row r="86" spans="1:16" s="356" customFormat="1" ht="24.75" customHeight="1">
      <c r="A86" s="1237"/>
      <c r="B86" s="1261"/>
      <c r="C86" s="1261"/>
      <c r="D86" s="1256">
        <v>4</v>
      </c>
      <c r="E86" s="1256" t="s">
        <v>1234</v>
      </c>
      <c r="F86" s="1257" t="s">
        <v>111</v>
      </c>
      <c r="G86" s="1256"/>
      <c r="H86" s="1256"/>
      <c r="I86" s="1256"/>
      <c r="J86" s="373" t="str">
        <f>IF(H83="PRIORIZADO","4. ¿La información publicada  sobre el trámite esta en lenguaje claro y comprensible para la ciudadanía y es de acceso público?","NO DILIGENCIAR")</f>
        <v>NO DILIGENCIAR</v>
      </c>
      <c r="K86" s="376"/>
      <c r="L86" s="376"/>
      <c r="M86" s="1298"/>
      <c r="N86" s="1298"/>
      <c r="O86" s="377"/>
    </row>
    <row r="87" spans="1:16" s="356" customFormat="1" ht="24.75" customHeight="1">
      <c r="A87" s="1237"/>
      <c r="B87" s="1261"/>
      <c r="C87" s="1261"/>
      <c r="D87" s="1256"/>
      <c r="E87" s="1256"/>
      <c r="F87" s="1257"/>
      <c r="G87" s="1256"/>
      <c r="H87" s="1256"/>
      <c r="I87" s="1256" t="str">
        <f>IF(H83="PRIORIZADO","2. VERIFICACIÓN DE REQUISITOS", "NO DILIGENCIAR")</f>
        <v>NO DILIGENCIAR</v>
      </c>
      <c r="J87" s="372" t="str">
        <f>IF(H83="PRIORIZADO","1. ¿Es posible modificar los documentos aportados por la ciudadanía?","NO DILIGENCIAR")</f>
        <v>NO DILIGENCIAR</v>
      </c>
      <c r="K87" s="374"/>
      <c r="L87" s="374"/>
      <c r="M87" s="1257"/>
      <c r="N87" s="1257"/>
      <c r="O87" s="375"/>
    </row>
    <row r="88" spans="1:16" s="356" customFormat="1" ht="24.75" customHeight="1">
      <c r="A88" s="1237"/>
      <c r="B88" s="1261"/>
      <c r="C88" s="1261"/>
      <c r="D88" s="1256">
        <v>5</v>
      </c>
      <c r="E88" s="1256" t="s">
        <v>1240</v>
      </c>
      <c r="F88" s="1257" t="s">
        <v>111</v>
      </c>
      <c r="G88" s="1256"/>
      <c r="H88" s="1256"/>
      <c r="I88" s="1256"/>
      <c r="J88" s="1256" t="str">
        <f>IF(H83="PRIORIZADO","2. ¿Existen registros detallados de los documentos aportados por la ciudadanía y se ejercen controles para evitar su perdida?","NO DILIGENCIAR")</f>
        <v>NO DILIGENCIAR</v>
      </c>
      <c r="K88" s="1257"/>
      <c r="L88" s="1257"/>
      <c r="M88" s="1257"/>
      <c r="N88" s="1257"/>
      <c r="O88" s="1302"/>
    </row>
    <row r="89" spans="1:16" s="356" customFormat="1" ht="24.75" customHeight="1">
      <c r="A89" s="1237"/>
      <c r="B89" s="1261"/>
      <c r="C89" s="1261"/>
      <c r="D89" s="1256"/>
      <c r="E89" s="1256"/>
      <c r="F89" s="1257"/>
      <c r="G89" s="1256"/>
      <c r="H89" s="1256"/>
      <c r="I89" s="1256"/>
      <c r="J89" s="1256"/>
      <c r="K89" s="1257"/>
      <c r="L89" s="1257"/>
      <c r="M89" s="1257"/>
      <c r="N89" s="1257"/>
      <c r="O89" s="1302"/>
    </row>
    <row r="90" spans="1:16" s="356" customFormat="1" ht="24.75" customHeight="1">
      <c r="A90" s="1237"/>
      <c r="B90" s="1261"/>
      <c r="C90" s="1261"/>
      <c r="D90" s="1256">
        <v>6</v>
      </c>
      <c r="E90" s="1256" t="s">
        <v>1244</v>
      </c>
      <c r="F90" s="1257" t="s">
        <v>111</v>
      </c>
      <c r="G90" s="1256"/>
      <c r="H90" s="1256"/>
      <c r="I90" s="1256"/>
      <c r="J90" s="1256"/>
      <c r="K90" s="1257"/>
      <c r="L90" s="1257"/>
      <c r="M90" s="1257"/>
      <c r="N90" s="1257"/>
      <c r="O90" s="1302"/>
    </row>
    <row r="91" spans="1:16" s="356" customFormat="1" ht="24.75" customHeight="1">
      <c r="A91" s="1237"/>
      <c r="B91" s="1261"/>
      <c r="C91" s="1261"/>
      <c r="D91" s="1256"/>
      <c r="E91" s="1256"/>
      <c r="F91" s="1257"/>
      <c r="G91" s="1256"/>
      <c r="H91" s="1256"/>
      <c r="I91" s="1256"/>
      <c r="J91" s="1256" t="str">
        <f>IF(H83="PRIORIZADO","3. ¿Existe algún mecanismo para validar la veracidad de los requisitos","NO DILIGENCIAR")</f>
        <v>NO DILIGENCIAR</v>
      </c>
      <c r="K91" s="1257"/>
      <c r="L91" s="1257"/>
      <c r="M91" s="1257"/>
      <c r="N91" s="1257"/>
      <c r="O91" s="1302"/>
    </row>
    <row r="92" spans="1:16" s="356" customFormat="1" ht="24.75" customHeight="1">
      <c r="A92" s="1237"/>
      <c r="B92" s="1261"/>
      <c r="C92" s="1261"/>
      <c r="D92" s="1256">
        <v>7</v>
      </c>
      <c r="E92" s="1256" t="s">
        <v>1249</v>
      </c>
      <c r="F92" s="1257" t="s">
        <v>111</v>
      </c>
      <c r="G92" s="1256"/>
      <c r="H92" s="1256"/>
      <c r="I92" s="1256"/>
      <c r="J92" s="1256"/>
      <c r="K92" s="1257"/>
      <c r="L92" s="1257"/>
      <c r="M92" s="1257"/>
      <c r="N92" s="1257"/>
      <c r="O92" s="1302"/>
    </row>
    <row r="93" spans="1:16" s="356" customFormat="1" ht="24.75" customHeight="1">
      <c r="A93" s="1237"/>
      <c r="B93" s="1261"/>
      <c r="C93" s="1261"/>
      <c r="D93" s="1256"/>
      <c r="E93" s="1256"/>
      <c r="F93" s="1257"/>
      <c r="G93" s="1256"/>
      <c r="H93" s="1256"/>
      <c r="I93" s="1256"/>
      <c r="J93" s="1256"/>
      <c r="K93" s="1257"/>
      <c r="L93" s="1257"/>
      <c r="M93" s="1257"/>
      <c r="N93" s="1257"/>
      <c r="O93" s="1302"/>
    </row>
    <row r="94" spans="1:16" s="356" customFormat="1" ht="24.75" customHeight="1">
      <c r="A94" s="1237"/>
      <c r="B94" s="1261"/>
      <c r="C94" s="1261"/>
      <c r="D94" s="372">
        <v>8</v>
      </c>
      <c r="E94" s="372" t="s">
        <v>1250</v>
      </c>
      <c r="F94" s="374" t="s">
        <v>90</v>
      </c>
      <c r="G94" s="1256"/>
      <c r="H94" s="1256"/>
      <c r="I94" s="1256" t="str">
        <f>IF(H83="PRIORIZADO","3. TIEMPO DE RESPUESTA","NO DILIGENCIAR")</f>
        <v>NO DILIGENCIAR</v>
      </c>
      <c r="J94" s="372" t="str">
        <f>IF(H83="PRIORIZADO","1. ¿El trámite o servicio se encuentra virtualizado parcial o totalmente?","NO DILIGENCIAR")</f>
        <v>NO DILIGENCIAR</v>
      </c>
      <c r="K94" s="374"/>
      <c r="L94" s="374"/>
      <c r="M94" s="1257"/>
      <c r="N94" s="1257"/>
      <c r="O94" s="375"/>
    </row>
    <row r="95" spans="1:16" s="356" customFormat="1" ht="24.75" customHeight="1">
      <c r="A95" s="1237"/>
      <c r="B95" s="1261"/>
      <c r="C95" s="1261"/>
      <c r="D95" s="372">
        <v>9</v>
      </c>
      <c r="E95" s="372" t="s">
        <v>1252</v>
      </c>
      <c r="F95" s="374" t="s">
        <v>90</v>
      </c>
      <c r="G95" s="1256"/>
      <c r="H95" s="1256"/>
      <c r="I95" s="1256"/>
      <c r="J95" s="372" t="str">
        <f>IF(H83="PRIORIZADO","2. ¿Cuál es el tiempo de duración total del trámite o servicio?","NO DILIGENCIAR")</f>
        <v>NO DILIGENCIAR</v>
      </c>
      <c r="K95" s="374"/>
      <c r="L95" s="374"/>
      <c r="M95" s="1257"/>
      <c r="N95" s="1257"/>
      <c r="O95" s="375"/>
    </row>
    <row r="96" spans="1:16" s="356" customFormat="1" ht="24.75" customHeight="1">
      <c r="A96" s="1237"/>
      <c r="B96" s="1261"/>
      <c r="C96" s="1261"/>
      <c r="D96" s="1256">
        <v>10</v>
      </c>
      <c r="E96" s="1256" t="s">
        <v>1256</v>
      </c>
      <c r="F96" s="1257" t="s">
        <v>90</v>
      </c>
      <c r="G96" s="1256"/>
      <c r="H96" s="1256"/>
      <c r="I96" s="1256" t="str">
        <f>IF(H83="PRIORIZADO","4. SEGUIIMIENTO A LA RESPUESTA", "NO DILIGENCIAR")</f>
        <v>NO DILIGENCIAR</v>
      </c>
      <c r="J96" s="373" t="str">
        <f>IF(H83="PRIORIZADO","1. ¿Existe algún mecanismo o herramienta para que el ciudadano efectúe seguimiento a la gestión de la entidad para dar respuesta a su trámite o servicio solicitado?","NO DILIGENCIAR")</f>
        <v>NO DILIGENCIAR</v>
      </c>
      <c r="K96" s="374"/>
      <c r="L96" s="374"/>
      <c r="M96" s="1257"/>
      <c r="N96" s="1257"/>
      <c r="O96" s="375"/>
    </row>
    <row r="97" spans="1:15" s="356" customFormat="1" ht="24.75" customHeight="1" thickBot="1">
      <c r="A97" s="1238"/>
      <c r="B97" s="1262"/>
      <c r="C97" s="1262"/>
      <c r="D97" s="1258"/>
      <c r="E97" s="1258"/>
      <c r="F97" s="1259"/>
      <c r="G97" s="1258"/>
      <c r="H97" s="1258"/>
      <c r="I97" s="1258"/>
      <c r="J97" s="378" t="str">
        <f>IF(H83="PRIORIZADO","2. ¿Hay contacto entre el ciudano y el funcionario asignado para la respuesta al trámite o servicio solicitado?","NO DILIGENCIAR")</f>
        <v>NO DILIGENCIAR</v>
      </c>
      <c r="K97" s="374"/>
      <c r="L97" s="374"/>
      <c r="M97" s="1257"/>
      <c r="N97" s="1257"/>
      <c r="O97" s="375"/>
    </row>
    <row r="98" spans="1:15" s="356" customFormat="1" ht="24.75" customHeight="1">
      <c r="A98" s="1236">
        <v>7</v>
      </c>
      <c r="B98" s="1260" t="s">
        <v>1115</v>
      </c>
      <c r="C98" s="1260" t="s">
        <v>1153</v>
      </c>
      <c r="D98" s="367">
        <v>1</v>
      </c>
      <c r="E98" s="367" t="s">
        <v>1220</v>
      </c>
      <c r="F98" s="369" t="s">
        <v>111</v>
      </c>
      <c r="G98" s="1263">
        <f>COUNTIF(F98:F112,"Si")</f>
        <v>1</v>
      </c>
      <c r="H98" s="1263" t="str">
        <f>IF(G98=0, "NO HA RELACIONADO EL TRAMITE",IF(G98&gt;=5,"PRIORIZADO","NO PRIORIZADO"))</f>
        <v>NO PRIORIZADO</v>
      </c>
      <c r="I98" s="1263" t="str">
        <f>IF(H98="PRIORIZADO","1. INFORMACION A LA CIUDADANIA","NO DILIGENCIAR")</f>
        <v>NO DILIGENCIAR</v>
      </c>
      <c r="J98" s="368" t="str">
        <f>IF(H98="PRIORIZADO","1. ¿Cuáles son los actores externos que intervienen en la gestión del trámite?","NO DILIGENCIAR")</f>
        <v>NO DILIGENCIAR</v>
      </c>
      <c r="K98" s="369"/>
      <c r="L98" s="369"/>
      <c r="M98" s="1297"/>
      <c r="N98" s="1297"/>
      <c r="O98" s="370"/>
    </row>
    <row r="99" spans="1:15" s="356" customFormat="1" ht="24.75" customHeight="1">
      <c r="A99" s="1237"/>
      <c r="B99" s="1261"/>
      <c r="C99" s="1261"/>
      <c r="D99" s="372">
        <v>2</v>
      </c>
      <c r="E99" s="372" t="s">
        <v>1225</v>
      </c>
      <c r="F99" s="374" t="s">
        <v>111</v>
      </c>
      <c r="G99" s="1256"/>
      <c r="H99" s="1256"/>
      <c r="I99" s="1256"/>
      <c r="J99" s="373" t="str">
        <f>IF(H98="PRIORIZADO","2 ¿Cuáles son los actores internos que intervienen en la gestión del trámite?","NO DILIGENCIAR")</f>
        <v>NO DILIGENCIAR</v>
      </c>
      <c r="K99" s="374"/>
      <c r="L99" s="374"/>
      <c r="M99" s="1257"/>
      <c r="N99" s="1257"/>
      <c r="O99" s="375"/>
    </row>
    <row r="100" spans="1:15" s="356" customFormat="1" ht="24.75" customHeight="1">
      <c r="A100" s="1237"/>
      <c r="B100" s="1261"/>
      <c r="C100" s="1261"/>
      <c r="D100" s="372">
        <v>3</v>
      </c>
      <c r="E100" s="372" t="s">
        <v>1229</v>
      </c>
      <c r="F100" s="374" t="s">
        <v>111</v>
      </c>
      <c r="G100" s="1256"/>
      <c r="H100" s="1256"/>
      <c r="I100" s="1256"/>
      <c r="J100" s="373" t="str">
        <f>IF(H98="PRIORIZADO","3. ¿En la sede electrónica de la entidad hay publicada  suficiente información del trámite?","NO DILIGENCIAR")</f>
        <v>NO DILIGENCIAR</v>
      </c>
      <c r="K100" s="376"/>
      <c r="L100" s="376"/>
      <c r="M100" s="1298"/>
      <c r="N100" s="1298"/>
      <c r="O100" s="377"/>
    </row>
    <row r="101" spans="1:15" s="356" customFormat="1" ht="24.75" customHeight="1">
      <c r="A101" s="1237"/>
      <c r="B101" s="1261"/>
      <c r="C101" s="1261"/>
      <c r="D101" s="1256">
        <v>4</v>
      </c>
      <c r="E101" s="1256" t="s">
        <v>1234</v>
      </c>
      <c r="F101" s="1257" t="s">
        <v>111</v>
      </c>
      <c r="G101" s="1256"/>
      <c r="H101" s="1256"/>
      <c r="I101" s="1256"/>
      <c r="J101" s="373" t="str">
        <f>IF(H98="PRIORIZADO","4. ¿La información publicada  sobre el trámite esta en lenguaje claro y comprensible para la ciudadanía y es de acceso público?","NO DILIGENCIAR")</f>
        <v>NO DILIGENCIAR</v>
      </c>
      <c r="K101" s="376"/>
      <c r="L101" s="376"/>
      <c r="M101" s="1298"/>
      <c r="N101" s="1298"/>
      <c r="O101" s="377"/>
    </row>
    <row r="102" spans="1:15" s="356" customFormat="1" ht="24.75" customHeight="1">
      <c r="A102" s="1237"/>
      <c r="B102" s="1261"/>
      <c r="C102" s="1261"/>
      <c r="D102" s="1256"/>
      <c r="E102" s="1256"/>
      <c r="F102" s="1257"/>
      <c r="G102" s="1256"/>
      <c r="H102" s="1256"/>
      <c r="I102" s="1256" t="str">
        <f>IF(H98="PRIORIZADO","2. VERIFICACIÓN DE REQUISITOS", "NO DILIGENCIAR")</f>
        <v>NO DILIGENCIAR</v>
      </c>
      <c r="J102" s="372" t="str">
        <f>IF(H98="PRIORIZADO","1. ¿Es posible modificar los documentos aportados por la ciudadanía?","NO DILIGENCIAR")</f>
        <v>NO DILIGENCIAR</v>
      </c>
      <c r="K102" s="374"/>
      <c r="L102" s="374"/>
      <c r="M102" s="1257"/>
      <c r="N102" s="1257"/>
      <c r="O102" s="375"/>
    </row>
    <row r="103" spans="1:15" s="356" customFormat="1" ht="24.75" customHeight="1">
      <c r="A103" s="1237"/>
      <c r="B103" s="1261"/>
      <c r="C103" s="1261"/>
      <c r="D103" s="1256">
        <v>5</v>
      </c>
      <c r="E103" s="1256" t="s">
        <v>1240</v>
      </c>
      <c r="F103" s="1257" t="s">
        <v>111</v>
      </c>
      <c r="G103" s="1256"/>
      <c r="H103" s="1256"/>
      <c r="I103" s="1256"/>
      <c r="J103" s="1256" t="str">
        <f>IF(H98="PRIORIZADO","2. ¿Existen registros detallados de los documentos aportados por la ciudadanía y se ejercen controles para evitar su perdida?","NO DILIGENCIAR")</f>
        <v>NO DILIGENCIAR</v>
      </c>
      <c r="K103" s="1257"/>
      <c r="L103" s="1257"/>
      <c r="M103" s="1257"/>
      <c r="N103" s="1257"/>
      <c r="O103" s="1302"/>
    </row>
    <row r="104" spans="1:15" s="356" customFormat="1" ht="24.75" customHeight="1">
      <c r="A104" s="1237"/>
      <c r="B104" s="1261"/>
      <c r="C104" s="1261"/>
      <c r="D104" s="1256"/>
      <c r="E104" s="1256"/>
      <c r="F104" s="1257"/>
      <c r="G104" s="1256"/>
      <c r="H104" s="1256"/>
      <c r="I104" s="1256"/>
      <c r="J104" s="1256"/>
      <c r="K104" s="1257"/>
      <c r="L104" s="1257"/>
      <c r="M104" s="1257"/>
      <c r="N104" s="1257"/>
      <c r="O104" s="1302"/>
    </row>
    <row r="105" spans="1:15" s="356" customFormat="1" ht="24.75" customHeight="1">
      <c r="A105" s="1237"/>
      <c r="B105" s="1261"/>
      <c r="C105" s="1261"/>
      <c r="D105" s="1256">
        <v>6</v>
      </c>
      <c r="E105" s="1256" t="s">
        <v>1244</v>
      </c>
      <c r="F105" s="1257" t="s">
        <v>111</v>
      </c>
      <c r="G105" s="1256"/>
      <c r="H105" s="1256"/>
      <c r="I105" s="1256"/>
      <c r="J105" s="1256"/>
      <c r="K105" s="1257"/>
      <c r="L105" s="1257"/>
      <c r="M105" s="1257"/>
      <c r="N105" s="1257"/>
      <c r="O105" s="1302"/>
    </row>
    <row r="106" spans="1:15" s="356" customFormat="1" ht="24.75" customHeight="1">
      <c r="A106" s="1237"/>
      <c r="B106" s="1261"/>
      <c r="C106" s="1261"/>
      <c r="D106" s="1256"/>
      <c r="E106" s="1256"/>
      <c r="F106" s="1257"/>
      <c r="G106" s="1256"/>
      <c r="H106" s="1256"/>
      <c r="I106" s="1256"/>
      <c r="J106" s="1256" t="str">
        <f>IF(H98="PRIORIZADO","3. ¿Existe algún mecanismo para validar la veracidad de los requisitos","NO DILIGENCIAR")</f>
        <v>NO DILIGENCIAR</v>
      </c>
      <c r="K106" s="1257"/>
      <c r="L106" s="1257"/>
      <c r="M106" s="1257"/>
      <c r="N106" s="1257"/>
      <c r="O106" s="1302"/>
    </row>
    <row r="107" spans="1:15" s="356" customFormat="1" ht="24.75" customHeight="1">
      <c r="A107" s="1237"/>
      <c r="B107" s="1261"/>
      <c r="C107" s="1261"/>
      <c r="D107" s="1256">
        <v>7</v>
      </c>
      <c r="E107" s="1256" t="s">
        <v>1249</v>
      </c>
      <c r="F107" s="1257" t="s">
        <v>111</v>
      </c>
      <c r="G107" s="1256"/>
      <c r="H107" s="1256"/>
      <c r="I107" s="1256"/>
      <c r="J107" s="1256"/>
      <c r="K107" s="1257"/>
      <c r="L107" s="1257"/>
      <c r="M107" s="1257"/>
      <c r="N107" s="1257"/>
      <c r="O107" s="1302"/>
    </row>
    <row r="108" spans="1:15" s="356" customFormat="1" ht="24.75" customHeight="1">
      <c r="A108" s="1237"/>
      <c r="B108" s="1261"/>
      <c r="C108" s="1261"/>
      <c r="D108" s="1256"/>
      <c r="E108" s="1256"/>
      <c r="F108" s="1257"/>
      <c r="G108" s="1256"/>
      <c r="H108" s="1256"/>
      <c r="I108" s="1256"/>
      <c r="J108" s="1256"/>
      <c r="K108" s="1257"/>
      <c r="L108" s="1257"/>
      <c r="M108" s="1257"/>
      <c r="N108" s="1257"/>
      <c r="O108" s="1302"/>
    </row>
    <row r="109" spans="1:15" s="356" customFormat="1" ht="24.75" customHeight="1">
      <c r="A109" s="1237"/>
      <c r="B109" s="1261"/>
      <c r="C109" s="1261"/>
      <c r="D109" s="372">
        <v>8</v>
      </c>
      <c r="E109" s="372" t="s">
        <v>1250</v>
      </c>
      <c r="F109" s="374" t="s">
        <v>90</v>
      </c>
      <c r="G109" s="1256"/>
      <c r="H109" s="1256"/>
      <c r="I109" s="1256" t="str">
        <f>IF(H98="PRIORIZADO","3. TIEMPO DE RESPUESTA","NO DILIGENCIAR")</f>
        <v>NO DILIGENCIAR</v>
      </c>
      <c r="J109" s="372" t="str">
        <f>IF(H98="PRIORIZADO","1. ¿El trámite o servicio se encuentra virtualizado parcial o totalmente?","NO DILIGENCIAR")</f>
        <v>NO DILIGENCIAR</v>
      </c>
      <c r="K109" s="374"/>
      <c r="L109" s="374"/>
      <c r="M109" s="1257"/>
      <c r="N109" s="1257"/>
      <c r="O109" s="375"/>
    </row>
    <row r="110" spans="1:15" s="356" customFormat="1" ht="24.75" customHeight="1">
      <c r="A110" s="1237"/>
      <c r="B110" s="1261"/>
      <c r="C110" s="1261"/>
      <c r="D110" s="372">
        <v>9</v>
      </c>
      <c r="E110" s="372" t="s">
        <v>1252</v>
      </c>
      <c r="F110" s="374" t="s">
        <v>111</v>
      </c>
      <c r="G110" s="1256"/>
      <c r="H110" s="1256"/>
      <c r="I110" s="1256"/>
      <c r="J110" s="372" t="str">
        <f>IF(H98="PRIORIZADO","2. ¿Cuál es el tiempo de duración total del trámite o servicio?","NO DILIGENCIAR")</f>
        <v>NO DILIGENCIAR</v>
      </c>
      <c r="K110" s="374"/>
      <c r="L110" s="374"/>
      <c r="M110" s="1257"/>
      <c r="N110" s="1257"/>
      <c r="O110" s="375"/>
    </row>
    <row r="111" spans="1:15" s="356" customFormat="1" ht="24.75" customHeight="1">
      <c r="A111" s="1237"/>
      <c r="B111" s="1261"/>
      <c r="C111" s="1261"/>
      <c r="D111" s="1256">
        <v>10</v>
      </c>
      <c r="E111" s="1256" t="s">
        <v>1256</v>
      </c>
      <c r="F111" s="1257" t="s">
        <v>111</v>
      </c>
      <c r="G111" s="1256"/>
      <c r="H111" s="1256"/>
      <c r="I111" s="1256" t="str">
        <f>IF(H98="PRIORIZADO","4. SEGUIIMIENTO A LA RESPUESTA", "NO DILIGENCIAR")</f>
        <v>NO DILIGENCIAR</v>
      </c>
      <c r="J111" s="373" t="str">
        <f>IF(H98="PRIORIZADO","1. ¿Existe algún mecanismo o herramienta para que el ciudadano efectúe seguimiento a la gestión de la entidad para dar respuesta a su trámite o servicio solicitado?","NO DILIGENCIAR")</f>
        <v>NO DILIGENCIAR</v>
      </c>
      <c r="K111" s="374"/>
      <c r="L111" s="374"/>
      <c r="M111" s="1257"/>
      <c r="N111" s="1257"/>
      <c r="O111" s="375"/>
    </row>
    <row r="112" spans="1:15" s="356" customFormat="1" ht="24.75" customHeight="1" thickBot="1">
      <c r="A112" s="1238"/>
      <c r="B112" s="1262"/>
      <c r="C112" s="1262"/>
      <c r="D112" s="1258"/>
      <c r="E112" s="1258"/>
      <c r="F112" s="1259"/>
      <c r="G112" s="1258"/>
      <c r="H112" s="1258"/>
      <c r="I112" s="1258"/>
      <c r="J112" s="378" t="str">
        <f>IF(H98="PRIORIZADO","2. ¿Hay contacto entre el ciudano y el funcionario asignado para la respuesta al trámite o servicio solicitado?","NO DILIGENCIAR")</f>
        <v>NO DILIGENCIAR</v>
      </c>
      <c r="K112" s="374"/>
      <c r="L112" s="374"/>
      <c r="M112" s="1257"/>
      <c r="N112" s="1257"/>
      <c r="O112" s="375"/>
    </row>
    <row r="113" spans="1:15" s="356" customFormat="1" ht="24.75" customHeight="1" thickBot="1">
      <c r="A113" s="1236">
        <v>8</v>
      </c>
      <c r="B113" s="1260" t="s">
        <v>1115</v>
      </c>
      <c r="C113" s="1260" t="s">
        <v>1154</v>
      </c>
      <c r="D113" s="367">
        <v>1</v>
      </c>
      <c r="E113" s="367" t="s">
        <v>1220</v>
      </c>
      <c r="F113" s="369" t="s">
        <v>90</v>
      </c>
      <c r="G113" s="1263">
        <f>COUNTIF(F113:F127,"Si")</f>
        <v>6</v>
      </c>
      <c r="H113" s="1263" t="str">
        <f>IF(G113=0, "NO HA RELACIONADO EL TRAMITE",IF(G113&gt;=5,"PRIORIZADO","NO PRIORIZADO"))</f>
        <v>PRIORIZADO</v>
      </c>
      <c r="I113" s="1263" t="str">
        <f>IF(H113="PRIORIZADO","1. INFORMACION A LA CIUDADANIA","NO DILIGENCIAR")</f>
        <v>1. INFORMACION A LA CIUDADANIA</v>
      </c>
      <c r="J113" s="368" t="str">
        <f>IF(H113="PRIORIZADO","1. ¿Cuáles son los actores externos que intervienen en la gestión del trámite?","NO DILIGENCIAR")</f>
        <v>1. ¿Cuáles son los actores externos que intervienen en la gestión del trámite?</v>
      </c>
      <c r="K113" s="374" t="s">
        <v>1221</v>
      </c>
      <c r="L113" s="369" t="s">
        <v>1260</v>
      </c>
      <c r="M113" s="1268" t="s">
        <v>1260</v>
      </c>
      <c r="N113" s="1269"/>
      <c r="O113" s="383" t="s">
        <v>1261</v>
      </c>
    </row>
    <row r="114" spans="1:15" s="356" customFormat="1" ht="24.75" customHeight="1">
      <c r="A114" s="1237"/>
      <c r="B114" s="1261"/>
      <c r="C114" s="1261"/>
      <c r="D114" s="372">
        <v>2</v>
      </c>
      <c r="E114" s="372" t="s">
        <v>1225</v>
      </c>
      <c r="F114" s="374" t="s">
        <v>111</v>
      </c>
      <c r="G114" s="1256"/>
      <c r="H114" s="1256"/>
      <c r="I114" s="1256"/>
      <c r="J114" s="373" t="str">
        <f>IF(H113="PRIORIZADO","2 ¿Cuáles son los actores internos que intervienen en la gestión del trámite?","NO DILIGENCIAR")</f>
        <v>2 ¿Cuáles son los actores internos que intervienen en la gestión del trámite?</v>
      </c>
      <c r="K114" s="374" t="s">
        <v>1226</v>
      </c>
      <c r="L114" s="369" t="s">
        <v>1260</v>
      </c>
      <c r="M114" s="1270" t="s">
        <v>1262</v>
      </c>
      <c r="N114" s="1271"/>
      <c r="O114" s="383" t="s">
        <v>1261</v>
      </c>
    </row>
    <row r="115" spans="1:15" s="356" customFormat="1" ht="24.75" customHeight="1">
      <c r="A115" s="1237"/>
      <c r="B115" s="1261"/>
      <c r="C115" s="1261"/>
      <c r="D115" s="372">
        <v>3</v>
      </c>
      <c r="E115" s="372" t="s">
        <v>1229</v>
      </c>
      <c r="F115" s="374" t="s">
        <v>90</v>
      </c>
      <c r="G115" s="1256"/>
      <c r="H115" s="1256"/>
      <c r="I115" s="1256"/>
      <c r="J115" s="373" t="str">
        <f>IF(H113="PRIORIZADO","3. ¿En la sede electrónica de la entidad hay publicada  suficiente información del trámite?","NO DILIGENCIAR")</f>
        <v>3. ¿En la sede electrónica de la entidad hay publicada  suficiente información del trámite?</v>
      </c>
      <c r="K115" s="376" t="s">
        <v>1263</v>
      </c>
      <c r="L115" s="376" t="s">
        <v>1239</v>
      </c>
      <c r="M115" s="1270" t="s">
        <v>1239</v>
      </c>
      <c r="N115" s="1271"/>
      <c r="O115" s="384" t="s">
        <v>1239</v>
      </c>
    </row>
    <row r="116" spans="1:15" s="356" customFormat="1" ht="24.75" customHeight="1">
      <c r="A116" s="1237"/>
      <c r="B116" s="1261"/>
      <c r="C116" s="1261"/>
      <c r="D116" s="1256">
        <v>4</v>
      </c>
      <c r="E116" s="1256" t="s">
        <v>1234</v>
      </c>
      <c r="F116" s="1257" t="s">
        <v>90</v>
      </c>
      <c r="G116" s="1256"/>
      <c r="H116" s="1256"/>
      <c r="I116" s="1256"/>
      <c r="J116" s="373" t="str">
        <f>IF(H113="PRIORIZADO","4. ¿La información publicada  sobre el trámite esta en lenguaje claro y comprensible para la ciudadanía y es de acceso público?","NO DILIGENCIAR")</f>
        <v>4. ¿La información publicada  sobre el trámite esta en lenguaje claro y comprensible para la ciudadanía y es de acceso público?</v>
      </c>
      <c r="K116" s="376" t="s">
        <v>140</v>
      </c>
      <c r="L116" s="376" t="s">
        <v>1239</v>
      </c>
      <c r="M116" s="1270" t="s">
        <v>1239</v>
      </c>
      <c r="N116" s="1271"/>
      <c r="O116" s="384" t="s">
        <v>1239</v>
      </c>
    </row>
    <row r="117" spans="1:15" s="356" customFormat="1" ht="24.75" customHeight="1">
      <c r="A117" s="1237"/>
      <c r="B117" s="1261"/>
      <c r="C117" s="1261"/>
      <c r="D117" s="1256"/>
      <c r="E117" s="1256"/>
      <c r="F117" s="1257"/>
      <c r="G117" s="1256"/>
      <c r="H117" s="1256"/>
      <c r="I117" s="1256" t="str">
        <f>IF(H113="PRIORIZADO","2. VERIFICACIÓN DE REQUISITOS", "NO DILIGENCIAR")</f>
        <v>2. VERIFICACIÓN DE REQUISITOS</v>
      </c>
      <c r="J117" s="372" t="str">
        <f>IF(H113="PRIORIZADO","1. ¿Es posible modificar los documentos aportados por la ciudadanía?","NO DILIGENCIAR")</f>
        <v>1. ¿Es posible modificar los documentos aportados por la ciudadanía?</v>
      </c>
      <c r="K117" s="374" t="s">
        <v>147</v>
      </c>
      <c r="L117" s="376" t="s">
        <v>1239</v>
      </c>
      <c r="M117" s="1270" t="s">
        <v>1239</v>
      </c>
      <c r="N117" s="1271"/>
      <c r="O117" s="383" t="s">
        <v>1239</v>
      </c>
    </row>
    <row r="118" spans="1:15" s="356" customFormat="1" ht="24.75" customHeight="1">
      <c r="A118" s="1237"/>
      <c r="B118" s="1261"/>
      <c r="C118" s="1261"/>
      <c r="D118" s="1256">
        <v>5</v>
      </c>
      <c r="E118" s="1256" t="s">
        <v>1240</v>
      </c>
      <c r="F118" s="1257" t="s">
        <v>111</v>
      </c>
      <c r="G118" s="1256"/>
      <c r="H118" s="1256"/>
      <c r="I118" s="1256"/>
      <c r="J118" s="1256" t="str">
        <f>IF(H113="PRIORIZADO","2. ¿Existen registros detallados de los documentos aportados por la ciudadanía y se ejercen controles para evitar su perdida?","NO DILIGENCIAR")</f>
        <v>2. ¿Existen registros detallados de los documentos aportados por la ciudadanía y se ejercen controles para evitar su perdida?</v>
      </c>
      <c r="K118" s="1257" t="s">
        <v>140</v>
      </c>
      <c r="L118" s="1257" t="s">
        <v>1241</v>
      </c>
      <c r="M118" s="1257" t="s">
        <v>1264</v>
      </c>
      <c r="N118" s="1299"/>
      <c r="O118" s="1301" t="s">
        <v>1261</v>
      </c>
    </row>
    <row r="119" spans="1:15" s="356" customFormat="1" ht="24.75" customHeight="1">
      <c r="A119" s="1237"/>
      <c r="B119" s="1261"/>
      <c r="C119" s="1261"/>
      <c r="D119" s="1256"/>
      <c r="E119" s="1256"/>
      <c r="F119" s="1257"/>
      <c r="G119" s="1256"/>
      <c r="H119" s="1256"/>
      <c r="I119" s="1256"/>
      <c r="J119" s="1256"/>
      <c r="K119" s="1257"/>
      <c r="L119" s="1257"/>
      <c r="M119" s="1257"/>
      <c r="N119" s="1299"/>
      <c r="O119" s="1301"/>
    </row>
    <row r="120" spans="1:15" s="356" customFormat="1" ht="24.75" customHeight="1">
      <c r="A120" s="1237"/>
      <c r="B120" s="1261"/>
      <c r="C120" s="1261"/>
      <c r="D120" s="1256">
        <v>6</v>
      </c>
      <c r="E120" s="1256" t="s">
        <v>1244</v>
      </c>
      <c r="F120" s="1257" t="s">
        <v>111</v>
      </c>
      <c r="G120" s="1256"/>
      <c r="H120" s="1256"/>
      <c r="I120" s="1256"/>
      <c r="J120" s="1256"/>
      <c r="K120" s="1257"/>
      <c r="L120" s="1257"/>
      <c r="M120" s="1257"/>
      <c r="N120" s="1299"/>
      <c r="O120" s="1301"/>
    </row>
    <row r="121" spans="1:15" s="356" customFormat="1" ht="24.75" customHeight="1">
      <c r="A121" s="1237"/>
      <c r="B121" s="1261"/>
      <c r="C121" s="1261"/>
      <c r="D121" s="1256"/>
      <c r="E121" s="1256"/>
      <c r="F121" s="1257"/>
      <c r="G121" s="1256"/>
      <c r="H121" s="1256"/>
      <c r="I121" s="1256"/>
      <c r="J121" s="1256" t="str">
        <f>IF(H113="PRIORIZADO","3. ¿Existe algún mecanismo para validar la veracidad de los requisitos","NO DILIGENCIAR")</f>
        <v>3. ¿Existe algún mecanismo para validar la veracidad de los requisitos</v>
      </c>
      <c r="K121" s="1257" t="s">
        <v>140</v>
      </c>
      <c r="L121" s="1257" t="s">
        <v>1265</v>
      </c>
      <c r="M121" s="1257" t="s">
        <v>1247</v>
      </c>
      <c r="N121" s="1299"/>
      <c r="O121" s="1301" t="s">
        <v>1261</v>
      </c>
    </row>
    <row r="122" spans="1:15" s="356" customFormat="1" ht="24.75" customHeight="1">
      <c r="A122" s="1237"/>
      <c r="B122" s="1261"/>
      <c r="C122" s="1261"/>
      <c r="D122" s="1256">
        <v>7</v>
      </c>
      <c r="E122" s="1256" t="s">
        <v>1249</v>
      </c>
      <c r="F122" s="1257" t="s">
        <v>111</v>
      </c>
      <c r="G122" s="1256"/>
      <c r="H122" s="1256"/>
      <c r="I122" s="1256"/>
      <c r="J122" s="1256"/>
      <c r="K122" s="1257"/>
      <c r="L122" s="1257"/>
      <c r="M122" s="1257"/>
      <c r="N122" s="1299"/>
      <c r="O122" s="1301"/>
    </row>
    <row r="123" spans="1:15" s="356" customFormat="1" ht="24.75" customHeight="1">
      <c r="A123" s="1237"/>
      <c r="B123" s="1261"/>
      <c r="C123" s="1261"/>
      <c r="D123" s="1256"/>
      <c r="E123" s="1256"/>
      <c r="F123" s="1257"/>
      <c r="G123" s="1256"/>
      <c r="H123" s="1256"/>
      <c r="I123" s="1256"/>
      <c r="J123" s="1256"/>
      <c r="K123" s="1257"/>
      <c r="L123" s="1257"/>
      <c r="M123" s="1257"/>
      <c r="N123" s="1299"/>
      <c r="O123" s="1301"/>
    </row>
    <row r="124" spans="1:15" s="356" customFormat="1" ht="24.75" customHeight="1">
      <c r="A124" s="1237"/>
      <c r="B124" s="1261"/>
      <c r="C124" s="1261"/>
      <c r="D124" s="372">
        <v>8</v>
      </c>
      <c r="E124" s="372" t="s">
        <v>1250</v>
      </c>
      <c r="F124" s="374" t="s">
        <v>90</v>
      </c>
      <c r="G124" s="1256"/>
      <c r="H124" s="1256"/>
      <c r="I124" s="1256" t="str">
        <f>IF(H113="PRIORIZADO","3. TIEMPO DE RESPUESTA","NO DILIGENCIAR")</f>
        <v>3. TIEMPO DE RESPUESTA</v>
      </c>
      <c r="J124" s="372" t="str">
        <f>IF(H113="PRIORIZADO","1. ¿El trámite o servicio se encuentra virtualizado parcial o totalmente?","NO DILIGENCIAR")</f>
        <v>1. ¿El trámite o servicio se encuentra virtualizado parcial o totalmente?</v>
      </c>
      <c r="K124" s="374" t="s">
        <v>1251</v>
      </c>
      <c r="L124" s="374" t="s">
        <v>1239</v>
      </c>
      <c r="M124" s="1257" t="s">
        <v>1239</v>
      </c>
      <c r="N124" s="1299"/>
      <c r="O124" s="383" t="s">
        <v>1239</v>
      </c>
    </row>
    <row r="125" spans="1:15" s="356" customFormat="1" ht="24.75" customHeight="1">
      <c r="A125" s="1237"/>
      <c r="B125" s="1261"/>
      <c r="C125" s="1261"/>
      <c r="D125" s="372">
        <v>9</v>
      </c>
      <c r="E125" s="372" t="s">
        <v>1252</v>
      </c>
      <c r="F125" s="374" t="s">
        <v>90</v>
      </c>
      <c r="G125" s="1256"/>
      <c r="H125" s="1256"/>
      <c r="I125" s="1256"/>
      <c r="J125" s="372" t="str">
        <f>IF(H113="PRIORIZADO","2. ¿Cuál es el tiempo de duración total del trámite o servicio?","NO DILIGENCIAR")</f>
        <v>2. ¿Cuál es el tiempo de duración total del trámite o servicio?</v>
      </c>
      <c r="K125" s="374" t="s">
        <v>1253</v>
      </c>
      <c r="L125" s="374" t="s">
        <v>1262</v>
      </c>
      <c r="M125" s="1257" t="s">
        <v>1266</v>
      </c>
      <c r="N125" s="1299"/>
      <c r="O125" s="383" t="s">
        <v>1261</v>
      </c>
    </row>
    <row r="126" spans="1:15" s="356" customFormat="1" ht="24.75" customHeight="1">
      <c r="A126" s="1237"/>
      <c r="B126" s="1261"/>
      <c r="C126" s="1261"/>
      <c r="D126" s="1256">
        <v>10</v>
      </c>
      <c r="E126" s="1256" t="s">
        <v>1256</v>
      </c>
      <c r="F126" s="1257" t="s">
        <v>90</v>
      </c>
      <c r="G126" s="1256"/>
      <c r="H126" s="1256"/>
      <c r="I126" s="1256" t="str">
        <f>IF(H113="PRIORIZADO","4. SEGUIIMIENTO A LA RESPUESTA", "NO DILIGENCIAR")</f>
        <v>4. SEGUIIMIENTO A LA RESPUESTA</v>
      </c>
      <c r="J126" s="373" t="str">
        <f>IF(H113="PRIORIZADO","1. ¿Existe algún mecanismo o herramienta para que el ciudadano efectúe seguimiento a la gestión de la entidad para dar respuesta a su trámite o servicio solicitado?","NO DILIGENCIAR")</f>
        <v>1. ¿Existe algún mecanismo o herramienta para que el ciudadano efectúe seguimiento a la gestión de la entidad para dar respuesta a su trámite o servicio solicitado?</v>
      </c>
      <c r="K126" s="374" t="s">
        <v>1267</v>
      </c>
      <c r="L126" s="374" t="s">
        <v>1258</v>
      </c>
      <c r="M126" s="1257" t="s">
        <v>1259</v>
      </c>
      <c r="N126" s="1299"/>
      <c r="O126" s="383" t="s">
        <v>1261</v>
      </c>
    </row>
    <row r="127" spans="1:15" s="356" customFormat="1" ht="24.75" customHeight="1" thickBot="1">
      <c r="A127" s="1238"/>
      <c r="B127" s="1262"/>
      <c r="C127" s="1262"/>
      <c r="D127" s="1258"/>
      <c r="E127" s="1258"/>
      <c r="F127" s="1259"/>
      <c r="G127" s="1258"/>
      <c r="H127" s="1258"/>
      <c r="I127" s="1258"/>
      <c r="J127" s="378" t="str">
        <f>IF(H113="PRIORIZADO","2. ¿Hay contacto entre el ciudano y el funcionario asignado para la respuesta al trámite o servicio solicitado?","NO DILIGENCIAR")</f>
        <v>2. ¿Hay contacto entre el ciudano y el funcionario asignado para la respuesta al trámite o servicio solicitado?</v>
      </c>
      <c r="K127" s="374" t="s">
        <v>147</v>
      </c>
      <c r="L127" s="374" t="s">
        <v>1239</v>
      </c>
      <c r="M127" s="1257" t="s">
        <v>1239</v>
      </c>
      <c r="N127" s="1299"/>
      <c r="O127" s="383" t="s">
        <v>1239</v>
      </c>
    </row>
    <row r="128" spans="1:15" s="356" customFormat="1" ht="24.75" customHeight="1">
      <c r="A128" s="1236">
        <v>9</v>
      </c>
      <c r="B128" s="1260" t="s">
        <v>1109</v>
      </c>
      <c r="C128" s="1260" t="s">
        <v>1155</v>
      </c>
      <c r="D128" s="367">
        <v>1</v>
      </c>
      <c r="E128" s="367" t="s">
        <v>1220</v>
      </c>
      <c r="F128" s="369" t="s">
        <v>90</v>
      </c>
      <c r="G128" s="1263">
        <f>COUNTIF(F128:F142,"Si")</f>
        <v>2</v>
      </c>
      <c r="H128" s="1263" t="str">
        <f>IF(G128=0, "NO HA RELACIONADO EL TRAMITE",IF(G128&gt;=5,"PRIORIZADO","NO PRIORIZADO"))</f>
        <v>NO PRIORIZADO</v>
      </c>
      <c r="I128" s="1263" t="str">
        <f>IF(H128="PRIORIZADO","1. INFORMACION A LA CIUDADANIA","NO DILIGENCIAR")</f>
        <v>NO DILIGENCIAR</v>
      </c>
      <c r="J128" s="368" t="str">
        <f>IF(H128="PRIORIZADO","1. ¿Cuáles son los actores externos que intervienen en la gestión del trámite?","NO DILIGENCIAR")</f>
        <v>NO DILIGENCIAR</v>
      </c>
      <c r="K128" s="369"/>
      <c r="L128" s="369"/>
      <c r="M128" s="1297"/>
      <c r="N128" s="1297"/>
      <c r="O128" s="370"/>
    </row>
    <row r="129" spans="1:15" s="356" customFormat="1" ht="24.75" customHeight="1">
      <c r="A129" s="1237"/>
      <c r="B129" s="1261"/>
      <c r="C129" s="1261"/>
      <c r="D129" s="372">
        <v>2</v>
      </c>
      <c r="E129" s="372" t="s">
        <v>1225</v>
      </c>
      <c r="F129" s="374" t="s">
        <v>111</v>
      </c>
      <c r="G129" s="1256"/>
      <c r="H129" s="1256"/>
      <c r="I129" s="1256"/>
      <c r="J129" s="373" t="str">
        <f>IF(H128="PRIORIZADO","2 ¿Cuáles son los actores internos que intervienen en la gestión del trámite?","NO DILIGENCIAR")</f>
        <v>NO DILIGENCIAR</v>
      </c>
      <c r="K129" s="374"/>
      <c r="L129" s="374"/>
      <c r="M129" s="1257"/>
      <c r="N129" s="1257"/>
      <c r="O129" s="375"/>
    </row>
    <row r="130" spans="1:15" s="356" customFormat="1" ht="24.75" customHeight="1">
      <c r="A130" s="1237"/>
      <c r="B130" s="1261"/>
      <c r="C130" s="1261"/>
      <c r="D130" s="372">
        <v>3</v>
      </c>
      <c r="E130" s="372" t="s">
        <v>1229</v>
      </c>
      <c r="F130" s="374" t="s">
        <v>111</v>
      </c>
      <c r="G130" s="1256"/>
      <c r="H130" s="1256"/>
      <c r="I130" s="1256"/>
      <c r="J130" s="373" t="str">
        <f>IF(H128="PRIORIZADO","3. ¿En la sede electrónica de la entidad hay publicada  suficiente información del trámite?","NO DILIGENCIAR")</f>
        <v>NO DILIGENCIAR</v>
      </c>
      <c r="K130" s="376"/>
      <c r="L130" s="376"/>
      <c r="M130" s="1298"/>
      <c r="N130" s="1298"/>
      <c r="O130" s="377"/>
    </row>
    <row r="131" spans="1:15" s="356" customFormat="1" ht="24.75" customHeight="1">
      <c r="A131" s="1237"/>
      <c r="B131" s="1261"/>
      <c r="C131" s="1261"/>
      <c r="D131" s="1256">
        <v>4</v>
      </c>
      <c r="E131" s="1256" t="s">
        <v>1234</v>
      </c>
      <c r="F131" s="1257" t="s">
        <v>111</v>
      </c>
      <c r="G131" s="1256"/>
      <c r="H131" s="1256"/>
      <c r="I131" s="1256"/>
      <c r="J131" s="373" t="str">
        <f>IF(H128="PRIORIZADO","4. ¿La información publicada  sobre el trámite esta en lenguaje claro y comprensible para la ciudadanía y es de acceso público?","NO DILIGENCIAR")</f>
        <v>NO DILIGENCIAR</v>
      </c>
      <c r="K131" s="376"/>
      <c r="L131" s="376"/>
      <c r="M131" s="1298"/>
      <c r="N131" s="1298"/>
      <c r="O131" s="377"/>
    </row>
    <row r="132" spans="1:15" s="356" customFormat="1" ht="24.75" customHeight="1">
      <c r="A132" s="1237"/>
      <c r="B132" s="1261"/>
      <c r="C132" s="1261"/>
      <c r="D132" s="1256"/>
      <c r="E132" s="1256"/>
      <c r="F132" s="1257"/>
      <c r="G132" s="1256"/>
      <c r="H132" s="1256"/>
      <c r="I132" s="1256" t="str">
        <f>IF(H128="PRIORIZADO","2. VERIFICACIÓN DE REQUISITOS", "NO DILIGENCIAR")</f>
        <v>NO DILIGENCIAR</v>
      </c>
      <c r="J132" s="372" t="str">
        <f>IF(H128="PRIORIZADO","1. ¿Es posible modificar los documentos aportados por la ciudadanía?","NO DILIGENCIAR")</f>
        <v>NO DILIGENCIAR</v>
      </c>
      <c r="K132" s="374"/>
      <c r="L132" s="374"/>
      <c r="M132" s="1257"/>
      <c r="N132" s="1257"/>
      <c r="O132" s="375"/>
    </row>
    <row r="133" spans="1:15" s="356" customFormat="1" ht="24.75" customHeight="1">
      <c r="A133" s="1237"/>
      <c r="B133" s="1261"/>
      <c r="C133" s="1261"/>
      <c r="D133" s="1256">
        <v>5</v>
      </c>
      <c r="E133" s="1256" t="s">
        <v>1240</v>
      </c>
      <c r="F133" s="1257" t="s">
        <v>111</v>
      </c>
      <c r="G133" s="1256"/>
      <c r="H133" s="1256"/>
      <c r="I133" s="1256"/>
      <c r="J133" s="1256" t="str">
        <f>IF(H128="PRIORIZADO","2. ¿Existen registros detallados de los documentos aportados por la ciudadanía y se ejercen controles para evitar su perdida?","NO DILIGENCIAR")</f>
        <v>NO DILIGENCIAR</v>
      </c>
      <c r="K133" s="1257"/>
      <c r="L133" s="1257"/>
      <c r="M133" s="1257"/>
      <c r="N133" s="1257"/>
      <c r="O133" s="1302"/>
    </row>
    <row r="134" spans="1:15" s="356" customFormat="1" ht="24.75" customHeight="1">
      <c r="A134" s="1237"/>
      <c r="B134" s="1261"/>
      <c r="C134" s="1261"/>
      <c r="D134" s="1256"/>
      <c r="E134" s="1256"/>
      <c r="F134" s="1257"/>
      <c r="G134" s="1256"/>
      <c r="H134" s="1256"/>
      <c r="I134" s="1256"/>
      <c r="J134" s="1256"/>
      <c r="K134" s="1257"/>
      <c r="L134" s="1257"/>
      <c r="M134" s="1257"/>
      <c r="N134" s="1257"/>
      <c r="O134" s="1302"/>
    </row>
    <row r="135" spans="1:15" s="356" customFormat="1" ht="24.75" customHeight="1">
      <c r="A135" s="1237"/>
      <c r="B135" s="1261"/>
      <c r="C135" s="1261"/>
      <c r="D135" s="1256">
        <v>6</v>
      </c>
      <c r="E135" s="1256" t="s">
        <v>1244</v>
      </c>
      <c r="F135" s="1257" t="s">
        <v>111</v>
      </c>
      <c r="G135" s="1256"/>
      <c r="H135" s="1256"/>
      <c r="I135" s="1256"/>
      <c r="J135" s="1256"/>
      <c r="K135" s="1257"/>
      <c r="L135" s="1257"/>
      <c r="M135" s="1257"/>
      <c r="N135" s="1257"/>
      <c r="O135" s="1302"/>
    </row>
    <row r="136" spans="1:15" s="356" customFormat="1" ht="24.75" customHeight="1">
      <c r="A136" s="1237"/>
      <c r="B136" s="1261"/>
      <c r="C136" s="1261"/>
      <c r="D136" s="1256"/>
      <c r="E136" s="1256"/>
      <c r="F136" s="1257"/>
      <c r="G136" s="1256"/>
      <c r="H136" s="1256"/>
      <c r="I136" s="1256"/>
      <c r="J136" s="1256" t="str">
        <f>IF(H128="PRIORIZADO","3. ¿Existe algún mecanismo para validar la veracidad de los requisitos","NO DILIGENCIAR")</f>
        <v>NO DILIGENCIAR</v>
      </c>
      <c r="K136" s="1257"/>
      <c r="L136" s="1257"/>
      <c r="M136" s="1257"/>
      <c r="N136" s="1257"/>
      <c r="O136" s="1302"/>
    </row>
    <row r="137" spans="1:15" s="356" customFormat="1" ht="24.75" customHeight="1">
      <c r="A137" s="1237"/>
      <c r="B137" s="1261"/>
      <c r="C137" s="1261"/>
      <c r="D137" s="1256">
        <v>7</v>
      </c>
      <c r="E137" s="1256" t="s">
        <v>1249</v>
      </c>
      <c r="F137" s="1257" t="s">
        <v>111</v>
      </c>
      <c r="G137" s="1256"/>
      <c r="H137" s="1256"/>
      <c r="I137" s="1256"/>
      <c r="J137" s="1256"/>
      <c r="K137" s="1257"/>
      <c r="L137" s="1257"/>
      <c r="M137" s="1257"/>
      <c r="N137" s="1257"/>
      <c r="O137" s="1302"/>
    </row>
    <row r="138" spans="1:15" s="356" customFormat="1" ht="24.75" customHeight="1">
      <c r="A138" s="1237"/>
      <c r="B138" s="1261"/>
      <c r="C138" s="1261"/>
      <c r="D138" s="1256"/>
      <c r="E138" s="1256"/>
      <c r="F138" s="1257"/>
      <c r="G138" s="1256"/>
      <c r="H138" s="1256"/>
      <c r="I138" s="1256"/>
      <c r="J138" s="1256"/>
      <c r="K138" s="1257"/>
      <c r="L138" s="1257"/>
      <c r="M138" s="1257"/>
      <c r="N138" s="1257"/>
      <c r="O138" s="1302"/>
    </row>
    <row r="139" spans="1:15" s="356" customFormat="1" ht="24.75" customHeight="1">
      <c r="A139" s="1237"/>
      <c r="B139" s="1261"/>
      <c r="C139" s="1261"/>
      <c r="D139" s="372">
        <v>8</v>
      </c>
      <c r="E139" s="372" t="s">
        <v>1250</v>
      </c>
      <c r="F139" s="374" t="s">
        <v>90</v>
      </c>
      <c r="G139" s="1256"/>
      <c r="H139" s="1256"/>
      <c r="I139" s="1256" t="str">
        <f>IF(H128="PRIORIZADO","3. TIEMPO DE RESPUESTA","NO DILIGENCIAR")</f>
        <v>NO DILIGENCIAR</v>
      </c>
      <c r="J139" s="372" t="str">
        <f>IF(H128="PRIORIZADO","1. ¿El trámite o servicio se encuentra virtualizado parcial o totalmente?","NO DILIGENCIAR")</f>
        <v>NO DILIGENCIAR</v>
      </c>
      <c r="K139" s="374"/>
      <c r="L139" s="374"/>
      <c r="M139" s="1257"/>
      <c r="N139" s="1257"/>
      <c r="O139" s="375"/>
    </row>
    <row r="140" spans="1:15" s="356" customFormat="1" ht="24.75" customHeight="1">
      <c r="A140" s="1237"/>
      <c r="B140" s="1261"/>
      <c r="C140" s="1261"/>
      <c r="D140" s="372">
        <v>9</v>
      </c>
      <c r="E140" s="372" t="s">
        <v>1252</v>
      </c>
      <c r="F140" s="374" t="s">
        <v>111</v>
      </c>
      <c r="G140" s="1256"/>
      <c r="H140" s="1256"/>
      <c r="I140" s="1256"/>
      <c r="J140" s="372" t="str">
        <f>IF(H128="PRIORIZADO","2. ¿Cuál es el tiempo de duración total del trámite o servicio?","NO DILIGENCIAR")</f>
        <v>NO DILIGENCIAR</v>
      </c>
      <c r="K140" s="374"/>
      <c r="L140" s="374"/>
      <c r="M140" s="1257"/>
      <c r="N140" s="1257"/>
      <c r="O140" s="375"/>
    </row>
    <row r="141" spans="1:15" s="356" customFormat="1" ht="24.75" customHeight="1">
      <c r="A141" s="1237"/>
      <c r="B141" s="1261"/>
      <c r="C141" s="1261"/>
      <c r="D141" s="1256">
        <v>10</v>
      </c>
      <c r="E141" s="1256" t="s">
        <v>1256</v>
      </c>
      <c r="F141" s="1257" t="s">
        <v>111</v>
      </c>
      <c r="G141" s="1256"/>
      <c r="H141" s="1256"/>
      <c r="I141" s="1256" t="str">
        <f>IF(H128="PRIORIZADO","4. SEGUIIMIENTO A LA RESPUESTA", "NO DILIGENCIAR")</f>
        <v>NO DILIGENCIAR</v>
      </c>
      <c r="J141" s="373" t="str">
        <f>IF(H128="PRIORIZADO","1. ¿Existe algún mecanismo o herramienta para que el ciudadano efectúe seguimiento a la gestión de la entidad para dar respuesta a su trámite o servicio solicitado?","NO DILIGENCIAR")</f>
        <v>NO DILIGENCIAR</v>
      </c>
      <c r="K141" s="374"/>
      <c r="L141" s="374"/>
      <c r="M141" s="1257"/>
      <c r="N141" s="1257"/>
      <c r="O141" s="375"/>
    </row>
    <row r="142" spans="1:15" s="356" customFormat="1" ht="24.75" customHeight="1" thickBot="1">
      <c r="A142" s="1238"/>
      <c r="B142" s="1262"/>
      <c r="C142" s="1262"/>
      <c r="D142" s="1258"/>
      <c r="E142" s="1258"/>
      <c r="F142" s="1259"/>
      <c r="G142" s="1258"/>
      <c r="H142" s="1258"/>
      <c r="I142" s="1258"/>
      <c r="J142" s="378" t="str">
        <f>IF(H128="PRIORIZADO","2. ¿Hay contacto entre el ciudano y el funcionario asignado para la respuesta al trámite o servicio solicitado?","NO DILIGENCIAR")</f>
        <v>NO DILIGENCIAR</v>
      </c>
      <c r="K142" s="374"/>
      <c r="L142" s="374"/>
      <c r="M142" s="1257"/>
      <c r="N142" s="1257"/>
      <c r="O142" s="375"/>
    </row>
    <row r="143" spans="1:15" s="356" customFormat="1" ht="24.75" customHeight="1">
      <c r="A143" s="1236">
        <v>10</v>
      </c>
      <c r="B143" s="1260" t="s">
        <v>1103</v>
      </c>
      <c r="C143" s="1260" t="s">
        <v>1199</v>
      </c>
      <c r="D143" s="367">
        <v>1</v>
      </c>
      <c r="E143" s="367" t="s">
        <v>1220</v>
      </c>
      <c r="F143" s="369" t="s">
        <v>111</v>
      </c>
      <c r="G143" s="1263">
        <f>COUNTIF(F143:F157,"Si")</f>
        <v>3</v>
      </c>
      <c r="H143" s="1263" t="str">
        <f>IF(G143=0, "NO HA RELACIONADO EL TRAMITE",IF(G143&gt;=5,"PRIORIZADO","NO PRIORIZADO"))</f>
        <v>NO PRIORIZADO</v>
      </c>
      <c r="I143" s="1263" t="str">
        <f>IF(H143="PRIORIZADO","1. INFORMACION A LA CIUDADANIA","NO DILIGENCIAR")</f>
        <v>NO DILIGENCIAR</v>
      </c>
      <c r="J143" s="368" t="str">
        <f>IF(H143="PRIORIZADO","1. ¿Cuáles son los actores externos que intervienen en la gestión del trámite?","NO DILIGENCIAR")</f>
        <v>NO DILIGENCIAR</v>
      </c>
      <c r="K143" s="369"/>
      <c r="L143" s="369"/>
      <c r="M143" s="1297"/>
      <c r="N143" s="1297"/>
      <c r="O143" s="370"/>
    </row>
    <row r="144" spans="1:15" s="356" customFormat="1" ht="24.75" customHeight="1">
      <c r="A144" s="1237"/>
      <c r="B144" s="1261"/>
      <c r="C144" s="1261"/>
      <c r="D144" s="372">
        <v>2</v>
      </c>
      <c r="E144" s="372" t="s">
        <v>1225</v>
      </c>
      <c r="F144" s="374" t="s">
        <v>90</v>
      </c>
      <c r="G144" s="1256"/>
      <c r="H144" s="1256"/>
      <c r="I144" s="1256"/>
      <c r="J144" s="373" t="str">
        <f>IF(H143="PRIORIZADO","2 ¿Cuáles son los actores internos que intervienen en la gestión del trámite?","NO DILIGENCIAR")</f>
        <v>NO DILIGENCIAR</v>
      </c>
      <c r="K144" s="374"/>
      <c r="L144" s="374"/>
      <c r="M144" s="1257"/>
      <c r="N144" s="1257"/>
      <c r="O144" s="375"/>
    </row>
    <row r="145" spans="1:15" s="356" customFormat="1" ht="24.75" customHeight="1">
      <c r="A145" s="1237"/>
      <c r="B145" s="1261"/>
      <c r="C145" s="1261"/>
      <c r="D145" s="372">
        <v>3</v>
      </c>
      <c r="E145" s="372" t="s">
        <v>1229</v>
      </c>
      <c r="F145" s="374" t="s">
        <v>111</v>
      </c>
      <c r="G145" s="1256"/>
      <c r="H145" s="1256"/>
      <c r="I145" s="1256"/>
      <c r="J145" s="373" t="str">
        <f>IF(H143="PRIORIZADO","3. ¿En la sede electrónica de la entidad hay publicada  suficiente información del trámite?","NO DILIGENCIAR")</f>
        <v>NO DILIGENCIAR</v>
      </c>
      <c r="K145" s="376"/>
      <c r="L145" s="376"/>
      <c r="M145" s="1298"/>
      <c r="N145" s="1298"/>
      <c r="O145" s="377"/>
    </row>
    <row r="146" spans="1:15" s="356" customFormat="1" ht="24.75" customHeight="1">
      <c r="A146" s="1237"/>
      <c r="B146" s="1261"/>
      <c r="C146" s="1261"/>
      <c r="D146" s="1256">
        <v>4</v>
      </c>
      <c r="E146" s="1256" t="s">
        <v>1234</v>
      </c>
      <c r="F146" s="1317" t="s">
        <v>111</v>
      </c>
      <c r="G146" s="1256"/>
      <c r="H146" s="1256"/>
      <c r="I146" s="1256"/>
      <c r="J146" s="373" t="str">
        <f>IF(H143="PRIORIZADO","4. ¿La información publicada  sobre el trámite esta en lenguaje claro y comprensible para la ciudadanía y es de acceso público?","NO DILIGENCIAR")</f>
        <v>NO DILIGENCIAR</v>
      </c>
      <c r="K146" s="376"/>
      <c r="L146" s="376"/>
      <c r="M146" s="1298"/>
      <c r="N146" s="1298"/>
      <c r="O146" s="377"/>
    </row>
    <row r="147" spans="1:15" s="356" customFormat="1" ht="24.75" customHeight="1">
      <c r="A147" s="1237"/>
      <c r="B147" s="1261"/>
      <c r="C147" s="1261"/>
      <c r="D147" s="1256"/>
      <c r="E147" s="1256"/>
      <c r="F147" s="1317"/>
      <c r="G147" s="1256"/>
      <c r="H147" s="1256"/>
      <c r="I147" s="1256" t="str">
        <f>IF(H143="PRIORIZADO","2. VERIFICACIÓN DE REQUISITOS", "NO DILIGENCIAR")</f>
        <v>NO DILIGENCIAR</v>
      </c>
      <c r="J147" s="372" t="str">
        <f>IF(H143="PRIORIZADO","1. ¿Es posible modificar los documentos aportados por la ciudadanía?","NO DILIGENCIAR")</f>
        <v>NO DILIGENCIAR</v>
      </c>
      <c r="K147" s="374"/>
      <c r="L147" s="374"/>
      <c r="M147" s="1257"/>
      <c r="N147" s="1257"/>
      <c r="O147" s="375"/>
    </row>
    <row r="148" spans="1:15" s="356" customFormat="1" ht="24.75" customHeight="1">
      <c r="A148" s="1237"/>
      <c r="B148" s="1261"/>
      <c r="C148" s="1261"/>
      <c r="D148" s="1256">
        <v>5</v>
      </c>
      <c r="E148" s="1256" t="s">
        <v>1240</v>
      </c>
      <c r="F148" s="1257" t="s">
        <v>111</v>
      </c>
      <c r="G148" s="1256"/>
      <c r="H148" s="1256"/>
      <c r="I148" s="1256"/>
      <c r="J148" s="1256" t="str">
        <f>IF(H143="PRIORIZADO","2. ¿Existen registros detallados de los documentos aportados por la ciudadanía y se ejercen controles para evitar su perdida?","NO DILIGENCIAR")</f>
        <v>NO DILIGENCIAR</v>
      </c>
      <c r="K148" s="1257"/>
      <c r="L148" s="1257"/>
      <c r="M148" s="1257"/>
      <c r="N148" s="1257"/>
      <c r="O148" s="1302"/>
    </row>
    <row r="149" spans="1:15" s="356" customFormat="1" ht="24.75" customHeight="1">
      <c r="A149" s="1237"/>
      <c r="B149" s="1261"/>
      <c r="C149" s="1261"/>
      <c r="D149" s="1256"/>
      <c r="E149" s="1256"/>
      <c r="F149" s="1257"/>
      <c r="G149" s="1256"/>
      <c r="H149" s="1256"/>
      <c r="I149" s="1256"/>
      <c r="J149" s="1256"/>
      <c r="K149" s="1257"/>
      <c r="L149" s="1257"/>
      <c r="M149" s="1257"/>
      <c r="N149" s="1257"/>
      <c r="O149" s="1302"/>
    </row>
    <row r="150" spans="1:15" s="356" customFormat="1" ht="24.75" customHeight="1">
      <c r="A150" s="1237"/>
      <c r="B150" s="1261"/>
      <c r="C150" s="1261"/>
      <c r="D150" s="1256">
        <v>6</v>
      </c>
      <c r="E150" s="1256" t="s">
        <v>1244</v>
      </c>
      <c r="F150" s="1257" t="s">
        <v>90</v>
      </c>
      <c r="G150" s="1256"/>
      <c r="H150" s="1256"/>
      <c r="I150" s="1256"/>
      <c r="J150" s="1256"/>
      <c r="K150" s="1257"/>
      <c r="L150" s="1257"/>
      <c r="M150" s="1257"/>
      <c r="N150" s="1257"/>
      <c r="O150" s="1302"/>
    </row>
    <row r="151" spans="1:15" s="356" customFormat="1" ht="24.75" customHeight="1">
      <c r="A151" s="1237"/>
      <c r="B151" s="1261"/>
      <c r="C151" s="1261"/>
      <c r="D151" s="1256"/>
      <c r="E151" s="1256"/>
      <c r="F151" s="1257"/>
      <c r="G151" s="1256"/>
      <c r="H151" s="1256"/>
      <c r="I151" s="1256"/>
      <c r="J151" s="1256" t="str">
        <f>IF(H143="PRIORIZADO","3. ¿Existe algún mecanismo para validar la veracidad de los requisitos","NO DILIGENCIAR")</f>
        <v>NO DILIGENCIAR</v>
      </c>
      <c r="K151" s="1257"/>
      <c r="L151" s="1257"/>
      <c r="M151" s="1257"/>
      <c r="N151" s="1257"/>
      <c r="O151" s="1302"/>
    </row>
    <row r="152" spans="1:15" s="356" customFormat="1" ht="24.75" customHeight="1">
      <c r="A152" s="1237"/>
      <c r="B152" s="1261"/>
      <c r="C152" s="1261"/>
      <c r="D152" s="1256">
        <v>7</v>
      </c>
      <c r="E152" s="1256" t="s">
        <v>1249</v>
      </c>
      <c r="F152" s="1257" t="s">
        <v>111</v>
      </c>
      <c r="G152" s="1256"/>
      <c r="H152" s="1256"/>
      <c r="I152" s="1256"/>
      <c r="J152" s="1256"/>
      <c r="K152" s="1257"/>
      <c r="L152" s="1257"/>
      <c r="M152" s="1257"/>
      <c r="N152" s="1257"/>
      <c r="O152" s="1302"/>
    </row>
    <row r="153" spans="1:15" s="356" customFormat="1" ht="24.75" customHeight="1">
      <c r="A153" s="1237"/>
      <c r="B153" s="1261"/>
      <c r="C153" s="1261"/>
      <c r="D153" s="1256"/>
      <c r="E153" s="1256"/>
      <c r="F153" s="1257"/>
      <c r="G153" s="1256"/>
      <c r="H153" s="1256"/>
      <c r="I153" s="1256"/>
      <c r="J153" s="1256"/>
      <c r="K153" s="1257"/>
      <c r="L153" s="1257"/>
      <c r="M153" s="1257"/>
      <c r="N153" s="1257"/>
      <c r="O153" s="1302"/>
    </row>
    <row r="154" spans="1:15" s="356" customFormat="1" ht="24.75" customHeight="1">
      <c r="A154" s="1237"/>
      <c r="B154" s="1261"/>
      <c r="C154" s="1261"/>
      <c r="D154" s="372">
        <v>8</v>
      </c>
      <c r="E154" s="372" t="s">
        <v>1250</v>
      </c>
      <c r="F154" s="374" t="s">
        <v>90</v>
      </c>
      <c r="G154" s="1256"/>
      <c r="H154" s="1256"/>
      <c r="I154" s="1256" t="str">
        <f>IF(H143="PRIORIZADO","3. TIEMPO DE RESPUESTA","NO DILIGENCIAR")</f>
        <v>NO DILIGENCIAR</v>
      </c>
      <c r="J154" s="372" t="str">
        <f>IF(H143="PRIORIZADO","1. ¿El trámite o servicio se encuentra virtualizado parcial o totalmente?","NO DILIGENCIAR")</f>
        <v>NO DILIGENCIAR</v>
      </c>
      <c r="K154" s="374"/>
      <c r="L154" s="374"/>
      <c r="M154" s="1257"/>
      <c r="N154" s="1257"/>
      <c r="O154" s="375"/>
    </row>
    <row r="155" spans="1:15" s="356" customFormat="1" ht="24.75" customHeight="1">
      <c r="A155" s="1237"/>
      <c r="B155" s="1261"/>
      <c r="C155" s="1261"/>
      <c r="D155" s="372">
        <v>9</v>
      </c>
      <c r="E155" s="372" t="s">
        <v>1252</v>
      </c>
      <c r="F155" s="374" t="s">
        <v>111</v>
      </c>
      <c r="G155" s="1256"/>
      <c r="H155" s="1256"/>
      <c r="I155" s="1256"/>
      <c r="J155" s="372" t="str">
        <f>IF(H143="PRIORIZADO","2. ¿Cuál es el tiempo de duración total del trámite o servicio?","NO DILIGENCIAR")</f>
        <v>NO DILIGENCIAR</v>
      </c>
      <c r="K155" s="374"/>
      <c r="L155" s="374"/>
      <c r="M155" s="1257"/>
      <c r="N155" s="1257"/>
      <c r="O155" s="375"/>
    </row>
    <row r="156" spans="1:15" s="356" customFormat="1" ht="24.75" customHeight="1">
      <c r="A156" s="1237"/>
      <c r="B156" s="1261"/>
      <c r="C156" s="1261"/>
      <c r="D156" s="1256">
        <v>10</v>
      </c>
      <c r="E156" s="1256" t="s">
        <v>1256</v>
      </c>
      <c r="F156" s="1257" t="s">
        <v>111</v>
      </c>
      <c r="G156" s="1256"/>
      <c r="H156" s="1256"/>
      <c r="I156" s="1256" t="str">
        <f>IF(H143="PRIORIZADO","4. SEGUIIMIENTO A LA RESPUESTA", "NO DILIGENCIAR")</f>
        <v>NO DILIGENCIAR</v>
      </c>
      <c r="J156" s="373" t="str">
        <f>IF(H143="PRIORIZADO","1. ¿Existe algún mecanismo o herramienta para que el ciudadano efectúe seguimiento a la gestión de la entidad para dar respuesta a su trámite o servicio solicitado?","NO DILIGENCIAR")</f>
        <v>NO DILIGENCIAR</v>
      </c>
      <c r="K156" s="374"/>
      <c r="L156" s="374"/>
      <c r="M156" s="1257"/>
      <c r="N156" s="1257"/>
      <c r="O156" s="375"/>
    </row>
    <row r="157" spans="1:15" s="356" customFormat="1" ht="24.75" customHeight="1">
      <c r="A157" s="1238"/>
      <c r="B157" s="1262"/>
      <c r="C157" s="1262"/>
      <c r="D157" s="1258"/>
      <c r="E157" s="1258"/>
      <c r="F157" s="1259"/>
      <c r="G157" s="1258"/>
      <c r="H157" s="1258"/>
      <c r="I157" s="1258"/>
      <c r="J157" s="378" t="str">
        <f>IF(H143="PRIORIZADO","2. ¿Hay contacto entre el ciudano y el funcionario asignado para la respuesta al trámite o servicio solicitado?","NO DILIGENCIAR")</f>
        <v>NO DILIGENCIAR</v>
      </c>
      <c r="K157" s="374"/>
      <c r="L157" s="374"/>
      <c r="M157" s="1257"/>
      <c r="N157" s="1257"/>
      <c r="O157" s="375"/>
    </row>
    <row r="158" spans="1:15" s="356" customFormat="1" ht="110.25" customHeight="1">
      <c r="A158" s="1236">
        <v>11</v>
      </c>
      <c r="B158" s="1260" t="s">
        <v>1103</v>
      </c>
      <c r="C158" s="1265" t="s">
        <v>1134</v>
      </c>
      <c r="D158" s="367">
        <v>1</v>
      </c>
      <c r="E158" s="367" t="s">
        <v>1220</v>
      </c>
      <c r="F158" s="413" t="s">
        <v>90</v>
      </c>
      <c r="G158" s="1263">
        <f>COUNTIF(F158:F172,"Si")</f>
        <v>9</v>
      </c>
      <c r="H158" s="1263" t="str">
        <f>IF(G158=0, "NO HA RELACIONADO EL TRAMITE",IF(G158&gt;=5,"PRIORIZADO","NO PRIORIZADO"))</f>
        <v>PRIORIZADO</v>
      </c>
      <c r="I158" s="1263" t="str">
        <f>IF(H158="PRIORIZADO","1. INFORMACION A LA CIUDADANIA","NO DILIGENCIAR")</f>
        <v>1. INFORMACION A LA CIUDADANIA</v>
      </c>
      <c r="J158" s="368" t="str">
        <f>IF(H158="PRIORIZADO","1. ¿Cuáles son los actores externos que intervienen en la gestión del trámite?","NO DILIGENCIAR")</f>
        <v>1. ¿Cuáles son los actores externos que intervienen en la gestión del trámite?</v>
      </c>
      <c r="K158" s="401" t="s">
        <v>1268</v>
      </c>
      <c r="L158" s="402" t="s">
        <v>1269</v>
      </c>
      <c r="M158" s="1305" t="s">
        <v>1270</v>
      </c>
      <c r="N158" s="1306"/>
      <c r="O158" s="403" t="s">
        <v>1271</v>
      </c>
    </row>
    <row r="159" spans="1:15" s="356" customFormat="1" ht="112.5">
      <c r="A159" s="1237"/>
      <c r="B159" s="1261"/>
      <c r="C159" s="1266"/>
      <c r="D159" s="372">
        <v>2</v>
      </c>
      <c r="E159" s="372" t="s">
        <v>1225</v>
      </c>
      <c r="F159" s="414" t="s">
        <v>90</v>
      </c>
      <c r="G159" s="1256"/>
      <c r="H159" s="1256"/>
      <c r="I159" s="1256"/>
      <c r="J159" s="373" t="str">
        <f>IF(H158="PRIORIZADO","2 ¿Cuáles son los actores internos que intervienen en la gestión del trámite?","NO DILIGENCIAR")</f>
        <v>2 ¿Cuáles son los actores internos que intervienen en la gestión del trámite?</v>
      </c>
      <c r="K159" s="404" t="s">
        <v>1272</v>
      </c>
      <c r="L159" s="405" t="s">
        <v>1269</v>
      </c>
      <c r="M159" s="1307" t="s">
        <v>1270</v>
      </c>
      <c r="N159" s="1308"/>
      <c r="O159" s="403" t="s">
        <v>1271</v>
      </c>
    </row>
    <row r="160" spans="1:15" s="356" customFormat="1" ht="24.75" customHeight="1">
      <c r="A160" s="1237"/>
      <c r="B160" s="1261"/>
      <c r="C160" s="1266"/>
      <c r="D160" s="372">
        <v>3</v>
      </c>
      <c r="E160" s="372" t="s">
        <v>1229</v>
      </c>
      <c r="F160" s="414" t="s">
        <v>90</v>
      </c>
      <c r="G160" s="1256"/>
      <c r="H160" s="1256"/>
      <c r="I160" s="1256"/>
      <c r="J160" s="373" t="str">
        <f>IF(H158="PRIORIZADO","3. ¿En la sede electrónica de la entidad hay publicada  suficiente información del trámite?","NO DILIGENCIAR")</f>
        <v>3. ¿En la sede electrónica de la entidad hay publicada  suficiente información del trámite?</v>
      </c>
      <c r="K160" s="406" t="s">
        <v>1273</v>
      </c>
      <c r="L160" s="407" t="s">
        <v>1239</v>
      </c>
      <c r="M160" s="1309" t="s">
        <v>1239</v>
      </c>
      <c r="N160" s="1310"/>
      <c r="O160" s="405" t="s">
        <v>1239</v>
      </c>
    </row>
    <row r="161" spans="1:15" s="356" customFormat="1" ht="24.75" customHeight="1">
      <c r="A161" s="1237"/>
      <c r="B161" s="1261"/>
      <c r="C161" s="1266"/>
      <c r="D161" s="1256">
        <v>4</v>
      </c>
      <c r="E161" s="1256" t="s">
        <v>1234</v>
      </c>
      <c r="F161" s="1318" t="s">
        <v>90</v>
      </c>
      <c r="G161" s="1256"/>
      <c r="H161" s="1256"/>
      <c r="I161" s="1256"/>
      <c r="J161" s="373" t="str">
        <f>IF(H158="PRIORIZADO","4. ¿La información publicada  sobre el trámite esta en lenguaje claro y comprensible para la ciudadanía y es de acceso público?","NO DILIGENCIAR")</f>
        <v>4. ¿La información publicada  sobre el trámite esta en lenguaje claro y comprensible para la ciudadanía y es de acceso público?</v>
      </c>
      <c r="K161" s="406" t="s">
        <v>1273</v>
      </c>
      <c r="L161" s="407" t="s">
        <v>1239</v>
      </c>
      <c r="M161" s="1309" t="s">
        <v>1239</v>
      </c>
      <c r="N161" s="1310"/>
      <c r="O161" s="408" t="s">
        <v>1239</v>
      </c>
    </row>
    <row r="162" spans="1:15" s="356" customFormat="1" ht="107.25" customHeight="1">
      <c r="A162" s="1237"/>
      <c r="B162" s="1261"/>
      <c r="C162" s="1266"/>
      <c r="D162" s="1256"/>
      <c r="E162" s="1256"/>
      <c r="F162" s="1319"/>
      <c r="G162" s="1256"/>
      <c r="H162" s="1256"/>
      <c r="I162" s="1256" t="str">
        <f>IF(H158="PRIORIZADO","2. VERIFICACIÓN DE REQUISITOS", "NO DILIGENCIAR")</f>
        <v>2. VERIFICACIÓN DE REQUISITOS</v>
      </c>
      <c r="J162" s="372" t="str">
        <f>IF(H158="PRIORIZADO","1. ¿Es posible modificar los documentos aportados por la ciudadanía?","NO DILIGENCIAR")</f>
        <v>1. ¿Es posible modificar los documentos aportados por la ciudadanía?</v>
      </c>
      <c r="K162" s="404" t="s">
        <v>1273</v>
      </c>
      <c r="L162" s="407" t="s">
        <v>1274</v>
      </c>
      <c r="M162" s="1307" t="s">
        <v>1270</v>
      </c>
      <c r="N162" s="1308"/>
      <c r="O162" s="403" t="s">
        <v>1271</v>
      </c>
    </row>
    <row r="163" spans="1:15" s="356" customFormat="1" ht="24.75" customHeight="1">
      <c r="A163" s="1237"/>
      <c r="B163" s="1261"/>
      <c r="C163" s="1266"/>
      <c r="D163" s="1256">
        <v>5</v>
      </c>
      <c r="E163" s="1256" t="s">
        <v>1240</v>
      </c>
      <c r="F163" s="1318" t="s">
        <v>111</v>
      </c>
      <c r="G163" s="1256"/>
      <c r="H163" s="1256"/>
      <c r="I163" s="1256"/>
      <c r="J163" s="1256" t="str">
        <f>IF(H158="PRIORIZADO","2. ¿Existen registros detallados de los documentos aportados por la ciudadanía y se ejercen controles para evitar su perdida?","NO DILIGENCIAR")</f>
        <v>2. ¿Existen registros detallados de los documentos aportados por la ciudadanía y se ejercen controles para evitar su perdida?</v>
      </c>
      <c r="K163" s="1320" t="s">
        <v>1273</v>
      </c>
      <c r="L163" s="1320" t="s">
        <v>1275</v>
      </c>
      <c r="M163" s="1323" t="s">
        <v>1270</v>
      </c>
      <c r="N163" s="1324"/>
      <c r="O163" s="1329" t="s">
        <v>1271</v>
      </c>
    </row>
    <row r="164" spans="1:15" s="356" customFormat="1" ht="24.75" customHeight="1">
      <c r="A164" s="1237"/>
      <c r="B164" s="1261"/>
      <c r="C164" s="1266"/>
      <c r="D164" s="1256"/>
      <c r="E164" s="1256"/>
      <c r="F164" s="1319"/>
      <c r="G164" s="1256"/>
      <c r="H164" s="1256"/>
      <c r="I164" s="1256"/>
      <c r="J164" s="1256"/>
      <c r="K164" s="1320"/>
      <c r="L164" s="1320"/>
      <c r="M164" s="1325"/>
      <c r="N164" s="1326"/>
      <c r="O164" s="1330"/>
    </row>
    <row r="165" spans="1:15" s="356" customFormat="1" ht="57.75" customHeight="1">
      <c r="A165" s="1237"/>
      <c r="B165" s="1261"/>
      <c r="C165" s="1266"/>
      <c r="D165" s="1256">
        <v>6</v>
      </c>
      <c r="E165" s="1256" t="s">
        <v>1244</v>
      </c>
      <c r="F165" s="1318" t="s">
        <v>90</v>
      </c>
      <c r="G165" s="1256"/>
      <c r="H165" s="1256"/>
      <c r="I165" s="1256"/>
      <c r="J165" s="1256"/>
      <c r="K165" s="1321"/>
      <c r="L165" s="1322"/>
      <c r="M165" s="1327"/>
      <c r="N165" s="1328"/>
      <c r="O165" s="1331"/>
    </row>
    <row r="166" spans="1:15" s="356" customFormat="1" ht="24.75" customHeight="1">
      <c r="A166" s="1237"/>
      <c r="B166" s="1261"/>
      <c r="C166" s="1266"/>
      <c r="D166" s="1256"/>
      <c r="E166" s="1256"/>
      <c r="F166" s="1319"/>
      <c r="G166" s="1256"/>
      <c r="H166" s="1256"/>
      <c r="I166" s="1256"/>
      <c r="J166" s="1256" t="str">
        <f>IF(H158="PRIORIZADO","3. ¿Existe algún mecanismo para validar la veracidad de los requisitos","NO DILIGENCIAR")</f>
        <v>3. ¿Existe algún mecanismo para validar la veracidad de los requisitos</v>
      </c>
      <c r="K166" s="1320" t="s">
        <v>1273</v>
      </c>
      <c r="L166" s="1320" t="s">
        <v>1276</v>
      </c>
      <c r="M166" s="1323" t="s">
        <v>1270</v>
      </c>
      <c r="N166" s="1324"/>
      <c r="O166" s="1329" t="s">
        <v>1271</v>
      </c>
    </row>
    <row r="167" spans="1:15" s="356" customFormat="1" ht="24.75" customHeight="1">
      <c r="A167" s="1237"/>
      <c r="B167" s="1261"/>
      <c r="C167" s="1266"/>
      <c r="D167" s="1256">
        <v>7</v>
      </c>
      <c r="E167" s="1256" t="s">
        <v>1249</v>
      </c>
      <c r="F167" s="1318" t="s">
        <v>90</v>
      </c>
      <c r="G167" s="1256"/>
      <c r="H167" s="1256"/>
      <c r="I167" s="1256"/>
      <c r="J167" s="1256"/>
      <c r="K167" s="1320"/>
      <c r="L167" s="1320"/>
      <c r="M167" s="1325"/>
      <c r="N167" s="1326"/>
      <c r="O167" s="1330"/>
    </row>
    <row r="168" spans="1:15" s="356" customFormat="1" ht="57.75" customHeight="1">
      <c r="A168" s="1237"/>
      <c r="B168" s="1261"/>
      <c r="C168" s="1266"/>
      <c r="D168" s="1256"/>
      <c r="E168" s="1256"/>
      <c r="F168" s="1319"/>
      <c r="G168" s="1256"/>
      <c r="H168" s="1256"/>
      <c r="I168" s="1256"/>
      <c r="J168" s="1256"/>
      <c r="K168" s="1321"/>
      <c r="L168" s="1322"/>
      <c r="M168" s="1327"/>
      <c r="N168" s="1328"/>
      <c r="O168" s="1331"/>
    </row>
    <row r="169" spans="1:15" s="356" customFormat="1" ht="105.75" customHeight="1">
      <c r="A169" s="1237"/>
      <c r="B169" s="1261"/>
      <c r="C169" s="1266"/>
      <c r="D169" s="372">
        <v>8</v>
      </c>
      <c r="E169" s="372" t="s">
        <v>1250</v>
      </c>
      <c r="F169" s="414" t="s">
        <v>90</v>
      </c>
      <c r="G169" s="1256"/>
      <c r="H169" s="1256"/>
      <c r="I169" s="1256" t="str">
        <f>IF(H158="PRIORIZADO","3. TIEMPO DE RESPUESTA","NO DILIGENCIAR")</f>
        <v>3. TIEMPO DE RESPUESTA</v>
      </c>
      <c r="J169" s="372" t="str">
        <f>IF(H158="PRIORIZADO","1. ¿El trámite o servicio se encuentra virtualizado parcial o totalmente?","NO DILIGENCIAR")</f>
        <v>1. ¿El trámite o servicio se encuentra virtualizado parcial o totalmente?</v>
      </c>
      <c r="K169" s="404" t="s">
        <v>1273</v>
      </c>
      <c r="L169" s="407" t="s">
        <v>1277</v>
      </c>
      <c r="M169" s="1303" t="s">
        <v>1270</v>
      </c>
      <c r="N169" s="1304"/>
      <c r="O169" s="403" t="s">
        <v>1271</v>
      </c>
    </row>
    <row r="170" spans="1:15" s="356" customFormat="1" ht="24.75" customHeight="1">
      <c r="A170" s="1237"/>
      <c r="B170" s="1261"/>
      <c r="C170" s="1266"/>
      <c r="D170" s="372">
        <v>9</v>
      </c>
      <c r="E170" s="372" t="s">
        <v>1252</v>
      </c>
      <c r="F170" s="414" t="s">
        <v>90</v>
      </c>
      <c r="G170" s="1256"/>
      <c r="H170" s="1256"/>
      <c r="I170" s="1256"/>
      <c r="J170" s="372" t="str">
        <f>IF(H158="PRIORIZADO","2. ¿Cuál es el tiempo de duración total del trámite o servicio?","NO DILIGENCIAR")</f>
        <v>2. ¿Cuál es el tiempo de duración total del trámite o servicio?</v>
      </c>
      <c r="K170" s="409" t="s">
        <v>1278</v>
      </c>
      <c r="L170" s="408" t="s">
        <v>1239</v>
      </c>
      <c r="M170" s="1303" t="s">
        <v>1239</v>
      </c>
      <c r="N170" s="1304"/>
      <c r="O170" s="405" t="s">
        <v>1239</v>
      </c>
    </row>
    <row r="171" spans="1:15" s="356" customFormat="1" ht="24.75" customHeight="1">
      <c r="A171" s="1237"/>
      <c r="B171" s="1261"/>
      <c r="C171" s="1266"/>
      <c r="D171" s="1256">
        <v>10</v>
      </c>
      <c r="E171" s="1256" t="s">
        <v>1256</v>
      </c>
      <c r="F171" s="1318" t="s">
        <v>90</v>
      </c>
      <c r="G171" s="1256"/>
      <c r="H171" s="1256"/>
      <c r="I171" s="1256" t="str">
        <f>IF(H158="PRIORIZADO","4. SEGUIIMIENTO A LA RESPUESTA", "NO DILIGENCIAR")</f>
        <v>4. SEGUIIMIENTO A LA RESPUESTA</v>
      </c>
      <c r="J171" s="373" t="str">
        <f>IF(H158="PRIORIZADO","1. ¿Existe algún mecanismo o herramienta para que el ciudadano efectúe seguimiento a la gestión de la entidad para dar respuesta a su trámite o servicio solicitado?","NO DILIGENCIAR")</f>
        <v>1. ¿Existe algún mecanismo o herramienta para que el ciudadano efectúe seguimiento a la gestión de la entidad para dar respuesta a su trámite o servicio solicitado?</v>
      </c>
      <c r="K171" s="404" t="s">
        <v>1273</v>
      </c>
      <c r="L171" s="402" t="s">
        <v>1239</v>
      </c>
      <c r="M171" s="1303" t="s">
        <v>1239</v>
      </c>
      <c r="N171" s="1304"/>
      <c r="O171" s="410" t="s">
        <v>1239</v>
      </c>
    </row>
    <row r="172" spans="1:15" s="356" customFormat="1" ht="121.5" customHeight="1">
      <c r="A172" s="1238"/>
      <c r="B172" s="1262"/>
      <c r="C172" s="1267"/>
      <c r="D172" s="1258"/>
      <c r="E172" s="1258"/>
      <c r="F172" s="1332"/>
      <c r="G172" s="1258"/>
      <c r="H172" s="1258"/>
      <c r="I172" s="1258"/>
      <c r="J172" s="378" t="str">
        <f>IF(H158="PRIORIZADO","2. ¿Hay contacto entre el ciudano y el funcionario asignado para la respuesta al trámite o servicio solicitado?","NO DILIGENCIAR")</f>
        <v>2. ¿Hay contacto entre el ciudano y el funcionario asignado para la respuesta al trámite o servicio solicitado?</v>
      </c>
      <c r="K172" s="404" t="s">
        <v>1273</v>
      </c>
      <c r="L172" s="405" t="s">
        <v>1269</v>
      </c>
      <c r="M172" s="1303" t="s">
        <v>1270</v>
      </c>
      <c r="N172" s="1304"/>
      <c r="O172" s="403" t="s">
        <v>1271</v>
      </c>
    </row>
    <row r="173" spans="1:15" s="356" customFormat="1" ht="24.75" customHeight="1">
      <c r="A173" s="1236">
        <v>12</v>
      </c>
      <c r="B173" s="1260" t="s">
        <v>1115</v>
      </c>
      <c r="C173" s="1333" t="s">
        <v>1149</v>
      </c>
      <c r="D173" s="367">
        <v>1</v>
      </c>
      <c r="E173" s="367" t="s">
        <v>1220</v>
      </c>
      <c r="F173" s="369" t="s">
        <v>111</v>
      </c>
      <c r="G173" s="1263">
        <f>COUNTIF(F173:F187,"Si")</f>
        <v>1</v>
      </c>
      <c r="H173" s="1263" t="str">
        <f>IF(G173=0, "NO HA RELACIONADO EL TRAMITE",IF(G173&gt;=5,"PRIORIZADO","NO PRIORIZADO"))</f>
        <v>NO PRIORIZADO</v>
      </c>
      <c r="I173" s="1263" t="str">
        <f>IF(H173="PRIORIZADO","1. INFORMACION A LA CIUDADANIA","NO DILIGENCIAR")</f>
        <v>NO DILIGENCIAR</v>
      </c>
      <c r="J173" s="368" t="str">
        <f>IF(H173="PRIORIZADO","1. ¿Cuáles son los actores externos que intervienen en la gestión del trámite?","NO DILIGENCIAR")</f>
        <v>NO DILIGENCIAR</v>
      </c>
      <c r="K173" s="369"/>
      <c r="L173" s="369"/>
      <c r="M173" s="1297"/>
      <c r="N173" s="1297"/>
      <c r="O173" s="370"/>
    </row>
    <row r="174" spans="1:15" s="356" customFormat="1" ht="24.75" customHeight="1">
      <c r="A174" s="1237"/>
      <c r="B174" s="1261"/>
      <c r="C174" s="1261"/>
      <c r="D174" s="372">
        <v>2</v>
      </c>
      <c r="E174" s="372" t="s">
        <v>1225</v>
      </c>
      <c r="F174" s="374" t="s">
        <v>111</v>
      </c>
      <c r="G174" s="1256"/>
      <c r="H174" s="1256"/>
      <c r="I174" s="1256"/>
      <c r="J174" s="373" t="str">
        <f>IF(H173="PRIORIZADO","2 ¿Cuáles son los actores internos que intervienen en la gestión del trámite?","NO DILIGENCIAR")</f>
        <v>NO DILIGENCIAR</v>
      </c>
      <c r="K174" s="374"/>
      <c r="L174" s="374"/>
      <c r="M174" s="1257"/>
      <c r="N174" s="1257"/>
      <c r="O174" s="375"/>
    </row>
    <row r="175" spans="1:15" s="356" customFormat="1" ht="24.75" customHeight="1">
      <c r="A175" s="1237"/>
      <c r="B175" s="1261"/>
      <c r="C175" s="1261"/>
      <c r="D175" s="372">
        <v>3</v>
      </c>
      <c r="E175" s="372" t="s">
        <v>1229</v>
      </c>
      <c r="F175" s="374" t="s">
        <v>111</v>
      </c>
      <c r="G175" s="1256"/>
      <c r="H175" s="1256"/>
      <c r="I175" s="1256"/>
      <c r="J175" s="373" t="str">
        <f>IF(H173="PRIORIZADO","3. ¿En la sede electrónica de la entidad hay publicada  suficiente información del trámite?","NO DILIGENCIAR")</f>
        <v>NO DILIGENCIAR</v>
      </c>
      <c r="K175" s="376"/>
      <c r="L175" s="376"/>
      <c r="M175" s="1298"/>
      <c r="N175" s="1298"/>
      <c r="O175" s="377"/>
    </row>
    <row r="176" spans="1:15" s="356" customFormat="1" ht="24.75" customHeight="1">
      <c r="A176" s="1237"/>
      <c r="B176" s="1261"/>
      <c r="C176" s="1261"/>
      <c r="D176" s="1256">
        <v>4</v>
      </c>
      <c r="E176" s="1256" t="s">
        <v>1234</v>
      </c>
      <c r="F176" s="1257" t="s">
        <v>111</v>
      </c>
      <c r="G176" s="1256"/>
      <c r="H176" s="1256"/>
      <c r="I176" s="1256"/>
      <c r="J176" s="373" t="str">
        <f>IF(H173="PRIORIZADO","4. ¿La información publicada  sobre el trámite esta en lenguaje claro y comprensible para la ciudadanía y es de acceso público?","NO DILIGENCIAR")</f>
        <v>NO DILIGENCIAR</v>
      </c>
      <c r="K176" s="376"/>
      <c r="L176" s="376"/>
      <c r="M176" s="1298"/>
      <c r="N176" s="1298"/>
      <c r="O176" s="377"/>
    </row>
    <row r="177" spans="1:15" s="356" customFormat="1" ht="24.75" customHeight="1">
      <c r="A177" s="1237"/>
      <c r="B177" s="1261"/>
      <c r="C177" s="1261"/>
      <c r="D177" s="1256"/>
      <c r="E177" s="1256"/>
      <c r="F177" s="1257"/>
      <c r="G177" s="1256"/>
      <c r="H177" s="1256"/>
      <c r="I177" s="1256" t="str">
        <f>IF(H173="PRIORIZADO","2. VERIFICACIÓN DE REQUISITOS", "NO DILIGENCIAR")</f>
        <v>NO DILIGENCIAR</v>
      </c>
      <c r="J177" s="372" t="str">
        <f>IF(H173="PRIORIZADO","1. ¿Es posible modificar los documentos aportados por la ciudadanía?","NO DILIGENCIAR")</f>
        <v>NO DILIGENCIAR</v>
      </c>
      <c r="K177" s="374"/>
      <c r="L177" s="374"/>
      <c r="M177" s="1257"/>
      <c r="N177" s="1257"/>
      <c r="O177" s="375"/>
    </row>
    <row r="178" spans="1:15" s="356" customFormat="1" ht="24.75" customHeight="1">
      <c r="A178" s="1237"/>
      <c r="B178" s="1261"/>
      <c r="C178" s="1261"/>
      <c r="D178" s="1256">
        <v>5</v>
      </c>
      <c r="E178" s="1256" t="s">
        <v>1240</v>
      </c>
      <c r="F178" s="1257" t="s">
        <v>111</v>
      </c>
      <c r="G178" s="1256"/>
      <c r="H178" s="1256"/>
      <c r="I178" s="1256"/>
      <c r="J178" s="1256" t="str">
        <f>IF(H173="PRIORIZADO","2. ¿Existen registros detallados de los documentos aportados por la ciudadanía y se ejercen controles para evitar su perdida?","NO DILIGENCIAR")</f>
        <v>NO DILIGENCIAR</v>
      </c>
      <c r="K178" s="1257"/>
      <c r="L178" s="1257"/>
      <c r="M178" s="1257"/>
      <c r="N178" s="1257"/>
      <c r="O178" s="1302"/>
    </row>
    <row r="179" spans="1:15" s="356" customFormat="1" ht="24.75" customHeight="1">
      <c r="A179" s="1237"/>
      <c r="B179" s="1261"/>
      <c r="C179" s="1261"/>
      <c r="D179" s="1256"/>
      <c r="E179" s="1256"/>
      <c r="F179" s="1257"/>
      <c r="G179" s="1256"/>
      <c r="H179" s="1256"/>
      <c r="I179" s="1256"/>
      <c r="J179" s="1256"/>
      <c r="K179" s="1257"/>
      <c r="L179" s="1257"/>
      <c r="M179" s="1257"/>
      <c r="N179" s="1257"/>
      <c r="O179" s="1302"/>
    </row>
    <row r="180" spans="1:15" s="356" customFormat="1" ht="24.75" customHeight="1">
      <c r="A180" s="1237"/>
      <c r="B180" s="1261"/>
      <c r="C180" s="1261"/>
      <c r="D180" s="1256">
        <v>6</v>
      </c>
      <c r="E180" s="1256" t="s">
        <v>1244</v>
      </c>
      <c r="F180" s="1257" t="s">
        <v>111</v>
      </c>
      <c r="G180" s="1256"/>
      <c r="H180" s="1256"/>
      <c r="I180" s="1256"/>
      <c r="J180" s="1256"/>
      <c r="K180" s="1257"/>
      <c r="L180" s="1257"/>
      <c r="M180" s="1257"/>
      <c r="N180" s="1257"/>
      <c r="O180" s="1302"/>
    </row>
    <row r="181" spans="1:15" s="356" customFormat="1" ht="24.75" customHeight="1">
      <c r="A181" s="1237"/>
      <c r="B181" s="1261"/>
      <c r="C181" s="1261"/>
      <c r="D181" s="1256"/>
      <c r="E181" s="1256"/>
      <c r="F181" s="1257"/>
      <c r="G181" s="1256"/>
      <c r="H181" s="1256"/>
      <c r="I181" s="1256"/>
      <c r="J181" s="1256" t="str">
        <f>IF(H173="PRIORIZADO","3. ¿Existe algún mecanismo para validar la veracidad de los requisitos","NO DILIGENCIAR")</f>
        <v>NO DILIGENCIAR</v>
      </c>
      <c r="K181" s="1257"/>
      <c r="L181" s="1257"/>
      <c r="M181" s="1257"/>
      <c r="N181" s="1257"/>
      <c r="O181" s="1302"/>
    </row>
    <row r="182" spans="1:15" s="356" customFormat="1" ht="24.75" customHeight="1">
      <c r="A182" s="1237"/>
      <c r="B182" s="1261"/>
      <c r="C182" s="1261"/>
      <c r="D182" s="1256">
        <v>7</v>
      </c>
      <c r="E182" s="1256" t="s">
        <v>1249</v>
      </c>
      <c r="F182" s="1257" t="s">
        <v>111</v>
      </c>
      <c r="G182" s="1256"/>
      <c r="H182" s="1256"/>
      <c r="I182" s="1256"/>
      <c r="J182" s="1256"/>
      <c r="K182" s="1257"/>
      <c r="L182" s="1257"/>
      <c r="M182" s="1257"/>
      <c r="N182" s="1257"/>
      <c r="O182" s="1302"/>
    </row>
    <row r="183" spans="1:15" s="356" customFormat="1" ht="24.75" customHeight="1">
      <c r="A183" s="1237"/>
      <c r="B183" s="1261"/>
      <c r="C183" s="1261"/>
      <c r="D183" s="1256"/>
      <c r="E183" s="1256"/>
      <c r="F183" s="1257"/>
      <c r="G183" s="1256"/>
      <c r="H183" s="1256"/>
      <c r="I183" s="1256"/>
      <c r="J183" s="1256"/>
      <c r="K183" s="1257"/>
      <c r="L183" s="1257"/>
      <c r="M183" s="1257"/>
      <c r="N183" s="1257"/>
      <c r="O183" s="1302"/>
    </row>
    <row r="184" spans="1:15" s="356" customFormat="1" ht="24.75" customHeight="1">
      <c r="A184" s="1237"/>
      <c r="B184" s="1261"/>
      <c r="C184" s="1261"/>
      <c r="D184" s="372">
        <v>8</v>
      </c>
      <c r="E184" s="372" t="s">
        <v>1250</v>
      </c>
      <c r="F184" s="374" t="s">
        <v>90</v>
      </c>
      <c r="G184" s="1256"/>
      <c r="H184" s="1256"/>
      <c r="I184" s="1256" t="str">
        <f>IF(H173="PRIORIZADO","3. TIEMPO DE RESPUESTA","NO DILIGENCIAR")</f>
        <v>NO DILIGENCIAR</v>
      </c>
      <c r="J184" s="372" t="str">
        <f>IF(H173="PRIORIZADO","1. ¿El trámite o servicio se encuentra virtualizado parcial o totalmente?","NO DILIGENCIAR")</f>
        <v>NO DILIGENCIAR</v>
      </c>
      <c r="K184" s="374"/>
      <c r="L184" s="374"/>
      <c r="M184" s="1257"/>
      <c r="N184" s="1257"/>
      <c r="O184" s="375"/>
    </row>
    <row r="185" spans="1:15" s="356" customFormat="1" ht="24.75" customHeight="1">
      <c r="A185" s="1237"/>
      <c r="B185" s="1261"/>
      <c r="C185" s="1261"/>
      <c r="D185" s="372">
        <v>9</v>
      </c>
      <c r="E185" s="372" t="s">
        <v>1252</v>
      </c>
      <c r="F185" s="374" t="s">
        <v>111</v>
      </c>
      <c r="G185" s="1256"/>
      <c r="H185" s="1256"/>
      <c r="I185" s="1256"/>
      <c r="J185" s="372" t="str">
        <f>IF(H173="PRIORIZADO","2. ¿Cuál es el tiempo de duración total del trámite o servicio?","NO DILIGENCIAR")</f>
        <v>NO DILIGENCIAR</v>
      </c>
      <c r="K185" s="374"/>
      <c r="L185" s="374"/>
      <c r="M185" s="1257"/>
      <c r="N185" s="1257"/>
      <c r="O185" s="375"/>
    </row>
    <row r="186" spans="1:15" s="356" customFormat="1" ht="24.75" customHeight="1">
      <c r="A186" s="1237"/>
      <c r="B186" s="1261"/>
      <c r="C186" s="1261"/>
      <c r="D186" s="1256">
        <v>10</v>
      </c>
      <c r="E186" s="1256" t="s">
        <v>1256</v>
      </c>
      <c r="F186" s="1257" t="s">
        <v>111</v>
      </c>
      <c r="G186" s="1256"/>
      <c r="H186" s="1256"/>
      <c r="I186" s="1256" t="str">
        <f>IF(H173="PRIORIZADO","4. SEGUIIMIENTO A LA RESPUESTA", "NO DILIGENCIAR")</f>
        <v>NO DILIGENCIAR</v>
      </c>
      <c r="J186" s="373" t="str">
        <f>IF(H173="PRIORIZADO","1. ¿Existe algún mecanismo o herramienta para que el ciudadano efectúe seguimiento a la gestión de la entidad para dar respuesta a su trámite o servicio solicitado?","NO DILIGENCIAR")</f>
        <v>NO DILIGENCIAR</v>
      </c>
      <c r="K186" s="374"/>
      <c r="L186" s="374"/>
      <c r="M186" s="1257"/>
      <c r="N186" s="1257"/>
      <c r="O186" s="375"/>
    </row>
    <row r="187" spans="1:15" s="356" customFormat="1" ht="24.75" customHeight="1" thickBot="1">
      <c r="A187" s="1238"/>
      <c r="B187" s="1262"/>
      <c r="C187" s="1262"/>
      <c r="D187" s="1258"/>
      <c r="E187" s="1258"/>
      <c r="F187" s="1259"/>
      <c r="G187" s="1258"/>
      <c r="H187" s="1258"/>
      <c r="I187" s="1258"/>
      <c r="J187" s="378" t="str">
        <f>IF(H173="PRIORIZADO","2. ¿Hay contacto entre el ciudano y el funcionario asignado para la respuesta al trámite o servicio solicitado?","NO DILIGENCIAR")</f>
        <v>NO DILIGENCIAR</v>
      </c>
      <c r="K187" s="374"/>
      <c r="L187" s="374"/>
      <c r="M187" s="1257"/>
      <c r="N187" s="1257"/>
      <c r="O187" s="375"/>
    </row>
    <row r="188" spans="1:15" s="356" customFormat="1" ht="14.25">
      <c r="A188" s="1236">
        <v>13</v>
      </c>
      <c r="B188" s="1260" t="s">
        <v>1103</v>
      </c>
      <c r="C188" s="1260" t="s">
        <v>1135</v>
      </c>
      <c r="D188" s="367">
        <v>1</v>
      </c>
      <c r="E188" s="367" t="s">
        <v>1220</v>
      </c>
      <c r="F188" s="369" t="s">
        <v>111</v>
      </c>
      <c r="G188" s="1263">
        <f>COUNTIF(F188:F202,"Si")</f>
        <v>4</v>
      </c>
      <c r="H188" s="1263" t="str">
        <f>IF(G188=0, "NO HA RELACIONADO EL TRAMITE",IF(G188&gt;=5,"PRIORIZADO","NO PRIORIZADO"))</f>
        <v>NO PRIORIZADO</v>
      </c>
      <c r="I188" s="1263" t="str">
        <f>IF(H188="PRIORIZADO","1. INFORMACION A LA CIUDADANIA","NO DILIGENCIAR")</f>
        <v>NO DILIGENCIAR</v>
      </c>
      <c r="J188" s="368" t="str">
        <f>IF(H188="PRIORIZADO","1. ¿Cuáles son los actores externos que intervienen en la gestión del trámite?","NO DILIGENCIAR")</f>
        <v>NO DILIGENCIAR</v>
      </c>
      <c r="K188" s="369"/>
      <c r="L188" s="369"/>
      <c r="M188" s="1297"/>
      <c r="N188" s="1297"/>
      <c r="O188" s="370"/>
    </row>
    <row r="189" spans="1:15" s="356" customFormat="1" ht="24.75" customHeight="1">
      <c r="A189" s="1237"/>
      <c r="B189" s="1261"/>
      <c r="C189" s="1261"/>
      <c r="D189" s="372">
        <v>2</v>
      </c>
      <c r="E189" s="372" t="s">
        <v>1225</v>
      </c>
      <c r="F189" s="374" t="s">
        <v>90</v>
      </c>
      <c r="G189" s="1256"/>
      <c r="H189" s="1256"/>
      <c r="I189" s="1256"/>
      <c r="J189" s="373" t="str">
        <f>IF(H188="PRIORIZADO","2 ¿Cuáles son los actores internos que intervienen en la gestión del trámite?","NO DILIGENCIAR")</f>
        <v>NO DILIGENCIAR</v>
      </c>
      <c r="K189" s="374"/>
      <c r="L189" s="374"/>
      <c r="M189" s="1257"/>
      <c r="N189" s="1257"/>
      <c r="O189" s="375"/>
    </row>
    <row r="190" spans="1:15" s="356" customFormat="1" ht="24.75" customHeight="1">
      <c r="A190" s="1237"/>
      <c r="B190" s="1261"/>
      <c r="C190" s="1261"/>
      <c r="D190" s="372">
        <v>3</v>
      </c>
      <c r="E190" s="372" t="s">
        <v>1229</v>
      </c>
      <c r="F190" s="374" t="s">
        <v>90</v>
      </c>
      <c r="G190" s="1256"/>
      <c r="H190" s="1256"/>
      <c r="I190" s="1256"/>
      <c r="J190" s="373" t="str">
        <f>IF(H188="PRIORIZADO","3. ¿En la sede electrónica de la entidad hay publicada  suficiente información del trámite?","NO DILIGENCIAR")</f>
        <v>NO DILIGENCIAR</v>
      </c>
      <c r="K190" s="376"/>
      <c r="L190" s="376"/>
      <c r="M190" s="1298"/>
      <c r="N190" s="1298"/>
      <c r="O190" s="377"/>
    </row>
    <row r="191" spans="1:15" s="356" customFormat="1" ht="24.75" customHeight="1">
      <c r="A191" s="1237"/>
      <c r="B191" s="1261"/>
      <c r="C191" s="1261"/>
      <c r="D191" s="1256">
        <v>4</v>
      </c>
      <c r="E191" s="1256" t="s">
        <v>1234</v>
      </c>
      <c r="F191" s="1257" t="s">
        <v>111</v>
      </c>
      <c r="G191" s="1256"/>
      <c r="H191" s="1256"/>
      <c r="I191" s="1256"/>
      <c r="J191" s="373" t="str">
        <f>IF(H188="PRIORIZADO","4. ¿La información publicada  sobre el trámite esta en lenguaje claro y comprensible para la ciudadanía y es de acceso público?","NO DILIGENCIAR")</f>
        <v>NO DILIGENCIAR</v>
      </c>
      <c r="K191" s="376"/>
      <c r="L191" s="376"/>
      <c r="M191" s="1298"/>
      <c r="N191" s="1298"/>
      <c r="O191" s="377"/>
    </row>
    <row r="192" spans="1:15" s="356" customFormat="1" ht="24.75" customHeight="1">
      <c r="A192" s="1237"/>
      <c r="B192" s="1261"/>
      <c r="C192" s="1261"/>
      <c r="D192" s="1256"/>
      <c r="E192" s="1256"/>
      <c r="F192" s="1257"/>
      <c r="G192" s="1256"/>
      <c r="H192" s="1256"/>
      <c r="I192" s="1256" t="str">
        <f>IF(H188="PRIORIZADO","2. VERIFICACIÓN DE REQUISITOS", "NO DILIGENCIAR")</f>
        <v>NO DILIGENCIAR</v>
      </c>
      <c r="J192" s="372" t="str">
        <f>IF(H188="PRIORIZADO","1. ¿Es posible modificar los documentos aportados por la ciudadanía?","NO DILIGENCIAR")</f>
        <v>NO DILIGENCIAR</v>
      </c>
      <c r="K192" s="374"/>
      <c r="L192" s="374"/>
      <c r="M192" s="1257"/>
      <c r="N192" s="1257"/>
      <c r="O192" s="375"/>
    </row>
    <row r="193" spans="1:15" s="356" customFormat="1" ht="24.75" customHeight="1">
      <c r="A193" s="1237"/>
      <c r="B193" s="1261"/>
      <c r="C193" s="1261"/>
      <c r="D193" s="1256">
        <v>5</v>
      </c>
      <c r="E193" s="1256" t="s">
        <v>1240</v>
      </c>
      <c r="F193" s="1257" t="s">
        <v>111</v>
      </c>
      <c r="G193" s="1256"/>
      <c r="H193" s="1256"/>
      <c r="I193" s="1256"/>
      <c r="J193" s="1256" t="str">
        <f>IF(H188="PRIORIZADO","2. ¿Existen registros detallados de los documentos aportados por la ciudadanía y se ejercen controles para evitar su perdida?","NO DILIGENCIAR")</f>
        <v>NO DILIGENCIAR</v>
      </c>
      <c r="K193" s="1257"/>
      <c r="L193" s="1257"/>
      <c r="M193" s="1257"/>
      <c r="N193" s="1257"/>
      <c r="O193" s="1302"/>
    </row>
    <row r="194" spans="1:15" s="356" customFormat="1" ht="24.75" customHeight="1">
      <c r="A194" s="1237"/>
      <c r="B194" s="1261"/>
      <c r="C194" s="1261"/>
      <c r="D194" s="1256"/>
      <c r="E194" s="1256"/>
      <c r="F194" s="1257"/>
      <c r="G194" s="1256"/>
      <c r="H194" s="1256"/>
      <c r="I194" s="1256"/>
      <c r="J194" s="1256"/>
      <c r="K194" s="1257"/>
      <c r="L194" s="1257"/>
      <c r="M194" s="1257"/>
      <c r="N194" s="1257"/>
      <c r="O194" s="1302"/>
    </row>
    <row r="195" spans="1:15" s="356" customFormat="1" ht="24.75" customHeight="1">
      <c r="A195" s="1237"/>
      <c r="B195" s="1261"/>
      <c r="C195" s="1261"/>
      <c r="D195" s="1256">
        <v>6</v>
      </c>
      <c r="E195" s="1256" t="s">
        <v>1244</v>
      </c>
      <c r="F195" s="1257" t="s">
        <v>90</v>
      </c>
      <c r="G195" s="1256"/>
      <c r="H195" s="1256"/>
      <c r="I195" s="1256"/>
      <c r="J195" s="1256"/>
      <c r="K195" s="1257"/>
      <c r="L195" s="1257"/>
      <c r="M195" s="1257"/>
      <c r="N195" s="1257"/>
      <c r="O195" s="1302"/>
    </row>
    <row r="196" spans="1:15" s="356" customFormat="1" ht="24.75" customHeight="1">
      <c r="A196" s="1237"/>
      <c r="B196" s="1261"/>
      <c r="C196" s="1261"/>
      <c r="D196" s="1256"/>
      <c r="E196" s="1256"/>
      <c r="F196" s="1257"/>
      <c r="G196" s="1256"/>
      <c r="H196" s="1256"/>
      <c r="I196" s="1256"/>
      <c r="J196" s="1256" t="str">
        <f>IF(H188="PRIORIZADO","3. ¿Existe algún mecanismo para validar la veracidad de los requisitos","NO DILIGENCIAR")</f>
        <v>NO DILIGENCIAR</v>
      </c>
      <c r="K196" s="1257"/>
      <c r="L196" s="1257"/>
      <c r="M196" s="1257"/>
      <c r="N196" s="1257"/>
      <c r="O196" s="1302"/>
    </row>
    <row r="197" spans="1:15" s="356" customFormat="1" ht="24.75" customHeight="1">
      <c r="A197" s="1237"/>
      <c r="B197" s="1261"/>
      <c r="C197" s="1261"/>
      <c r="D197" s="1256">
        <v>7</v>
      </c>
      <c r="E197" s="1256" t="s">
        <v>1249</v>
      </c>
      <c r="F197" s="1257" t="s">
        <v>111</v>
      </c>
      <c r="G197" s="1256"/>
      <c r="H197" s="1256"/>
      <c r="I197" s="1256"/>
      <c r="J197" s="1256"/>
      <c r="K197" s="1257"/>
      <c r="L197" s="1257"/>
      <c r="M197" s="1257"/>
      <c r="N197" s="1257"/>
      <c r="O197" s="1302"/>
    </row>
    <row r="198" spans="1:15" s="356" customFormat="1" ht="24.75" customHeight="1">
      <c r="A198" s="1237"/>
      <c r="B198" s="1261"/>
      <c r="C198" s="1261"/>
      <c r="D198" s="1256"/>
      <c r="E198" s="1256"/>
      <c r="F198" s="1257"/>
      <c r="G198" s="1256"/>
      <c r="H198" s="1256"/>
      <c r="I198" s="1256"/>
      <c r="J198" s="1256"/>
      <c r="K198" s="1257"/>
      <c r="L198" s="1257"/>
      <c r="M198" s="1257"/>
      <c r="N198" s="1257"/>
      <c r="O198" s="1302"/>
    </row>
    <row r="199" spans="1:15" s="356" customFormat="1" ht="24.75" customHeight="1">
      <c r="A199" s="1237"/>
      <c r="B199" s="1261"/>
      <c r="C199" s="1261"/>
      <c r="D199" s="372">
        <v>8</v>
      </c>
      <c r="E199" s="372" t="s">
        <v>1250</v>
      </c>
      <c r="F199" s="374" t="s">
        <v>90</v>
      </c>
      <c r="G199" s="1256"/>
      <c r="H199" s="1256"/>
      <c r="I199" s="1256" t="str">
        <f>IF(H188="PRIORIZADO","3. TIEMPO DE RESPUESTA","NO DILIGENCIAR")</f>
        <v>NO DILIGENCIAR</v>
      </c>
      <c r="J199" s="372" t="str">
        <f>IF(H188="PRIORIZADO","1. ¿El trámite o servicio se encuentra virtualizado parcial o totalmente?","NO DILIGENCIAR")</f>
        <v>NO DILIGENCIAR</v>
      </c>
      <c r="K199" s="374"/>
      <c r="L199" s="374"/>
      <c r="M199" s="1257"/>
      <c r="N199" s="1257"/>
      <c r="O199" s="375"/>
    </row>
    <row r="200" spans="1:15" s="356" customFormat="1" ht="24.75" customHeight="1">
      <c r="A200" s="1237"/>
      <c r="B200" s="1261"/>
      <c r="C200" s="1261"/>
      <c r="D200" s="372">
        <v>9</v>
      </c>
      <c r="E200" s="372" t="s">
        <v>1252</v>
      </c>
      <c r="F200" s="374" t="s">
        <v>111</v>
      </c>
      <c r="G200" s="1256"/>
      <c r="H200" s="1256"/>
      <c r="I200" s="1256"/>
      <c r="J200" s="372" t="str">
        <f>IF(H188="PRIORIZADO","2. ¿Cuál es el tiempo de duración total del trámite o servicio?","NO DILIGENCIAR")</f>
        <v>NO DILIGENCIAR</v>
      </c>
      <c r="K200" s="374"/>
      <c r="L200" s="374"/>
      <c r="M200" s="1257"/>
      <c r="N200" s="1257"/>
      <c r="O200" s="375"/>
    </row>
    <row r="201" spans="1:15" s="356" customFormat="1" ht="24.75" customHeight="1">
      <c r="A201" s="1237"/>
      <c r="B201" s="1261"/>
      <c r="C201" s="1261"/>
      <c r="D201" s="1256">
        <v>10</v>
      </c>
      <c r="E201" s="1256" t="s">
        <v>1256</v>
      </c>
      <c r="F201" s="1257" t="s">
        <v>111</v>
      </c>
      <c r="G201" s="1256"/>
      <c r="H201" s="1256"/>
      <c r="I201" s="1256" t="str">
        <f>IF(H188="PRIORIZADO","4. SEGUIIMIENTO A LA RESPUESTA", "NO DILIGENCIAR")</f>
        <v>NO DILIGENCIAR</v>
      </c>
      <c r="J201" s="373" t="str">
        <f>IF(H188="PRIORIZADO","1. ¿Existe algún mecanismo o herramienta para que el ciudadano efectúe seguimiento a la gestión de la entidad para dar respuesta a su trámite o servicio solicitado?","NO DILIGENCIAR")</f>
        <v>NO DILIGENCIAR</v>
      </c>
      <c r="K201" s="374"/>
      <c r="L201" s="374"/>
      <c r="M201" s="1257"/>
      <c r="N201" s="1257"/>
      <c r="O201" s="375"/>
    </row>
    <row r="202" spans="1:15" s="356" customFormat="1" ht="24.75" customHeight="1" thickBot="1">
      <c r="A202" s="1238"/>
      <c r="B202" s="1262"/>
      <c r="C202" s="1262"/>
      <c r="D202" s="1258"/>
      <c r="E202" s="1258"/>
      <c r="F202" s="1259"/>
      <c r="G202" s="1258"/>
      <c r="H202" s="1258"/>
      <c r="I202" s="1258"/>
      <c r="J202" s="378" t="str">
        <f>IF(H188="PRIORIZADO","2. ¿Hay contacto entre el ciudano y el funcionario asignado para la respuesta al trámite o servicio solicitado?","NO DILIGENCIAR")</f>
        <v>NO DILIGENCIAR</v>
      </c>
      <c r="K202" s="374"/>
      <c r="L202" s="374"/>
      <c r="M202" s="1257"/>
      <c r="N202" s="1257"/>
      <c r="O202" s="375"/>
    </row>
    <row r="203" spans="1:15" s="356" customFormat="1" ht="24.75" customHeight="1">
      <c r="A203" s="1236">
        <v>14</v>
      </c>
      <c r="B203" s="1260" t="s">
        <v>1115</v>
      </c>
      <c r="C203" s="1260" t="s">
        <v>1137</v>
      </c>
      <c r="D203" s="367">
        <v>1</v>
      </c>
      <c r="E203" s="367" t="s">
        <v>1220</v>
      </c>
      <c r="F203" s="369" t="s">
        <v>111</v>
      </c>
      <c r="G203" s="1263">
        <f>COUNTIF(F203:F217,"Si")</f>
        <v>4</v>
      </c>
      <c r="H203" s="1263" t="str">
        <f>IF(G203=0, "NO HA RELACIONADO EL TRAMITE",IF(G203&gt;=5,"PRIORIZADO","NO PRIORIZADO"))</f>
        <v>NO PRIORIZADO</v>
      </c>
      <c r="I203" s="1263" t="str">
        <f>IF(H203="PRIORIZADO","1. INFORMACION A LA CIUDADANIA","NO DILIGENCIAR")</f>
        <v>NO DILIGENCIAR</v>
      </c>
      <c r="J203" s="368" t="str">
        <f>IF(H203="PRIORIZADO","1. ¿Cuáles son los actores externos que intervienen en la gestión del trámite?","NO DILIGENCIAR")</f>
        <v>NO DILIGENCIAR</v>
      </c>
      <c r="K203" s="369"/>
      <c r="L203" s="369"/>
      <c r="M203" s="1297"/>
      <c r="N203" s="1297"/>
      <c r="O203" s="370"/>
    </row>
    <row r="204" spans="1:15" s="356" customFormat="1" ht="24.75" customHeight="1">
      <c r="A204" s="1237"/>
      <c r="B204" s="1261"/>
      <c r="C204" s="1261"/>
      <c r="D204" s="372">
        <v>2</v>
      </c>
      <c r="E204" s="372" t="s">
        <v>1225</v>
      </c>
      <c r="F204" s="374" t="s">
        <v>90</v>
      </c>
      <c r="G204" s="1256"/>
      <c r="H204" s="1256"/>
      <c r="I204" s="1256"/>
      <c r="J204" s="373" t="str">
        <f>IF(H203="PRIORIZADO","2 ¿Cuáles son los actores internos que intervienen en la gestión del trámite?","NO DILIGENCIAR")</f>
        <v>NO DILIGENCIAR</v>
      </c>
      <c r="K204" s="374"/>
      <c r="L204" s="374"/>
      <c r="M204" s="1257"/>
      <c r="N204" s="1257"/>
      <c r="O204" s="375"/>
    </row>
    <row r="205" spans="1:15" s="356" customFormat="1" ht="24.75" customHeight="1">
      <c r="A205" s="1237"/>
      <c r="B205" s="1261"/>
      <c r="C205" s="1261"/>
      <c r="D205" s="372">
        <v>3</v>
      </c>
      <c r="E205" s="372" t="s">
        <v>1229</v>
      </c>
      <c r="F205" s="374" t="s">
        <v>90</v>
      </c>
      <c r="G205" s="1256"/>
      <c r="H205" s="1256"/>
      <c r="I205" s="1256"/>
      <c r="J205" s="373" t="str">
        <f>IF(H203="PRIORIZADO","3. ¿En la sede electrónica de la entidad hay publicada  suficiente información del trámite?","NO DILIGENCIAR")</f>
        <v>NO DILIGENCIAR</v>
      </c>
      <c r="K205" s="376"/>
      <c r="L205" s="376"/>
      <c r="M205" s="1298"/>
      <c r="N205" s="1298"/>
      <c r="O205" s="377"/>
    </row>
    <row r="206" spans="1:15" s="356" customFormat="1" ht="24.75" customHeight="1">
      <c r="A206" s="1237"/>
      <c r="B206" s="1261"/>
      <c r="C206" s="1261"/>
      <c r="D206" s="1256">
        <v>4</v>
      </c>
      <c r="E206" s="1256" t="s">
        <v>1234</v>
      </c>
      <c r="F206" s="1257" t="s">
        <v>111</v>
      </c>
      <c r="G206" s="1256"/>
      <c r="H206" s="1256"/>
      <c r="I206" s="1256"/>
      <c r="J206" s="373" t="str">
        <f>IF(H203="PRIORIZADO","4. ¿La información publicada  sobre el trámite esta en lenguaje claro y comprensible para la ciudadanía y es de acceso público?","NO DILIGENCIAR")</f>
        <v>NO DILIGENCIAR</v>
      </c>
      <c r="K206" s="376"/>
      <c r="L206" s="376"/>
      <c r="M206" s="1298"/>
      <c r="N206" s="1298"/>
      <c r="O206" s="377"/>
    </row>
    <row r="207" spans="1:15" s="356" customFormat="1" ht="24.75" customHeight="1">
      <c r="A207" s="1237"/>
      <c r="B207" s="1261"/>
      <c r="C207" s="1261"/>
      <c r="D207" s="1256"/>
      <c r="E207" s="1256"/>
      <c r="F207" s="1257"/>
      <c r="G207" s="1256"/>
      <c r="H207" s="1256"/>
      <c r="I207" s="1256" t="str">
        <f>IF(H203="PRIORIZADO","2. VERIFICACIÓN DE REQUISITOS", "NO DILIGENCIAR")</f>
        <v>NO DILIGENCIAR</v>
      </c>
      <c r="J207" s="372" t="str">
        <f>IF(H203="PRIORIZADO","1. ¿Es posible modificar los documentos aportados por la ciudadanía?","NO DILIGENCIAR")</f>
        <v>NO DILIGENCIAR</v>
      </c>
      <c r="K207" s="374"/>
      <c r="L207" s="374"/>
      <c r="M207" s="1257"/>
      <c r="N207" s="1257"/>
      <c r="O207" s="375"/>
    </row>
    <row r="208" spans="1:15" s="356" customFormat="1" ht="24.75" customHeight="1">
      <c r="A208" s="1237"/>
      <c r="B208" s="1261"/>
      <c r="C208" s="1261"/>
      <c r="D208" s="1256">
        <v>5</v>
      </c>
      <c r="E208" s="1256" t="s">
        <v>1240</v>
      </c>
      <c r="F208" s="1257" t="s">
        <v>111</v>
      </c>
      <c r="G208" s="1256"/>
      <c r="H208" s="1256"/>
      <c r="I208" s="1256"/>
      <c r="J208" s="1256" t="str">
        <f>IF(H203="PRIORIZADO","2. ¿Existen registros detallados de los documentos aportados por la ciudadanía y se ejercen controles para evitar su perdida?","NO DILIGENCIAR")</f>
        <v>NO DILIGENCIAR</v>
      </c>
      <c r="K208" s="1257"/>
      <c r="L208" s="1257"/>
      <c r="M208" s="1257"/>
      <c r="N208" s="1257"/>
      <c r="O208" s="1302"/>
    </row>
    <row r="209" spans="1:15" s="356" customFormat="1" ht="24.75" customHeight="1">
      <c r="A209" s="1237"/>
      <c r="B209" s="1261"/>
      <c r="C209" s="1261"/>
      <c r="D209" s="1256"/>
      <c r="E209" s="1256"/>
      <c r="F209" s="1257"/>
      <c r="G209" s="1256"/>
      <c r="H209" s="1256"/>
      <c r="I209" s="1256"/>
      <c r="J209" s="1256"/>
      <c r="K209" s="1257"/>
      <c r="L209" s="1257"/>
      <c r="M209" s="1257"/>
      <c r="N209" s="1257"/>
      <c r="O209" s="1302"/>
    </row>
    <row r="210" spans="1:15" s="356" customFormat="1" ht="24.75" customHeight="1">
      <c r="A210" s="1237"/>
      <c r="B210" s="1261"/>
      <c r="C210" s="1261"/>
      <c r="D210" s="1256">
        <v>6</v>
      </c>
      <c r="E210" s="1256" t="s">
        <v>1244</v>
      </c>
      <c r="F210" s="1257" t="s">
        <v>90</v>
      </c>
      <c r="G210" s="1256"/>
      <c r="H210" s="1256"/>
      <c r="I210" s="1256"/>
      <c r="J210" s="1256"/>
      <c r="K210" s="1257"/>
      <c r="L210" s="1257"/>
      <c r="M210" s="1257"/>
      <c r="N210" s="1257"/>
      <c r="O210" s="1302"/>
    </row>
    <row r="211" spans="1:15" s="356" customFormat="1" ht="24.75" customHeight="1">
      <c r="A211" s="1237"/>
      <c r="B211" s="1261"/>
      <c r="C211" s="1261"/>
      <c r="D211" s="1256"/>
      <c r="E211" s="1256"/>
      <c r="F211" s="1257"/>
      <c r="G211" s="1256"/>
      <c r="H211" s="1256"/>
      <c r="I211" s="1256"/>
      <c r="J211" s="1256" t="str">
        <f>IF(H203="PRIORIZADO","3. ¿Existe algún mecanismo para validar la veracidad de los requisitos","NO DILIGENCIAR")</f>
        <v>NO DILIGENCIAR</v>
      </c>
      <c r="K211" s="1257"/>
      <c r="L211" s="1257"/>
      <c r="M211" s="1257"/>
      <c r="N211" s="1257"/>
      <c r="O211" s="1302"/>
    </row>
    <row r="212" spans="1:15" s="356" customFormat="1" ht="24.75" customHeight="1">
      <c r="A212" s="1237"/>
      <c r="B212" s="1261"/>
      <c r="C212" s="1261"/>
      <c r="D212" s="1256">
        <v>7</v>
      </c>
      <c r="E212" s="1256" t="s">
        <v>1249</v>
      </c>
      <c r="F212" s="1257" t="s">
        <v>111</v>
      </c>
      <c r="G212" s="1256"/>
      <c r="H212" s="1256"/>
      <c r="I212" s="1256"/>
      <c r="J212" s="1256"/>
      <c r="K212" s="1257"/>
      <c r="L212" s="1257"/>
      <c r="M212" s="1257"/>
      <c r="N212" s="1257"/>
      <c r="O212" s="1302"/>
    </row>
    <row r="213" spans="1:15" s="356" customFormat="1" ht="24.75" customHeight="1">
      <c r="A213" s="1237"/>
      <c r="B213" s="1261"/>
      <c r="C213" s="1261"/>
      <c r="D213" s="1256"/>
      <c r="E213" s="1256"/>
      <c r="F213" s="1257"/>
      <c r="G213" s="1256"/>
      <c r="H213" s="1256"/>
      <c r="I213" s="1256"/>
      <c r="J213" s="1256"/>
      <c r="K213" s="1257"/>
      <c r="L213" s="1257"/>
      <c r="M213" s="1257"/>
      <c r="N213" s="1257"/>
      <c r="O213" s="1302"/>
    </row>
    <row r="214" spans="1:15" s="356" customFormat="1" ht="24.75" customHeight="1">
      <c r="A214" s="1237"/>
      <c r="B214" s="1261"/>
      <c r="C214" s="1261"/>
      <c r="D214" s="372">
        <v>8</v>
      </c>
      <c r="E214" s="372" t="s">
        <v>1250</v>
      </c>
      <c r="F214" s="374" t="s">
        <v>90</v>
      </c>
      <c r="G214" s="1256"/>
      <c r="H214" s="1256"/>
      <c r="I214" s="1256" t="str">
        <f>IF(H203="PRIORIZADO","3. TIEMPO DE RESPUESTA","NO DILIGENCIAR")</f>
        <v>NO DILIGENCIAR</v>
      </c>
      <c r="J214" s="372" t="str">
        <f>IF(H203="PRIORIZADO","1. ¿El trámite o servicio se encuentra virtualizado parcial o totalmente?","NO DILIGENCIAR")</f>
        <v>NO DILIGENCIAR</v>
      </c>
      <c r="K214" s="374"/>
      <c r="L214" s="374"/>
      <c r="M214" s="1257"/>
      <c r="N214" s="1257"/>
      <c r="O214" s="375"/>
    </row>
    <row r="215" spans="1:15" s="356" customFormat="1" ht="24.75" customHeight="1">
      <c r="A215" s="1237"/>
      <c r="B215" s="1261"/>
      <c r="C215" s="1261"/>
      <c r="D215" s="372">
        <v>9</v>
      </c>
      <c r="E215" s="372" t="s">
        <v>1252</v>
      </c>
      <c r="F215" s="374" t="s">
        <v>111</v>
      </c>
      <c r="G215" s="1256"/>
      <c r="H215" s="1256"/>
      <c r="I215" s="1256"/>
      <c r="J215" s="372" t="str">
        <f>IF(H203="PRIORIZADO","2. ¿Cuál es el tiempo de duración total del trámite o servicio?","NO DILIGENCIAR")</f>
        <v>NO DILIGENCIAR</v>
      </c>
      <c r="K215" s="374"/>
      <c r="L215" s="374"/>
      <c r="M215" s="1257"/>
      <c r="N215" s="1257"/>
      <c r="O215" s="375"/>
    </row>
    <row r="216" spans="1:15" s="356" customFormat="1" ht="24.75" customHeight="1">
      <c r="A216" s="1237"/>
      <c r="B216" s="1261"/>
      <c r="C216" s="1261"/>
      <c r="D216" s="1256">
        <v>10</v>
      </c>
      <c r="E216" s="1256" t="s">
        <v>1256</v>
      </c>
      <c r="F216" s="1257" t="s">
        <v>111</v>
      </c>
      <c r="G216" s="1256"/>
      <c r="H216" s="1256"/>
      <c r="I216" s="1256" t="str">
        <f>IF(H203="PRIORIZADO","4. SEGUIIMIENTO A LA RESPUESTA", "NO DILIGENCIAR")</f>
        <v>NO DILIGENCIAR</v>
      </c>
      <c r="J216" s="373" t="str">
        <f>IF(H203="PRIORIZADO","1. ¿Existe algún mecanismo o herramienta para que el ciudadano efectúe seguimiento a la gestión de la entidad para dar respuesta a su trámite o servicio solicitado?","NO DILIGENCIAR")</f>
        <v>NO DILIGENCIAR</v>
      </c>
      <c r="K216" s="374"/>
      <c r="L216" s="374"/>
      <c r="M216" s="1257"/>
      <c r="N216" s="1257"/>
      <c r="O216" s="375"/>
    </row>
    <row r="217" spans="1:15" s="356" customFormat="1" ht="24.75" customHeight="1" thickBot="1">
      <c r="A217" s="1238"/>
      <c r="B217" s="1262"/>
      <c r="C217" s="1262"/>
      <c r="D217" s="1258"/>
      <c r="E217" s="1258"/>
      <c r="F217" s="1259"/>
      <c r="G217" s="1258"/>
      <c r="H217" s="1258"/>
      <c r="I217" s="1258"/>
      <c r="J217" s="378" t="str">
        <f>IF(H203="PRIORIZADO","2. ¿Hay contacto entre el ciudano y el funcionario asignado para la respuesta al trámite o servicio solicitado?","NO DILIGENCIAR")</f>
        <v>NO DILIGENCIAR</v>
      </c>
      <c r="K217" s="374"/>
      <c r="L217" s="374"/>
      <c r="M217" s="1257"/>
      <c r="N217" s="1257"/>
      <c r="O217" s="375"/>
    </row>
    <row r="218" spans="1:15" s="356" customFormat="1" ht="24.75" customHeight="1">
      <c r="A218" s="1236">
        <v>15</v>
      </c>
      <c r="B218" s="1260" t="s">
        <v>1115</v>
      </c>
      <c r="C218" s="1260" t="s">
        <v>1138</v>
      </c>
      <c r="D218" s="367">
        <v>1</v>
      </c>
      <c r="E218" s="367" t="s">
        <v>1220</v>
      </c>
      <c r="F218" s="369" t="s">
        <v>111</v>
      </c>
      <c r="G218" s="1263">
        <f>COUNTIF(F218:F232,"Si")</f>
        <v>4</v>
      </c>
      <c r="H218" s="1263" t="str">
        <f>IF(G218=0, "NO HA RELACIONADO EL TRAMITE",IF(G218&gt;=5,"PRIORIZADO","NO PRIORIZADO"))</f>
        <v>NO PRIORIZADO</v>
      </c>
      <c r="I218" s="1263" t="str">
        <f>IF(H218="PRIORIZADO","1. INFORMACION A LA CIUDADANIA","NO DILIGENCIAR")</f>
        <v>NO DILIGENCIAR</v>
      </c>
      <c r="J218" s="368" t="str">
        <f>IF(H218="PRIORIZADO","1. ¿Cuáles son los actores externos que intervienen en la gestión del trámite?","NO DILIGENCIAR")</f>
        <v>NO DILIGENCIAR</v>
      </c>
      <c r="K218" s="369"/>
      <c r="L218" s="369"/>
      <c r="M218" s="1297"/>
      <c r="N218" s="1297"/>
      <c r="O218" s="370"/>
    </row>
    <row r="219" spans="1:15" s="356" customFormat="1" ht="24.75" customHeight="1">
      <c r="A219" s="1237"/>
      <c r="B219" s="1261"/>
      <c r="C219" s="1261"/>
      <c r="D219" s="372">
        <v>2</v>
      </c>
      <c r="E219" s="372" t="s">
        <v>1225</v>
      </c>
      <c r="F219" s="374" t="s">
        <v>90</v>
      </c>
      <c r="G219" s="1256"/>
      <c r="H219" s="1256"/>
      <c r="I219" s="1256"/>
      <c r="J219" s="373" t="str">
        <f>IF(H218="PRIORIZADO","2 ¿Cuáles son los actores internos que intervienen en la gestión del trámite?","NO DILIGENCIAR")</f>
        <v>NO DILIGENCIAR</v>
      </c>
      <c r="K219" s="374"/>
      <c r="L219" s="374"/>
      <c r="M219" s="1257"/>
      <c r="N219" s="1257"/>
      <c r="O219" s="375"/>
    </row>
    <row r="220" spans="1:15" s="356" customFormat="1" ht="24.75" customHeight="1">
      <c r="A220" s="1237"/>
      <c r="B220" s="1261"/>
      <c r="C220" s="1261"/>
      <c r="D220" s="372">
        <v>3</v>
      </c>
      <c r="E220" s="372" t="s">
        <v>1229</v>
      </c>
      <c r="F220" s="374" t="s">
        <v>90</v>
      </c>
      <c r="G220" s="1256"/>
      <c r="H220" s="1256"/>
      <c r="I220" s="1256"/>
      <c r="J220" s="373" t="str">
        <f>IF(H218="PRIORIZADO","3. ¿En la sede electrónica de la entidad hay publicada  suficiente información del trámite?","NO DILIGENCIAR")</f>
        <v>NO DILIGENCIAR</v>
      </c>
      <c r="K220" s="376"/>
      <c r="L220" s="376"/>
      <c r="M220" s="1298"/>
      <c r="N220" s="1298"/>
      <c r="O220" s="377"/>
    </row>
    <row r="221" spans="1:15" s="356" customFormat="1" ht="24.75" customHeight="1">
      <c r="A221" s="1237"/>
      <c r="B221" s="1261"/>
      <c r="C221" s="1261"/>
      <c r="D221" s="1256">
        <v>4</v>
      </c>
      <c r="E221" s="1256" t="s">
        <v>1234</v>
      </c>
      <c r="F221" s="1257" t="s">
        <v>111</v>
      </c>
      <c r="G221" s="1256"/>
      <c r="H221" s="1256"/>
      <c r="I221" s="1256"/>
      <c r="J221" s="373" t="str">
        <f>IF(H218="PRIORIZADO","4. ¿La información publicada  sobre el trámite esta en lenguaje claro y comprensible para la ciudadanía y es de acceso público?","NO DILIGENCIAR")</f>
        <v>NO DILIGENCIAR</v>
      </c>
      <c r="K221" s="376"/>
      <c r="L221" s="376"/>
      <c r="M221" s="1298"/>
      <c r="N221" s="1298"/>
      <c r="O221" s="377"/>
    </row>
    <row r="222" spans="1:15" s="356" customFormat="1" ht="24.75" customHeight="1">
      <c r="A222" s="1237"/>
      <c r="B222" s="1261"/>
      <c r="C222" s="1261"/>
      <c r="D222" s="1256"/>
      <c r="E222" s="1256"/>
      <c r="F222" s="1257"/>
      <c r="G222" s="1256"/>
      <c r="H222" s="1256"/>
      <c r="I222" s="1256" t="str">
        <f>IF(H218="PRIORIZADO","2. VERIFICACIÓN DE REQUISITOS", "NO DILIGENCIAR")</f>
        <v>NO DILIGENCIAR</v>
      </c>
      <c r="J222" s="372" t="str">
        <f>IF(H218="PRIORIZADO","1. ¿Es posible modificar los documentos aportados por la ciudadanía?","NO DILIGENCIAR")</f>
        <v>NO DILIGENCIAR</v>
      </c>
      <c r="K222" s="374"/>
      <c r="L222" s="374"/>
      <c r="M222" s="1257"/>
      <c r="N222" s="1257"/>
      <c r="O222" s="375"/>
    </row>
    <row r="223" spans="1:15" s="356" customFormat="1" ht="24.75" customHeight="1">
      <c r="A223" s="1237"/>
      <c r="B223" s="1261"/>
      <c r="C223" s="1261"/>
      <c r="D223" s="1256">
        <v>5</v>
      </c>
      <c r="E223" s="1256" t="s">
        <v>1240</v>
      </c>
      <c r="F223" s="1257" t="s">
        <v>111</v>
      </c>
      <c r="G223" s="1256"/>
      <c r="H223" s="1256"/>
      <c r="I223" s="1256"/>
      <c r="J223" s="1256" t="str">
        <f>IF(H218="PRIORIZADO","2. ¿Existen registros detallados de los documentos aportados por la ciudadanía y se ejercen controles para evitar su perdida?","NO DILIGENCIAR")</f>
        <v>NO DILIGENCIAR</v>
      </c>
      <c r="K223" s="1257"/>
      <c r="L223" s="1257"/>
      <c r="M223" s="1257"/>
      <c r="N223" s="1257"/>
      <c r="O223" s="1302"/>
    </row>
    <row r="224" spans="1:15" s="356" customFormat="1" ht="24.75" customHeight="1">
      <c r="A224" s="1237"/>
      <c r="B224" s="1261"/>
      <c r="C224" s="1261"/>
      <c r="D224" s="1256"/>
      <c r="E224" s="1256"/>
      <c r="F224" s="1257"/>
      <c r="G224" s="1256"/>
      <c r="H224" s="1256"/>
      <c r="I224" s="1256"/>
      <c r="J224" s="1256"/>
      <c r="K224" s="1257"/>
      <c r="L224" s="1257"/>
      <c r="M224" s="1257"/>
      <c r="N224" s="1257"/>
      <c r="O224" s="1302"/>
    </row>
    <row r="225" spans="1:15" s="356" customFormat="1" ht="24.75" customHeight="1">
      <c r="A225" s="1237"/>
      <c r="B225" s="1261"/>
      <c r="C225" s="1261"/>
      <c r="D225" s="1256">
        <v>6</v>
      </c>
      <c r="E225" s="1256" t="s">
        <v>1244</v>
      </c>
      <c r="F225" s="1257" t="s">
        <v>90</v>
      </c>
      <c r="G225" s="1256"/>
      <c r="H225" s="1256"/>
      <c r="I225" s="1256"/>
      <c r="J225" s="1256"/>
      <c r="K225" s="1257"/>
      <c r="L225" s="1257"/>
      <c r="M225" s="1257"/>
      <c r="N225" s="1257"/>
      <c r="O225" s="1302"/>
    </row>
    <row r="226" spans="1:15" s="356" customFormat="1" ht="24.75" customHeight="1">
      <c r="A226" s="1237"/>
      <c r="B226" s="1261"/>
      <c r="C226" s="1261"/>
      <c r="D226" s="1256"/>
      <c r="E226" s="1256"/>
      <c r="F226" s="1257"/>
      <c r="G226" s="1256"/>
      <c r="H226" s="1256"/>
      <c r="I226" s="1256"/>
      <c r="J226" s="1256" t="str">
        <f>IF(H218="PRIORIZADO","3. ¿Existe algún mecanismo para validar la veracidad de los requisitos","NO DILIGENCIAR")</f>
        <v>NO DILIGENCIAR</v>
      </c>
      <c r="K226" s="1257"/>
      <c r="L226" s="1257"/>
      <c r="M226" s="1257"/>
      <c r="N226" s="1257"/>
      <c r="O226" s="1302"/>
    </row>
    <row r="227" spans="1:15" s="356" customFormat="1" ht="24.75" customHeight="1">
      <c r="A227" s="1237"/>
      <c r="B227" s="1261"/>
      <c r="C227" s="1261"/>
      <c r="D227" s="1256">
        <v>7</v>
      </c>
      <c r="E227" s="1256" t="s">
        <v>1249</v>
      </c>
      <c r="F227" s="1257" t="s">
        <v>111</v>
      </c>
      <c r="G227" s="1256"/>
      <c r="H227" s="1256"/>
      <c r="I227" s="1256"/>
      <c r="J227" s="1256"/>
      <c r="K227" s="1257"/>
      <c r="L227" s="1257"/>
      <c r="M227" s="1257"/>
      <c r="N227" s="1257"/>
      <c r="O227" s="1302"/>
    </row>
    <row r="228" spans="1:15" s="356" customFormat="1" ht="24.75" customHeight="1">
      <c r="A228" s="1237"/>
      <c r="B228" s="1261"/>
      <c r="C228" s="1261"/>
      <c r="D228" s="1256"/>
      <c r="E228" s="1256"/>
      <c r="F228" s="1257"/>
      <c r="G228" s="1256"/>
      <c r="H228" s="1256"/>
      <c r="I228" s="1256"/>
      <c r="J228" s="1256"/>
      <c r="K228" s="1257"/>
      <c r="L228" s="1257"/>
      <c r="M228" s="1257"/>
      <c r="N228" s="1257"/>
      <c r="O228" s="1302"/>
    </row>
    <row r="229" spans="1:15" s="356" customFormat="1" ht="24.75" customHeight="1">
      <c r="A229" s="1237"/>
      <c r="B229" s="1261"/>
      <c r="C229" s="1261"/>
      <c r="D229" s="372">
        <v>8</v>
      </c>
      <c r="E229" s="372" t="s">
        <v>1250</v>
      </c>
      <c r="F229" s="374" t="s">
        <v>90</v>
      </c>
      <c r="G229" s="1256"/>
      <c r="H229" s="1256"/>
      <c r="I229" s="1256" t="str">
        <f>IF(H218="PRIORIZADO","3. TIEMPO DE RESPUESTA","NO DILIGENCIAR")</f>
        <v>NO DILIGENCIAR</v>
      </c>
      <c r="J229" s="372" t="str">
        <f>IF(H218="PRIORIZADO","1. ¿El trámite o servicio se encuentra virtualizado parcial o totalmente?","NO DILIGENCIAR")</f>
        <v>NO DILIGENCIAR</v>
      </c>
      <c r="K229" s="374"/>
      <c r="L229" s="374"/>
      <c r="M229" s="1257"/>
      <c r="N229" s="1257"/>
      <c r="O229" s="375"/>
    </row>
    <row r="230" spans="1:15" s="356" customFormat="1" ht="24.75" customHeight="1">
      <c r="A230" s="1237"/>
      <c r="B230" s="1261"/>
      <c r="C230" s="1261"/>
      <c r="D230" s="372">
        <v>9</v>
      </c>
      <c r="E230" s="372" t="s">
        <v>1252</v>
      </c>
      <c r="F230" s="374" t="s">
        <v>111</v>
      </c>
      <c r="G230" s="1256"/>
      <c r="H230" s="1256"/>
      <c r="I230" s="1256"/>
      <c r="J230" s="372" t="str">
        <f>IF(H218="PRIORIZADO","2. ¿Cuál es el tiempo de duración total del trámite o servicio?","NO DILIGENCIAR")</f>
        <v>NO DILIGENCIAR</v>
      </c>
      <c r="K230" s="374"/>
      <c r="L230" s="374"/>
      <c r="M230" s="1257"/>
      <c r="N230" s="1257"/>
      <c r="O230" s="375"/>
    </row>
    <row r="231" spans="1:15" s="356" customFormat="1" ht="24.75" customHeight="1">
      <c r="A231" s="1237"/>
      <c r="B231" s="1261"/>
      <c r="C231" s="1261"/>
      <c r="D231" s="1256">
        <v>10</v>
      </c>
      <c r="E231" s="1256" t="s">
        <v>1256</v>
      </c>
      <c r="F231" s="1257" t="s">
        <v>111</v>
      </c>
      <c r="G231" s="1256"/>
      <c r="H231" s="1256"/>
      <c r="I231" s="1256" t="str">
        <f>IF(H218="PRIORIZADO","4. SEGUIIMIENTO A LA RESPUESTA", "NO DILIGENCIAR")</f>
        <v>NO DILIGENCIAR</v>
      </c>
      <c r="J231" s="373" t="str">
        <f>IF(H218="PRIORIZADO","1. ¿Existe algún mecanismo o herramienta para que el ciudadano efectúe seguimiento a la gestión de la entidad para dar respuesta a su trámite o servicio solicitado?","NO DILIGENCIAR")</f>
        <v>NO DILIGENCIAR</v>
      </c>
      <c r="K231" s="374"/>
      <c r="L231" s="374"/>
      <c r="M231" s="1257"/>
      <c r="N231" s="1257"/>
      <c r="O231" s="375"/>
    </row>
    <row r="232" spans="1:15" s="356" customFormat="1" ht="24.75" customHeight="1" thickBot="1">
      <c r="A232" s="1238"/>
      <c r="B232" s="1262"/>
      <c r="C232" s="1262"/>
      <c r="D232" s="1258"/>
      <c r="E232" s="1258"/>
      <c r="F232" s="1259"/>
      <c r="G232" s="1258"/>
      <c r="H232" s="1258"/>
      <c r="I232" s="1258"/>
      <c r="J232" s="378" t="str">
        <f>IF(H218="PRIORIZADO","2. ¿Hay contacto entre el ciudano y el funcionario asignado para la respuesta al trámite o servicio solicitado?","NO DILIGENCIAR")</f>
        <v>NO DILIGENCIAR</v>
      </c>
      <c r="K232" s="374"/>
      <c r="L232" s="374"/>
      <c r="M232" s="1257"/>
      <c r="N232" s="1257"/>
      <c r="O232" s="375"/>
    </row>
    <row r="233" spans="1:15" s="356" customFormat="1" ht="24.75" customHeight="1">
      <c r="A233" s="1236">
        <v>16</v>
      </c>
      <c r="B233" s="1260" t="s">
        <v>1115</v>
      </c>
      <c r="C233" s="1260" t="s">
        <v>1139</v>
      </c>
      <c r="D233" s="367">
        <v>1</v>
      </c>
      <c r="E233" s="367" t="s">
        <v>1220</v>
      </c>
      <c r="F233" s="369" t="s">
        <v>111</v>
      </c>
      <c r="G233" s="1263">
        <f>COUNTIF(F233:F247,"Si")</f>
        <v>4</v>
      </c>
      <c r="H233" s="1263" t="str">
        <f>IF(G233=0, "NO HA RELACIONADO EL TRAMITE",IF(G233&gt;=5,"PRIORIZADO","NO PRIORIZADO"))</f>
        <v>NO PRIORIZADO</v>
      </c>
      <c r="I233" s="1263" t="str">
        <f>IF(H233="PRIORIZADO","1. INFORMACION A LA CIUDADANIA","NO DILIGENCIAR")</f>
        <v>NO DILIGENCIAR</v>
      </c>
      <c r="J233" s="368" t="str">
        <f>IF(H233="PRIORIZADO","1. ¿Cuáles son los actores externos que intervienen en la gestión del trámite?","NO DILIGENCIAR")</f>
        <v>NO DILIGENCIAR</v>
      </c>
      <c r="K233" s="369"/>
      <c r="L233" s="369"/>
      <c r="M233" s="1297"/>
      <c r="N233" s="1297"/>
      <c r="O233" s="370"/>
    </row>
    <row r="234" spans="1:15" s="356" customFormat="1" ht="24.75" customHeight="1">
      <c r="A234" s="1237"/>
      <c r="B234" s="1261"/>
      <c r="C234" s="1261"/>
      <c r="D234" s="372">
        <v>2</v>
      </c>
      <c r="E234" s="372" t="s">
        <v>1225</v>
      </c>
      <c r="F234" s="374" t="s">
        <v>90</v>
      </c>
      <c r="G234" s="1256"/>
      <c r="H234" s="1256"/>
      <c r="I234" s="1256"/>
      <c r="J234" s="373" t="str">
        <f>IF(H233="PRIORIZADO","2 ¿Cuáles son los actores internos que intervienen en la gestión del trámite?","NO DILIGENCIAR")</f>
        <v>NO DILIGENCIAR</v>
      </c>
      <c r="K234" s="374"/>
      <c r="L234" s="374"/>
      <c r="M234" s="1257"/>
      <c r="N234" s="1257"/>
      <c r="O234" s="375"/>
    </row>
    <row r="235" spans="1:15" s="356" customFormat="1" ht="24.75" customHeight="1">
      <c r="A235" s="1237"/>
      <c r="B235" s="1261"/>
      <c r="C235" s="1261"/>
      <c r="D235" s="372">
        <v>3</v>
      </c>
      <c r="E235" s="372" t="s">
        <v>1229</v>
      </c>
      <c r="F235" s="374" t="s">
        <v>90</v>
      </c>
      <c r="G235" s="1256"/>
      <c r="H235" s="1256"/>
      <c r="I235" s="1256"/>
      <c r="J235" s="373" t="str">
        <f>IF(H233="PRIORIZADO","3. ¿En la sede electrónica de la entidad hay publicada  suficiente información del trámite?","NO DILIGENCIAR")</f>
        <v>NO DILIGENCIAR</v>
      </c>
      <c r="K235" s="376"/>
      <c r="L235" s="376"/>
      <c r="M235" s="1298"/>
      <c r="N235" s="1298"/>
      <c r="O235" s="377"/>
    </row>
    <row r="236" spans="1:15" s="356" customFormat="1" ht="24.75" customHeight="1">
      <c r="A236" s="1237"/>
      <c r="B236" s="1261"/>
      <c r="C236" s="1261"/>
      <c r="D236" s="1256">
        <v>4</v>
      </c>
      <c r="E236" s="1256" t="s">
        <v>1234</v>
      </c>
      <c r="F236" s="1257" t="s">
        <v>111</v>
      </c>
      <c r="G236" s="1256"/>
      <c r="H236" s="1256"/>
      <c r="I236" s="1256"/>
      <c r="J236" s="373" t="str">
        <f>IF(H233="PRIORIZADO","4. ¿La información publicada  sobre el trámite esta en lenguaje claro y comprensible para la ciudadanía y es de acceso público?","NO DILIGENCIAR")</f>
        <v>NO DILIGENCIAR</v>
      </c>
      <c r="K236" s="376"/>
      <c r="L236" s="376"/>
      <c r="M236" s="1298"/>
      <c r="N236" s="1298"/>
      <c r="O236" s="377"/>
    </row>
    <row r="237" spans="1:15" s="356" customFormat="1" ht="24.75" customHeight="1">
      <c r="A237" s="1237"/>
      <c r="B237" s="1261"/>
      <c r="C237" s="1261"/>
      <c r="D237" s="1256"/>
      <c r="E237" s="1256"/>
      <c r="F237" s="1257"/>
      <c r="G237" s="1256"/>
      <c r="H237" s="1256"/>
      <c r="I237" s="1256" t="str">
        <f>IF(H233="PRIORIZADO","2. VERIFICACIÓN DE REQUISITOS", "NO DILIGENCIAR")</f>
        <v>NO DILIGENCIAR</v>
      </c>
      <c r="J237" s="372" t="str">
        <f>IF(H233="PRIORIZADO","1. ¿Es posible modificar los documentos aportados por la ciudadanía?","NO DILIGENCIAR")</f>
        <v>NO DILIGENCIAR</v>
      </c>
      <c r="K237" s="374"/>
      <c r="L237" s="374"/>
      <c r="M237" s="1257"/>
      <c r="N237" s="1257"/>
      <c r="O237" s="375"/>
    </row>
    <row r="238" spans="1:15" s="356" customFormat="1" ht="24.75" customHeight="1">
      <c r="A238" s="1237"/>
      <c r="B238" s="1261"/>
      <c r="C238" s="1261"/>
      <c r="D238" s="1256">
        <v>5</v>
      </c>
      <c r="E238" s="1256" t="s">
        <v>1240</v>
      </c>
      <c r="F238" s="1257" t="s">
        <v>111</v>
      </c>
      <c r="G238" s="1256"/>
      <c r="H238" s="1256"/>
      <c r="I238" s="1256"/>
      <c r="J238" s="1256" t="str">
        <f>IF(H233="PRIORIZADO","2. ¿Existen registros detallados de los documentos aportados por la ciudadanía y se ejercen controles para evitar su perdida?","NO DILIGENCIAR")</f>
        <v>NO DILIGENCIAR</v>
      </c>
      <c r="K238" s="1257"/>
      <c r="L238" s="1257"/>
      <c r="M238" s="1257"/>
      <c r="N238" s="1257"/>
      <c r="O238" s="1302"/>
    </row>
    <row r="239" spans="1:15" s="356" customFormat="1" ht="24.75" customHeight="1">
      <c r="A239" s="1237"/>
      <c r="B239" s="1261"/>
      <c r="C239" s="1261"/>
      <c r="D239" s="1256"/>
      <c r="E239" s="1256"/>
      <c r="F239" s="1257"/>
      <c r="G239" s="1256"/>
      <c r="H239" s="1256"/>
      <c r="I239" s="1256"/>
      <c r="J239" s="1256"/>
      <c r="K239" s="1257"/>
      <c r="L239" s="1257"/>
      <c r="M239" s="1257"/>
      <c r="N239" s="1257"/>
      <c r="O239" s="1302"/>
    </row>
    <row r="240" spans="1:15" s="356" customFormat="1" ht="24.75" customHeight="1">
      <c r="A240" s="1237"/>
      <c r="B240" s="1261"/>
      <c r="C240" s="1261"/>
      <c r="D240" s="1256">
        <v>6</v>
      </c>
      <c r="E240" s="1256" t="s">
        <v>1244</v>
      </c>
      <c r="F240" s="1257" t="s">
        <v>90</v>
      </c>
      <c r="G240" s="1256"/>
      <c r="H240" s="1256"/>
      <c r="I240" s="1256"/>
      <c r="J240" s="1256"/>
      <c r="K240" s="1257"/>
      <c r="L240" s="1257"/>
      <c r="M240" s="1257"/>
      <c r="N240" s="1257"/>
      <c r="O240" s="1302"/>
    </row>
    <row r="241" spans="1:15" s="356" customFormat="1" ht="24.75" customHeight="1">
      <c r="A241" s="1237"/>
      <c r="B241" s="1261"/>
      <c r="C241" s="1261"/>
      <c r="D241" s="1256"/>
      <c r="E241" s="1256"/>
      <c r="F241" s="1257"/>
      <c r="G241" s="1256"/>
      <c r="H241" s="1256"/>
      <c r="I241" s="1256"/>
      <c r="J241" s="1256" t="str">
        <f>IF(H233="PRIORIZADO","3. ¿Existe algún mecanismo para validar la veracidad de los requisitos","NO DILIGENCIAR")</f>
        <v>NO DILIGENCIAR</v>
      </c>
      <c r="K241" s="1257"/>
      <c r="L241" s="1257"/>
      <c r="M241" s="1257"/>
      <c r="N241" s="1257"/>
      <c r="O241" s="1302"/>
    </row>
    <row r="242" spans="1:15" s="356" customFormat="1" ht="24.75" customHeight="1">
      <c r="A242" s="1237"/>
      <c r="B242" s="1261"/>
      <c r="C242" s="1261"/>
      <c r="D242" s="1256">
        <v>7</v>
      </c>
      <c r="E242" s="1256" t="s">
        <v>1249</v>
      </c>
      <c r="F242" s="1257" t="s">
        <v>111</v>
      </c>
      <c r="G242" s="1256"/>
      <c r="H242" s="1256"/>
      <c r="I242" s="1256"/>
      <c r="J242" s="1256"/>
      <c r="K242" s="1257"/>
      <c r="L242" s="1257"/>
      <c r="M242" s="1257"/>
      <c r="N242" s="1257"/>
      <c r="O242" s="1302"/>
    </row>
    <row r="243" spans="1:15" s="356" customFormat="1" ht="24.75" customHeight="1">
      <c r="A243" s="1237"/>
      <c r="B243" s="1261"/>
      <c r="C243" s="1261"/>
      <c r="D243" s="1256"/>
      <c r="E243" s="1256"/>
      <c r="F243" s="1257"/>
      <c r="G243" s="1256"/>
      <c r="H243" s="1256"/>
      <c r="I243" s="1256"/>
      <c r="J243" s="1256"/>
      <c r="K243" s="1257"/>
      <c r="L243" s="1257"/>
      <c r="M243" s="1257"/>
      <c r="N243" s="1257"/>
      <c r="O243" s="1302"/>
    </row>
    <row r="244" spans="1:15" s="356" customFormat="1" ht="24.75" customHeight="1">
      <c r="A244" s="1237"/>
      <c r="B244" s="1261"/>
      <c r="C244" s="1261"/>
      <c r="D244" s="372">
        <v>8</v>
      </c>
      <c r="E244" s="372" t="s">
        <v>1250</v>
      </c>
      <c r="F244" s="374" t="s">
        <v>90</v>
      </c>
      <c r="G244" s="1256"/>
      <c r="H244" s="1256"/>
      <c r="I244" s="1256" t="str">
        <f>IF(H233="PRIORIZADO","3. TIEMPO DE RESPUESTA","NO DILIGENCIAR")</f>
        <v>NO DILIGENCIAR</v>
      </c>
      <c r="J244" s="372" t="str">
        <f>IF(H233="PRIORIZADO","1. ¿El trámite o servicio se encuentra virtualizado parcial o totalmente?","NO DILIGENCIAR")</f>
        <v>NO DILIGENCIAR</v>
      </c>
      <c r="K244" s="374"/>
      <c r="L244" s="374"/>
      <c r="M244" s="1257"/>
      <c r="N244" s="1257"/>
      <c r="O244" s="375"/>
    </row>
    <row r="245" spans="1:15" s="356" customFormat="1" ht="24.75" customHeight="1">
      <c r="A245" s="1237"/>
      <c r="B245" s="1261"/>
      <c r="C245" s="1261"/>
      <c r="D245" s="372">
        <v>9</v>
      </c>
      <c r="E245" s="372" t="s">
        <v>1252</v>
      </c>
      <c r="F245" s="374" t="s">
        <v>111</v>
      </c>
      <c r="G245" s="1256"/>
      <c r="H245" s="1256"/>
      <c r="I245" s="1256"/>
      <c r="J245" s="372" t="str">
        <f>IF(H233="PRIORIZADO","2. ¿Cuál es el tiempo de duración total del trámite o servicio?","NO DILIGENCIAR")</f>
        <v>NO DILIGENCIAR</v>
      </c>
      <c r="K245" s="374"/>
      <c r="L245" s="374"/>
      <c r="M245" s="1257"/>
      <c r="N245" s="1257"/>
      <c r="O245" s="375"/>
    </row>
    <row r="246" spans="1:15" s="356" customFormat="1" ht="24.75" customHeight="1">
      <c r="A246" s="1237"/>
      <c r="B246" s="1261"/>
      <c r="C246" s="1261"/>
      <c r="D246" s="1256">
        <v>10</v>
      </c>
      <c r="E246" s="1256" t="s">
        <v>1256</v>
      </c>
      <c r="F246" s="1257" t="s">
        <v>111</v>
      </c>
      <c r="G246" s="1256"/>
      <c r="H246" s="1256"/>
      <c r="I246" s="1256" t="str">
        <f>IF(H233="PRIORIZADO","4. SEGUIIMIENTO A LA RESPUESTA", "NO DILIGENCIAR")</f>
        <v>NO DILIGENCIAR</v>
      </c>
      <c r="J246" s="373" t="str">
        <f>IF(H233="PRIORIZADO","1. ¿Existe algún mecanismo o herramienta para que el ciudadano efectúe seguimiento a la gestión de la entidad para dar respuesta a su trámite o servicio solicitado?","NO DILIGENCIAR")</f>
        <v>NO DILIGENCIAR</v>
      </c>
      <c r="K246" s="374"/>
      <c r="L246" s="374"/>
      <c r="M246" s="1257"/>
      <c r="N246" s="1257"/>
      <c r="O246" s="375"/>
    </row>
    <row r="247" spans="1:15" s="356" customFormat="1" ht="24.75" customHeight="1" thickBot="1">
      <c r="A247" s="1238"/>
      <c r="B247" s="1262"/>
      <c r="C247" s="1262"/>
      <c r="D247" s="1258"/>
      <c r="E247" s="1258"/>
      <c r="F247" s="1259"/>
      <c r="G247" s="1258"/>
      <c r="H247" s="1258"/>
      <c r="I247" s="1258"/>
      <c r="J247" s="378" t="str">
        <f>IF(H233="PRIORIZADO","2. ¿Hay contacto entre el ciudano y el funcionario asignado para la respuesta al trámite o servicio solicitado?","NO DILIGENCIAR")</f>
        <v>NO DILIGENCIAR</v>
      </c>
      <c r="K247" s="374"/>
      <c r="L247" s="374"/>
      <c r="M247" s="1257"/>
      <c r="N247" s="1257"/>
      <c r="O247" s="375"/>
    </row>
    <row r="248" spans="1:15" s="356" customFormat="1" ht="24.75" customHeight="1">
      <c r="A248" s="1236">
        <v>17</v>
      </c>
      <c r="B248" s="1260" t="s">
        <v>1115</v>
      </c>
      <c r="C248" s="1260" t="s">
        <v>1140</v>
      </c>
      <c r="D248" s="367">
        <v>1</v>
      </c>
      <c r="E248" s="367" t="s">
        <v>1220</v>
      </c>
      <c r="F248" s="369" t="s">
        <v>111</v>
      </c>
      <c r="G248" s="1263">
        <f>COUNTIF(F248:F262,"Si")</f>
        <v>4</v>
      </c>
      <c r="H248" s="1263" t="str">
        <f>IF(G248=0, "NO HA RELACIONADO EL TRAMITE",IF(G248&gt;=5,"PRIORIZADO","NO PRIORIZADO"))</f>
        <v>NO PRIORIZADO</v>
      </c>
      <c r="I248" s="1263" t="str">
        <f>IF(H248="PRIORIZADO","1. INFORMACION A LA CIUDADANIA","NO DILIGENCIAR")</f>
        <v>NO DILIGENCIAR</v>
      </c>
      <c r="J248" s="368" t="str">
        <f>IF(H248="PRIORIZADO","1. ¿Cuáles son los actores externos que intervienen en la gestión del trámite?","NO DILIGENCIAR")</f>
        <v>NO DILIGENCIAR</v>
      </c>
      <c r="K248" s="369"/>
      <c r="L248" s="369"/>
      <c r="M248" s="1297"/>
      <c r="N248" s="1297"/>
      <c r="O248" s="370"/>
    </row>
    <row r="249" spans="1:15" s="356" customFormat="1" ht="24.75" customHeight="1">
      <c r="A249" s="1237"/>
      <c r="B249" s="1261"/>
      <c r="C249" s="1261"/>
      <c r="D249" s="372">
        <v>2</v>
      </c>
      <c r="E249" s="372" t="s">
        <v>1225</v>
      </c>
      <c r="F249" s="374" t="s">
        <v>90</v>
      </c>
      <c r="G249" s="1256"/>
      <c r="H249" s="1256"/>
      <c r="I249" s="1256"/>
      <c r="J249" s="373" t="str">
        <f>IF(H248="PRIORIZADO","2 ¿Cuáles son los actores internos que intervienen en la gestión del trámite?","NO DILIGENCIAR")</f>
        <v>NO DILIGENCIAR</v>
      </c>
      <c r="K249" s="374"/>
      <c r="L249" s="374"/>
      <c r="M249" s="1257"/>
      <c r="N249" s="1257"/>
      <c r="O249" s="375"/>
    </row>
    <row r="250" spans="1:15" s="356" customFormat="1" ht="24.75" customHeight="1">
      <c r="A250" s="1237"/>
      <c r="B250" s="1261"/>
      <c r="C250" s="1261"/>
      <c r="D250" s="372">
        <v>3</v>
      </c>
      <c r="E250" s="372" t="s">
        <v>1229</v>
      </c>
      <c r="F250" s="374" t="s">
        <v>90</v>
      </c>
      <c r="G250" s="1256"/>
      <c r="H250" s="1256"/>
      <c r="I250" s="1256"/>
      <c r="J250" s="373" t="str">
        <f>IF(H248="PRIORIZADO","3. ¿En la sede electrónica de la entidad hay publicada  suficiente información del trámite?","NO DILIGENCIAR")</f>
        <v>NO DILIGENCIAR</v>
      </c>
      <c r="K250" s="376"/>
      <c r="L250" s="376"/>
      <c r="M250" s="1298"/>
      <c r="N250" s="1298"/>
      <c r="O250" s="377"/>
    </row>
    <row r="251" spans="1:15" s="356" customFormat="1" ht="24.75" customHeight="1">
      <c r="A251" s="1237"/>
      <c r="B251" s="1261"/>
      <c r="C251" s="1261"/>
      <c r="D251" s="1256">
        <v>4</v>
      </c>
      <c r="E251" s="1256" t="s">
        <v>1234</v>
      </c>
      <c r="F251" s="1257" t="s">
        <v>111</v>
      </c>
      <c r="G251" s="1256"/>
      <c r="H251" s="1256"/>
      <c r="I251" s="1256"/>
      <c r="J251" s="373" t="str">
        <f>IF(H248="PRIORIZADO","4. ¿La información publicada  sobre el trámite esta en lenguaje claro y comprensible para la ciudadanía y es de acceso público?","NO DILIGENCIAR")</f>
        <v>NO DILIGENCIAR</v>
      </c>
      <c r="K251" s="376"/>
      <c r="L251" s="376"/>
      <c r="M251" s="1298"/>
      <c r="N251" s="1298"/>
      <c r="O251" s="377"/>
    </row>
    <row r="252" spans="1:15" s="356" customFormat="1" ht="24.75" customHeight="1">
      <c r="A252" s="1237"/>
      <c r="B252" s="1261"/>
      <c r="C252" s="1261"/>
      <c r="D252" s="1256"/>
      <c r="E252" s="1256"/>
      <c r="F252" s="1257"/>
      <c r="G252" s="1256"/>
      <c r="H252" s="1256"/>
      <c r="I252" s="1256" t="str">
        <f>IF(H248="PRIORIZADO","2. VERIFICACIÓN DE REQUISITOS", "NO DILIGENCIAR")</f>
        <v>NO DILIGENCIAR</v>
      </c>
      <c r="J252" s="372" t="str">
        <f>IF(H248="PRIORIZADO","1. ¿Es posible modificar los documentos aportados por la ciudadanía?","NO DILIGENCIAR")</f>
        <v>NO DILIGENCIAR</v>
      </c>
      <c r="K252" s="374"/>
      <c r="L252" s="374"/>
      <c r="M252" s="1257"/>
      <c r="N252" s="1257"/>
      <c r="O252" s="375"/>
    </row>
    <row r="253" spans="1:15" s="356" customFormat="1" ht="24.75" customHeight="1">
      <c r="A253" s="1237"/>
      <c r="B253" s="1261"/>
      <c r="C253" s="1261"/>
      <c r="D253" s="1256">
        <v>5</v>
      </c>
      <c r="E253" s="1256" t="s">
        <v>1240</v>
      </c>
      <c r="F253" s="1257" t="s">
        <v>111</v>
      </c>
      <c r="G253" s="1256"/>
      <c r="H253" s="1256"/>
      <c r="I253" s="1256"/>
      <c r="J253" s="1256" t="str">
        <f>IF(H248="PRIORIZADO","2. ¿Existen registros detallados de los documentos aportados por la ciudadanía y se ejercen controles para evitar su perdida?","NO DILIGENCIAR")</f>
        <v>NO DILIGENCIAR</v>
      </c>
      <c r="K253" s="1257"/>
      <c r="L253" s="1257"/>
      <c r="M253" s="1257"/>
      <c r="N253" s="1257"/>
      <c r="O253" s="1302"/>
    </row>
    <row r="254" spans="1:15" s="356" customFormat="1" ht="24.75" customHeight="1">
      <c r="A254" s="1237"/>
      <c r="B254" s="1261"/>
      <c r="C254" s="1261"/>
      <c r="D254" s="1256"/>
      <c r="E254" s="1256"/>
      <c r="F254" s="1257"/>
      <c r="G254" s="1256"/>
      <c r="H254" s="1256"/>
      <c r="I254" s="1256"/>
      <c r="J254" s="1256"/>
      <c r="K254" s="1257"/>
      <c r="L254" s="1257"/>
      <c r="M254" s="1257"/>
      <c r="N254" s="1257"/>
      <c r="O254" s="1302"/>
    </row>
    <row r="255" spans="1:15" s="356" customFormat="1" ht="24.75" customHeight="1">
      <c r="A255" s="1237"/>
      <c r="B255" s="1261"/>
      <c r="C255" s="1261"/>
      <c r="D255" s="1256">
        <v>6</v>
      </c>
      <c r="E255" s="1256" t="s">
        <v>1244</v>
      </c>
      <c r="F255" s="1257" t="s">
        <v>90</v>
      </c>
      <c r="G255" s="1256"/>
      <c r="H255" s="1256"/>
      <c r="I255" s="1256"/>
      <c r="J255" s="1256"/>
      <c r="K255" s="1257"/>
      <c r="L255" s="1257"/>
      <c r="M255" s="1257"/>
      <c r="N255" s="1257"/>
      <c r="O255" s="1302"/>
    </row>
    <row r="256" spans="1:15" s="356" customFormat="1" ht="24.75" customHeight="1">
      <c r="A256" s="1237"/>
      <c r="B256" s="1261"/>
      <c r="C256" s="1261"/>
      <c r="D256" s="1256"/>
      <c r="E256" s="1256"/>
      <c r="F256" s="1257"/>
      <c r="G256" s="1256"/>
      <c r="H256" s="1256"/>
      <c r="I256" s="1256"/>
      <c r="J256" s="1256" t="str">
        <f>IF(H248="PRIORIZADO","3. ¿Existe algún mecanismo para validar la veracidad de los requisitos","NO DILIGENCIAR")</f>
        <v>NO DILIGENCIAR</v>
      </c>
      <c r="K256" s="1257"/>
      <c r="L256" s="1257"/>
      <c r="M256" s="1257"/>
      <c r="N256" s="1257"/>
      <c r="O256" s="1302"/>
    </row>
    <row r="257" spans="1:15" s="356" customFormat="1" ht="24.75" customHeight="1">
      <c r="A257" s="1237"/>
      <c r="B257" s="1261"/>
      <c r="C257" s="1261"/>
      <c r="D257" s="1256">
        <v>7</v>
      </c>
      <c r="E257" s="1256" t="s">
        <v>1249</v>
      </c>
      <c r="F257" s="1257" t="s">
        <v>111</v>
      </c>
      <c r="G257" s="1256"/>
      <c r="H257" s="1256"/>
      <c r="I257" s="1256"/>
      <c r="J257" s="1256"/>
      <c r="K257" s="1257"/>
      <c r="L257" s="1257"/>
      <c r="M257" s="1257"/>
      <c r="N257" s="1257"/>
      <c r="O257" s="1302"/>
    </row>
    <row r="258" spans="1:15" s="356" customFormat="1" ht="24.75" customHeight="1">
      <c r="A258" s="1237"/>
      <c r="B258" s="1261"/>
      <c r="C258" s="1261"/>
      <c r="D258" s="1256"/>
      <c r="E258" s="1256"/>
      <c r="F258" s="1257"/>
      <c r="G258" s="1256"/>
      <c r="H258" s="1256"/>
      <c r="I258" s="1256"/>
      <c r="J258" s="1256"/>
      <c r="K258" s="1257"/>
      <c r="L258" s="1257"/>
      <c r="M258" s="1257"/>
      <c r="N258" s="1257"/>
      <c r="O258" s="1302"/>
    </row>
    <row r="259" spans="1:15" s="356" customFormat="1" ht="24.75" customHeight="1">
      <c r="A259" s="1237"/>
      <c r="B259" s="1261"/>
      <c r="C259" s="1261"/>
      <c r="D259" s="372">
        <v>8</v>
      </c>
      <c r="E259" s="372" t="s">
        <v>1250</v>
      </c>
      <c r="F259" s="374" t="s">
        <v>90</v>
      </c>
      <c r="G259" s="1256"/>
      <c r="H259" s="1256"/>
      <c r="I259" s="1256" t="str">
        <f>IF(H248="PRIORIZADO","3. TIEMPO DE RESPUESTA","NO DILIGENCIAR")</f>
        <v>NO DILIGENCIAR</v>
      </c>
      <c r="J259" s="372" t="str">
        <f>IF(H248="PRIORIZADO","1. ¿El trámite o servicio se encuentra virtualizado parcial o totalmente?","NO DILIGENCIAR")</f>
        <v>NO DILIGENCIAR</v>
      </c>
      <c r="K259" s="374"/>
      <c r="L259" s="374"/>
      <c r="M259" s="1257"/>
      <c r="N259" s="1257"/>
      <c r="O259" s="375"/>
    </row>
    <row r="260" spans="1:15" s="356" customFormat="1" ht="24.75" customHeight="1">
      <c r="A260" s="1237"/>
      <c r="B260" s="1261"/>
      <c r="C260" s="1261"/>
      <c r="D260" s="372">
        <v>9</v>
      </c>
      <c r="E260" s="372" t="s">
        <v>1252</v>
      </c>
      <c r="F260" s="374" t="s">
        <v>111</v>
      </c>
      <c r="G260" s="1256"/>
      <c r="H260" s="1256"/>
      <c r="I260" s="1256"/>
      <c r="J260" s="372" t="str">
        <f>IF(H248="PRIORIZADO","2. ¿Cuál es el tiempo de duración total del trámite o servicio?","NO DILIGENCIAR")</f>
        <v>NO DILIGENCIAR</v>
      </c>
      <c r="K260" s="374"/>
      <c r="L260" s="374"/>
      <c r="M260" s="1257"/>
      <c r="N260" s="1257"/>
      <c r="O260" s="375"/>
    </row>
    <row r="261" spans="1:15" s="356" customFormat="1" ht="24.75" customHeight="1">
      <c r="A261" s="1237"/>
      <c r="B261" s="1261"/>
      <c r="C261" s="1261"/>
      <c r="D261" s="1256">
        <v>10</v>
      </c>
      <c r="E261" s="1256" t="s">
        <v>1256</v>
      </c>
      <c r="F261" s="1257" t="s">
        <v>111</v>
      </c>
      <c r="G261" s="1256"/>
      <c r="H261" s="1256"/>
      <c r="I261" s="1256" t="str">
        <f>IF(H248="PRIORIZADO","4. SEGUIIMIENTO A LA RESPUESTA", "NO DILIGENCIAR")</f>
        <v>NO DILIGENCIAR</v>
      </c>
      <c r="J261" s="373" t="str">
        <f>IF(H248="PRIORIZADO","1. ¿Existe algún mecanismo o herramienta para que el ciudadano efectúe seguimiento a la gestión de la entidad para dar respuesta a su trámite o servicio solicitado?","NO DILIGENCIAR")</f>
        <v>NO DILIGENCIAR</v>
      </c>
      <c r="K261" s="374"/>
      <c r="L261" s="374"/>
      <c r="M261" s="1257"/>
      <c r="N261" s="1257"/>
      <c r="O261" s="375"/>
    </row>
    <row r="262" spans="1:15" s="356" customFormat="1" ht="24.75" customHeight="1" thickBot="1">
      <c r="A262" s="1238"/>
      <c r="B262" s="1262"/>
      <c r="C262" s="1262"/>
      <c r="D262" s="1258"/>
      <c r="E262" s="1258"/>
      <c r="F262" s="1259"/>
      <c r="G262" s="1258"/>
      <c r="H262" s="1258"/>
      <c r="I262" s="1258"/>
      <c r="J262" s="378" t="str">
        <f>IF(H248="PRIORIZADO","2. ¿Hay contacto entre el ciudano y el funcionario asignado para la respuesta al trámite o servicio solicitado?","NO DILIGENCIAR")</f>
        <v>NO DILIGENCIAR</v>
      </c>
      <c r="K262" s="374"/>
      <c r="L262" s="374"/>
      <c r="M262" s="1257"/>
      <c r="N262" s="1257"/>
      <c r="O262" s="375"/>
    </row>
    <row r="263" spans="1:15" s="356" customFormat="1" ht="24.75" customHeight="1">
      <c r="A263" s="1236">
        <v>18</v>
      </c>
      <c r="B263" s="1260" t="s">
        <v>1115</v>
      </c>
      <c r="C263" s="1260" t="s">
        <v>1141</v>
      </c>
      <c r="D263" s="367">
        <v>1</v>
      </c>
      <c r="E263" s="367" t="s">
        <v>1220</v>
      </c>
      <c r="F263" s="369" t="s">
        <v>111</v>
      </c>
      <c r="G263" s="1263">
        <f>COUNTIF(F263:F277,"Si")</f>
        <v>4</v>
      </c>
      <c r="H263" s="1263" t="str">
        <f>IF(G263=0, "NO HA RELACIONADO EL TRAMITE",IF(G263&gt;=5,"PRIORIZADO","NO PRIORIZADO"))</f>
        <v>NO PRIORIZADO</v>
      </c>
      <c r="I263" s="1263" t="str">
        <f>IF(H263="PRIORIZADO","1. INFORMACION A LA CIUDADANIA","NO DILIGENCIAR")</f>
        <v>NO DILIGENCIAR</v>
      </c>
      <c r="J263" s="368" t="str">
        <f>IF(H263="PRIORIZADO","1. ¿Cuáles son los actores externos que intervienen en la gestión del trámite?","NO DILIGENCIAR")</f>
        <v>NO DILIGENCIAR</v>
      </c>
      <c r="K263" s="369"/>
      <c r="L263" s="369"/>
      <c r="M263" s="1297"/>
      <c r="N263" s="1297"/>
      <c r="O263" s="370"/>
    </row>
    <row r="264" spans="1:15" s="356" customFormat="1" ht="24.75" customHeight="1">
      <c r="A264" s="1237"/>
      <c r="B264" s="1261"/>
      <c r="C264" s="1261"/>
      <c r="D264" s="372">
        <v>2</v>
      </c>
      <c r="E264" s="372" t="s">
        <v>1225</v>
      </c>
      <c r="F264" s="374" t="s">
        <v>90</v>
      </c>
      <c r="G264" s="1256"/>
      <c r="H264" s="1256"/>
      <c r="I264" s="1256"/>
      <c r="J264" s="373" t="str">
        <f>IF(H263="PRIORIZADO","2 ¿Cuáles son los actores internos que intervienen en la gestión del trámite?","NO DILIGENCIAR")</f>
        <v>NO DILIGENCIAR</v>
      </c>
      <c r="K264" s="374"/>
      <c r="L264" s="374"/>
      <c r="M264" s="1257"/>
      <c r="N264" s="1257"/>
      <c r="O264" s="375"/>
    </row>
    <row r="265" spans="1:15" s="356" customFormat="1" ht="24.75" customHeight="1">
      <c r="A265" s="1237"/>
      <c r="B265" s="1261"/>
      <c r="C265" s="1261"/>
      <c r="D265" s="372">
        <v>3</v>
      </c>
      <c r="E265" s="372" t="s">
        <v>1229</v>
      </c>
      <c r="F265" s="374" t="s">
        <v>90</v>
      </c>
      <c r="G265" s="1256"/>
      <c r="H265" s="1256"/>
      <c r="I265" s="1256"/>
      <c r="J265" s="373" t="str">
        <f>IF(H263="PRIORIZADO","3. ¿En la sede electrónica de la entidad hay publicada  suficiente información del trámite?","NO DILIGENCIAR")</f>
        <v>NO DILIGENCIAR</v>
      </c>
      <c r="K265" s="376"/>
      <c r="L265" s="376"/>
      <c r="M265" s="1298"/>
      <c r="N265" s="1298"/>
      <c r="O265" s="377"/>
    </row>
    <row r="266" spans="1:15" s="356" customFormat="1" ht="24.75" customHeight="1">
      <c r="A266" s="1237"/>
      <c r="B266" s="1261"/>
      <c r="C266" s="1261"/>
      <c r="D266" s="1256">
        <v>4</v>
      </c>
      <c r="E266" s="1256" t="s">
        <v>1234</v>
      </c>
      <c r="F266" s="1257" t="s">
        <v>111</v>
      </c>
      <c r="G266" s="1256"/>
      <c r="H266" s="1256"/>
      <c r="I266" s="1256"/>
      <c r="J266" s="373" t="str">
        <f>IF(H263="PRIORIZADO","4. ¿La información publicada  sobre el trámite esta en lenguaje claro y comprensible para la ciudadanía y es de acceso público?","NO DILIGENCIAR")</f>
        <v>NO DILIGENCIAR</v>
      </c>
      <c r="K266" s="376"/>
      <c r="L266" s="376"/>
      <c r="M266" s="1298"/>
      <c r="N266" s="1298"/>
      <c r="O266" s="377"/>
    </row>
    <row r="267" spans="1:15" s="356" customFormat="1" ht="24.75" customHeight="1">
      <c r="A267" s="1237"/>
      <c r="B267" s="1261"/>
      <c r="C267" s="1261"/>
      <c r="D267" s="1256"/>
      <c r="E267" s="1256"/>
      <c r="F267" s="1257"/>
      <c r="G267" s="1256"/>
      <c r="H267" s="1256"/>
      <c r="I267" s="1256" t="str">
        <f>IF(H263="PRIORIZADO","2. VERIFICACIÓN DE REQUISITOS", "NO DILIGENCIAR")</f>
        <v>NO DILIGENCIAR</v>
      </c>
      <c r="J267" s="372" t="str">
        <f>IF(H263="PRIORIZADO","1. ¿Es posible modificar los documentos aportados por la ciudadanía?","NO DILIGENCIAR")</f>
        <v>NO DILIGENCIAR</v>
      </c>
      <c r="K267" s="374"/>
      <c r="L267" s="374"/>
      <c r="M267" s="1257"/>
      <c r="N267" s="1257"/>
      <c r="O267" s="375"/>
    </row>
    <row r="268" spans="1:15" s="356" customFormat="1" ht="24.75" customHeight="1">
      <c r="A268" s="1237"/>
      <c r="B268" s="1261"/>
      <c r="C268" s="1261"/>
      <c r="D268" s="1256">
        <v>5</v>
      </c>
      <c r="E268" s="1256" t="s">
        <v>1240</v>
      </c>
      <c r="F268" s="1257" t="s">
        <v>111</v>
      </c>
      <c r="G268" s="1256"/>
      <c r="H268" s="1256"/>
      <c r="I268" s="1256"/>
      <c r="J268" s="1256" t="str">
        <f>IF(H263="PRIORIZADO","2. ¿Existen registros detallados de los documentos aportados por la ciudadanía y se ejercen controles para evitar su perdida?","NO DILIGENCIAR")</f>
        <v>NO DILIGENCIAR</v>
      </c>
      <c r="K268" s="1257"/>
      <c r="L268" s="1257"/>
      <c r="M268" s="1257"/>
      <c r="N268" s="1257"/>
      <c r="O268" s="1302"/>
    </row>
    <row r="269" spans="1:15" s="356" customFormat="1" ht="24.75" customHeight="1">
      <c r="A269" s="1237"/>
      <c r="B269" s="1261"/>
      <c r="C269" s="1261"/>
      <c r="D269" s="1256"/>
      <c r="E269" s="1256"/>
      <c r="F269" s="1257"/>
      <c r="G269" s="1256"/>
      <c r="H269" s="1256"/>
      <c r="I269" s="1256"/>
      <c r="J269" s="1256"/>
      <c r="K269" s="1257"/>
      <c r="L269" s="1257"/>
      <c r="M269" s="1257"/>
      <c r="N269" s="1257"/>
      <c r="O269" s="1302"/>
    </row>
    <row r="270" spans="1:15" s="356" customFormat="1" ht="24.75" customHeight="1">
      <c r="A270" s="1237"/>
      <c r="B270" s="1261"/>
      <c r="C270" s="1261"/>
      <c r="D270" s="1256">
        <v>6</v>
      </c>
      <c r="E270" s="1256" t="s">
        <v>1244</v>
      </c>
      <c r="F270" s="1257" t="s">
        <v>90</v>
      </c>
      <c r="G270" s="1256"/>
      <c r="H270" s="1256"/>
      <c r="I270" s="1256"/>
      <c r="J270" s="1256"/>
      <c r="K270" s="1257"/>
      <c r="L270" s="1257"/>
      <c r="M270" s="1257"/>
      <c r="N270" s="1257"/>
      <c r="O270" s="1302"/>
    </row>
    <row r="271" spans="1:15" s="356" customFormat="1" ht="24.75" customHeight="1">
      <c r="A271" s="1237"/>
      <c r="B271" s="1261"/>
      <c r="C271" s="1261"/>
      <c r="D271" s="1256"/>
      <c r="E271" s="1256"/>
      <c r="F271" s="1257"/>
      <c r="G271" s="1256"/>
      <c r="H271" s="1256"/>
      <c r="I271" s="1256"/>
      <c r="J271" s="1256" t="str">
        <f>IF(H263="PRIORIZADO","3. ¿Existe algún mecanismo para validar la veracidad de los requisitos","NO DILIGENCIAR")</f>
        <v>NO DILIGENCIAR</v>
      </c>
      <c r="K271" s="1257"/>
      <c r="L271" s="1257"/>
      <c r="M271" s="1257"/>
      <c r="N271" s="1257"/>
      <c r="O271" s="1302"/>
    </row>
    <row r="272" spans="1:15" s="356" customFormat="1" ht="24.75" customHeight="1">
      <c r="A272" s="1237"/>
      <c r="B272" s="1261"/>
      <c r="C272" s="1261"/>
      <c r="D272" s="1256">
        <v>7</v>
      </c>
      <c r="E272" s="1256" t="s">
        <v>1249</v>
      </c>
      <c r="F272" s="1257" t="s">
        <v>111</v>
      </c>
      <c r="G272" s="1256"/>
      <c r="H272" s="1256"/>
      <c r="I272" s="1256"/>
      <c r="J272" s="1256"/>
      <c r="K272" s="1257"/>
      <c r="L272" s="1257"/>
      <c r="M272" s="1257"/>
      <c r="N272" s="1257"/>
      <c r="O272" s="1302"/>
    </row>
    <row r="273" spans="1:15" s="356" customFormat="1" ht="24.75" customHeight="1">
      <c r="A273" s="1237"/>
      <c r="B273" s="1261"/>
      <c r="C273" s="1261"/>
      <c r="D273" s="1256"/>
      <c r="E273" s="1256"/>
      <c r="F273" s="1257"/>
      <c r="G273" s="1256"/>
      <c r="H273" s="1256"/>
      <c r="I273" s="1256"/>
      <c r="J273" s="1256"/>
      <c r="K273" s="1257"/>
      <c r="L273" s="1257"/>
      <c r="M273" s="1257"/>
      <c r="N273" s="1257"/>
      <c r="O273" s="1302"/>
    </row>
    <row r="274" spans="1:15" s="356" customFormat="1" ht="24.75" customHeight="1">
      <c r="A274" s="1237"/>
      <c r="B274" s="1261"/>
      <c r="C274" s="1261"/>
      <c r="D274" s="372">
        <v>8</v>
      </c>
      <c r="E274" s="372" t="s">
        <v>1250</v>
      </c>
      <c r="F274" s="374" t="s">
        <v>90</v>
      </c>
      <c r="G274" s="1256"/>
      <c r="H274" s="1256"/>
      <c r="I274" s="1256" t="str">
        <f>IF(H263="PRIORIZADO","3. TIEMPO DE RESPUESTA","NO DILIGENCIAR")</f>
        <v>NO DILIGENCIAR</v>
      </c>
      <c r="J274" s="372" t="str">
        <f>IF(H263="PRIORIZADO","1. ¿El trámite o servicio se encuentra virtualizado parcial o totalmente?","NO DILIGENCIAR")</f>
        <v>NO DILIGENCIAR</v>
      </c>
      <c r="K274" s="374"/>
      <c r="L274" s="374"/>
      <c r="M274" s="1257"/>
      <c r="N274" s="1257"/>
      <c r="O274" s="375"/>
    </row>
    <row r="275" spans="1:15" s="356" customFormat="1" ht="24.75" customHeight="1">
      <c r="A275" s="1237"/>
      <c r="B275" s="1261"/>
      <c r="C275" s="1261"/>
      <c r="D275" s="372">
        <v>9</v>
      </c>
      <c r="E275" s="372" t="s">
        <v>1252</v>
      </c>
      <c r="F275" s="374" t="s">
        <v>111</v>
      </c>
      <c r="G275" s="1256"/>
      <c r="H275" s="1256"/>
      <c r="I275" s="1256"/>
      <c r="J275" s="372" t="str">
        <f>IF(H263="PRIORIZADO","2. ¿Cuál es el tiempo de duración total del trámite o servicio?","NO DILIGENCIAR")</f>
        <v>NO DILIGENCIAR</v>
      </c>
      <c r="K275" s="374"/>
      <c r="L275" s="374"/>
      <c r="M275" s="1257"/>
      <c r="N275" s="1257"/>
      <c r="O275" s="375"/>
    </row>
    <row r="276" spans="1:15" s="356" customFormat="1" ht="24.75" customHeight="1">
      <c r="A276" s="1237"/>
      <c r="B276" s="1261"/>
      <c r="C276" s="1261"/>
      <c r="D276" s="1256">
        <v>10</v>
      </c>
      <c r="E276" s="1256" t="s">
        <v>1256</v>
      </c>
      <c r="F276" s="1257" t="s">
        <v>111</v>
      </c>
      <c r="G276" s="1256"/>
      <c r="H276" s="1256"/>
      <c r="I276" s="1256" t="str">
        <f>IF(H263="PRIORIZADO","4. SEGUIIMIENTO A LA RESPUESTA", "NO DILIGENCIAR")</f>
        <v>NO DILIGENCIAR</v>
      </c>
      <c r="J276" s="373" t="str">
        <f>IF(H263="PRIORIZADO","1. ¿Existe algún mecanismo o herramienta para que el ciudadano efectúe seguimiento a la gestión de la entidad para dar respuesta a su trámite o servicio solicitado?","NO DILIGENCIAR")</f>
        <v>NO DILIGENCIAR</v>
      </c>
      <c r="K276" s="374"/>
      <c r="L276" s="374"/>
      <c r="M276" s="1257"/>
      <c r="N276" s="1257"/>
      <c r="O276" s="375"/>
    </row>
    <row r="277" spans="1:15" s="356" customFormat="1" ht="24.75" customHeight="1" thickBot="1">
      <c r="A277" s="1238"/>
      <c r="B277" s="1262"/>
      <c r="C277" s="1262"/>
      <c r="D277" s="1258"/>
      <c r="E277" s="1258"/>
      <c r="F277" s="1259"/>
      <c r="G277" s="1258"/>
      <c r="H277" s="1258"/>
      <c r="I277" s="1258"/>
      <c r="J277" s="378" t="str">
        <f>IF(H263="PRIORIZADO","2. ¿Hay contacto entre el ciudano y el funcionario asignado para la respuesta al trámite o servicio solicitado?","NO DILIGENCIAR")</f>
        <v>NO DILIGENCIAR</v>
      </c>
      <c r="K277" s="374"/>
      <c r="L277" s="374"/>
      <c r="M277" s="1257"/>
      <c r="N277" s="1257"/>
      <c r="O277" s="375"/>
    </row>
    <row r="278" spans="1:15" s="356" customFormat="1" ht="24.75" customHeight="1">
      <c r="A278" s="1236">
        <v>19</v>
      </c>
      <c r="B278" s="1260" t="s">
        <v>1101</v>
      </c>
      <c r="C278" s="1260" t="s">
        <v>1128</v>
      </c>
      <c r="D278" s="367">
        <v>1</v>
      </c>
      <c r="E278" s="367" t="s">
        <v>1220</v>
      </c>
      <c r="F278" s="369" t="s">
        <v>90</v>
      </c>
      <c r="G278" s="1263">
        <f>COUNTIF(F278:F292,"Si")</f>
        <v>3</v>
      </c>
      <c r="H278" s="1263" t="str">
        <f>IF(G278=0, "NO HA RELACIONADO EL TRAMITE",IF(G278&gt;=5,"PRIORIZADO","NO PRIORIZADO"))</f>
        <v>NO PRIORIZADO</v>
      </c>
      <c r="I278" s="1263" t="str">
        <f>IF(H278="PRIORIZADO","1. INFORMACION A LA CIUDADANIA","NO DILIGENCIAR")</f>
        <v>NO DILIGENCIAR</v>
      </c>
      <c r="J278" s="368" t="str">
        <f>IF(H278="PRIORIZADO","1. ¿Cuáles son los actores externos que intervienen en la gestión del trámite?","NO DILIGENCIAR")</f>
        <v>NO DILIGENCIAR</v>
      </c>
      <c r="K278" s="369"/>
      <c r="L278" s="369"/>
      <c r="M278" s="1297"/>
      <c r="N278" s="1297"/>
      <c r="O278" s="370"/>
    </row>
    <row r="279" spans="1:15" s="356" customFormat="1" ht="24.75" customHeight="1">
      <c r="A279" s="1237"/>
      <c r="B279" s="1261"/>
      <c r="C279" s="1261"/>
      <c r="D279" s="372">
        <v>2</v>
      </c>
      <c r="E279" s="372" t="s">
        <v>1225</v>
      </c>
      <c r="F279" s="374" t="s">
        <v>90</v>
      </c>
      <c r="G279" s="1256"/>
      <c r="H279" s="1256"/>
      <c r="I279" s="1256"/>
      <c r="J279" s="373" t="str">
        <f>IF(H278="PRIORIZADO","2 ¿Cuáles son los actores internos que intervienen en la gestión del trámite?","NO DILIGENCIAR")</f>
        <v>NO DILIGENCIAR</v>
      </c>
      <c r="K279" s="374"/>
      <c r="L279" s="374"/>
      <c r="M279" s="1257"/>
      <c r="N279" s="1257"/>
      <c r="O279" s="375"/>
    </row>
    <row r="280" spans="1:15" s="356" customFormat="1" ht="24.75" customHeight="1">
      <c r="A280" s="1237"/>
      <c r="B280" s="1261"/>
      <c r="C280" s="1261"/>
      <c r="D280" s="372">
        <v>3</v>
      </c>
      <c r="E280" s="372" t="s">
        <v>1229</v>
      </c>
      <c r="F280" s="374" t="s">
        <v>111</v>
      </c>
      <c r="G280" s="1256"/>
      <c r="H280" s="1256"/>
      <c r="I280" s="1256"/>
      <c r="J280" s="373" t="str">
        <f>IF(H278="PRIORIZADO","3. ¿En la sede electrónica de la entidad hay publicada  suficiente información del trámite?","NO DILIGENCIAR")</f>
        <v>NO DILIGENCIAR</v>
      </c>
      <c r="K280" s="376"/>
      <c r="L280" s="376"/>
      <c r="M280" s="1298"/>
      <c r="N280" s="1298"/>
      <c r="O280" s="377"/>
    </row>
    <row r="281" spans="1:15" s="356" customFormat="1" ht="24.75" customHeight="1">
      <c r="A281" s="1237"/>
      <c r="B281" s="1261"/>
      <c r="C281" s="1261"/>
      <c r="D281" s="1256">
        <v>4</v>
      </c>
      <c r="E281" s="1256" t="s">
        <v>1234</v>
      </c>
      <c r="F281" s="1257" t="s">
        <v>111</v>
      </c>
      <c r="G281" s="1256"/>
      <c r="H281" s="1256"/>
      <c r="I281" s="1256"/>
      <c r="J281" s="373" t="str">
        <f>IF(H278="PRIORIZADO","4. ¿La información publicada  sobre el trámite esta en lenguaje claro y comprensible para la ciudadanía y es de acceso público?","NO DILIGENCIAR")</f>
        <v>NO DILIGENCIAR</v>
      </c>
      <c r="K281" s="376"/>
      <c r="L281" s="376"/>
      <c r="M281" s="1298"/>
      <c r="N281" s="1298"/>
      <c r="O281" s="377"/>
    </row>
    <row r="282" spans="1:15" s="356" customFormat="1" ht="24.75" customHeight="1">
      <c r="A282" s="1237"/>
      <c r="B282" s="1261"/>
      <c r="C282" s="1261"/>
      <c r="D282" s="1256"/>
      <c r="E282" s="1256"/>
      <c r="F282" s="1257"/>
      <c r="G282" s="1256"/>
      <c r="H282" s="1256"/>
      <c r="I282" s="1256" t="str">
        <f>IF(H278="PRIORIZADO","2. VERIFICACIÓN DE REQUISITOS", "NO DILIGENCIAR")</f>
        <v>NO DILIGENCIAR</v>
      </c>
      <c r="J282" s="372" t="str">
        <f>IF(H278="PRIORIZADO","1. ¿Es posible modificar los documentos aportados por la ciudadanía?","NO DILIGENCIAR")</f>
        <v>NO DILIGENCIAR</v>
      </c>
      <c r="K282" s="374"/>
      <c r="L282" s="374"/>
      <c r="M282" s="1257"/>
      <c r="N282" s="1257"/>
      <c r="O282" s="375"/>
    </row>
    <row r="283" spans="1:15" s="356" customFormat="1" ht="24.75" customHeight="1">
      <c r="A283" s="1237"/>
      <c r="B283" s="1261"/>
      <c r="C283" s="1261"/>
      <c r="D283" s="1256">
        <v>5</v>
      </c>
      <c r="E283" s="1256" t="s">
        <v>1240</v>
      </c>
      <c r="F283" s="1257" t="s">
        <v>111</v>
      </c>
      <c r="G283" s="1256"/>
      <c r="H283" s="1256"/>
      <c r="I283" s="1256"/>
      <c r="J283" s="1256" t="str">
        <f>IF(H278="PRIORIZADO","2. ¿Existen registros detallados de los documentos aportados por la ciudadanía y se ejercen controles para evitar su perdida?","NO DILIGENCIAR")</f>
        <v>NO DILIGENCIAR</v>
      </c>
      <c r="K283" s="1257"/>
      <c r="L283" s="1257"/>
      <c r="M283" s="1257"/>
      <c r="N283" s="1257"/>
      <c r="O283" s="1302"/>
    </row>
    <row r="284" spans="1:15" s="356" customFormat="1" ht="24.75" customHeight="1">
      <c r="A284" s="1237"/>
      <c r="B284" s="1261"/>
      <c r="C284" s="1261"/>
      <c r="D284" s="1256"/>
      <c r="E284" s="1256"/>
      <c r="F284" s="1257"/>
      <c r="G284" s="1256"/>
      <c r="H284" s="1256"/>
      <c r="I284" s="1256"/>
      <c r="J284" s="1256"/>
      <c r="K284" s="1257"/>
      <c r="L284" s="1257"/>
      <c r="M284" s="1257"/>
      <c r="N284" s="1257"/>
      <c r="O284" s="1302"/>
    </row>
    <row r="285" spans="1:15" s="356" customFormat="1" ht="24.75" customHeight="1">
      <c r="A285" s="1237"/>
      <c r="B285" s="1261"/>
      <c r="C285" s="1261"/>
      <c r="D285" s="1256">
        <v>6</v>
      </c>
      <c r="E285" s="1256" t="s">
        <v>1244</v>
      </c>
      <c r="F285" s="1257" t="s">
        <v>111</v>
      </c>
      <c r="G285" s="1256"/>
      <c r="H285" s="1256"/>
      <c r="I285" s="1256"/>
      <c r="J285" s="1256"/>
      <c r="K285" s="1257"/>
      <c r="L285" s="1257"/>
      <c r="M285" s="1257"/>
      <c r="N285" s="1257"/>
      <c r="O285" s="1302"/>
    </row>
    <row r="286" spans="1:15" s="356" customFormat="1" ht="24.75" customHeight="1">
      <c r="A286" s="1237"/>
      <c r="B286" s="1261"/>
      <c r="C286" s="1261"/>
      <c r="D286" s="1256"/>
      <c r="E286" s="1256"/>
      <c r="F286" s="1257"/>
      <c r="G286" s="1256"/>
      <c r="H286" s="1256"/>
      <c r="I286" s="1256"/>
      <c r="J286" s="1256" t="str">
        <f>IF(H278="PRIORIZADO","3. ¿Existe algún mecanismo para validar la veracidad de los requisitos","NO DILIGENCIAR")</f>
        <v>NO DILIGENCIAR</v>
      </c>
      <c r="K286" s="1257"/>
      <c r="L286" s="1257"/>
      <c r="M286" s="1257"/>
      <c r="N286" s="1257"/>
      <c r="O286" s="1302"/>
    </row>
    <row r="287" spans="1:15" s="356" customFormat="1" ht="24.75" customHeight="1">
      <c r="A287" s="1237"/>
      <c r="B287" s="1261"/>
      <c r="C287" s="1261"/>
      <c r="D287" s="1256">
        <v>7</v>
      </c>
      <c r="E287" s="1256" t="s">
        <v>1249</v>
      </c>
      <c r="F287" s="1257" t="s">
        <v>111</v>
      </c>
      <c r="G287" s="1256"/>
      <c r="H287" s="1256"/>
      <c r="I287" s="1256"/>
      <c r="J287" s="1256"/>
      <c r="K287" s="1257"/>
      <c r="L287" s="1257"/>
      <c r="M287" s="1257"/>
      <c r="N287" s="1257"/>
      <c r="O287" s="1302"/>
    </row>
    <row r="288" spans="1:15" s="356" customFormat="1" ht="24.75" customHeight="1">
      <c r="A288" s="1237"/>
      <c r="B288" s="1261"/>
      <c r="C288" s="1261"/>
      <c r="D288" s="1256"/>
      <c r="E288" s="1256"/>
      <c r="F288" s="1257"/>
      <c r="G288" s="1256"/>
      <c r="H288" s="1256"/>
      <c r="I288" s="1256"/>
      <c r="J288" s="1256"/>
      <c r="K288" s="1257"/>
      <c r="L288" s="1257"/>
      <c r="M288" s="1257"/>
      <c r="N288" s="1257"/>
      <c r="O288" s="1302"/>
    </row>
    <row r="289" spans="1:15" s="356" customFormat="1" ht="24.75" customHeight="1">
      <c r="A289" s="1237"/>
      <c r="B289" s="1261"/>
      <c r="C289" s="1261"/>
      <c r="D289" s="372">
        <v>8</v>
      </c>
      <c r="E289" s="372" t="s">
        <v>1250</v>
      </c>
      <c r="F289" s="374" t="s">
        <v>90</v>
      </c>
      <c r="G289" s="1256"/>
      <c r="H289" s="1256"/>
      <c r="I289" s="1256" t="str">
        <f>IF(H278="PRIORIZADO","3. TIEMPO DE RESPUESTA","NO DILIGENCIAR")</f>
        <v>NO DILIGENCIAR</v>
      </c>
      <c r="J289" s="372" t="str">
        <f>IF(H278="PRIORIZADO","1. ¿El trámite o servicio se encuentra virtualizado parcial o totalmente?","NO DILIGENCIAR")</f>
        <v>NO DILIGENCIAR</v>
      </c>
      <c r="K289" s="374"/>
      <c r="L289" s="374"/>
      <c r="M289" s="1257"/>
      <c r="N289" s="1257"/>
      <c r="O289" s="375"/>
    </row>
    <row r="290" spans="1:15" s="356" customFormat="1" ht="24.75" customHeight="1">
      <c r="A290" s="1237"/>
      <c r="B290" s="1261"/>
      <c r="C290" s="1261"/>
      <c r="D290" s="372">
        <v>9</v>
      </c>
      <c r="E290" s="372" t="s">
        <v>1252</v>
      </c>
      <c r="F290" s="374" t="s">
        <v>111</v>
      </c>
      <c r="G290" s="1256"/>
      <c r="H290" s="1256"/>
      <c r="I290" s="1256"/>
      <c r="J290" s="372" t="str">
        <f>IF(H278="PRIORIZADO","2. ¿Cuál es el tiempo de duración total del trámite o servicio?","NO DILIGENCIAR")</f>
        <v>NO DILIGENCIAR</v>
      </c>
      <c r="K290" s="374"/>
      <c r="L290" s="374"/>
      <c r="M290" s="1257"/>
      <c r="N290" s="1257"/>
      <c r="O290" s="375"/>
    </row>
    <row r="291" spans="1:15" s="356" customFormat="1" ht="24.75" customHeight="1">
      <c r="A291" s="1237"/>
      <c r="B291" s="1261"/>
      <c r="C291" s="1261"/>
      <c r="D291" s="1256">
        <v>10</v>
      </c>
      <c r="E291" s="1256" t="s">
        <v>1256</v>
      </c>
      <c r="F291" s="1257" t="s">
        <v>111</v>
      </c>
      <c r="G291" s="1256"/>
      <c r="H291" s="1256"/>
      <c r="I291" s="1256" t="str">
        <f>IF(H278="PRIORIZADO","4. SEGUIIMIENTO A LA RESPUESTA", "NO DILIGENCIAR")</f>
        <v>NO DILIGENCIAR</v>
      </c>
      <c r="J291" s="373" t="str">
        <f>IF(H278="PRIORIZADO","1. ¿Existe algún mecanismo o herramienta para que el ciudadano efectúe seguimiento a la gestión de la entidad para dar respuesta a su trámite o servicio solicitado?","NO DILIGENCIAR")</f>
        <v>NO DILIGENCIAR</v>
      </c>
      <c r="K291" s="374"/>
      <c r="L291" s="374"/>
      <c r="M291" s="1257"/>
      <c r="N291" s="1257"/>
      <c r="O291" s="375"/>
    </row>
    <row r="292" spans="1:15" s="356" customFormat="1" ht="24.75" customHeight="1" thickBot="1">
      <c r="A292" s="1238"/>
      <c r="B292" s="1262"/>
      <c r="C292" s="1262"/>
      <c r="D292" s="1258"/>
      <c r="E292" s="1258"/>
      <c r="F292" s="1259"/>
      <c r="G292" s="1258"/>
      <c r="H292" s="1258"/>
      <c r="I292" s="1258"/>
      <c r="J292" s="378" t="str">
        <f>IF(H278="PRIORIZADO","2. ¿Hay contacto entre el ciudano y el funcionario asignado para la respuesta al trámite o servicio solicitado?","NO DILIGENCIAR")</f>
        <v>NO DILIGENCIAR</v>
      </c>
      <c r="K292" s="374"/>
      <c r="L292" s="374"/>
      <c r="M292" s="1257"/>
      <c r="N292" s="1257"/>
      <c r="O292" s="375"/>
    </row>
    <row r="293" spans="1:15" s="356" customFormat="1" ht="24.75" customHeight="1">
      <c r="A293" s="1236">
        <v>20</v>
      </c>
      <c r="B293" s="1260" t="s">
        <v>1101</v>
      </c>
      <c r="C293" s="1260" t="s">
        <v>1130</v>
      </c>
      <c r="D293" s="367">
        <v>1</v>
      </c>
      <c r="E293" s="367" t="s">
        <v>1220</v>
      </c>
      <c r="F293" s="369" t="s">
        <v>111</v>
      </c>
      <c r="G293" s="1263">
        <f>COUNTIF(F293:F307,"Si")</f>
        <v>4</v>
      </c>
      <c r="H293" s="1263" t="str">
        <f>IF(G293=0, "NO HA RELACIONADO EL TRAMITE",IF(G293&gt;=5,"PRIORIZADO","NO PRIORIZADO"))</f>
        <v>NO PRIORIZADO</v>
      </c>
      <c r="I293" s="1263" t="str">
        <f>IF(H293="PRIORIZADO","1. INFORMACION A LA CIUDADANIA","NO DILIGENCIAR")</f>
        <v>NO DILIGENCIAR</v>
      </c>
      <c r="J293" s="368" t="str">
        <f>IF(H293="PRIORIZADO","1. ¿Cuáles son los actores externos que intervienen en la gestión del trámite?","NO DILIGENCIAR")</f>
        <v>NO DILIGENCIAR</v>
      </c>
      <c r="K293" s="369"/>
      <c r="L293" s="369"/>
      <c r="M293" s="1297"/>
      <c r="N293" s="1297"/>
      <c r="O293" s="370"/>
    </row>
    <row r="294" spans="1:15" s="356" customFormat="1" ht="24.75" customHeight="1">
      <c r="A294" s="1237"/>
      <c r="B294" s="1261"/>
      <c r="C294" s="1261"/>
      <c r="D294" s="372">
        <v>2</v>
      </c>
      <c r="E294" s="372" t="s">
        <v>1225</v>
      </c>
      <c r="F294" s="374" t="s">
        <v>90</v>
      </c>
      <c r="G294" s="1256"/>
      <c r="H294" s="1256"/>
      <c r="I294" s="1256"/>
      <c r="J294" s="373" t="str">
        <f>IF(H293="PRIORIZADO","2 ¿Cuáles son los actores internos que intervienen en la gestión del trámite?","NO DILIGENCIAR")</f>
        <v>NO DILIGENCIAR</v>
      </c>
      <c r="K294" s="374"/>
      <c r="L294" s="374"/>
      <c r="M294" s="1257"/>
      <c r="N294" s="1257"/>
      <c r="O294" s="375"/>
    </row>
    <row r="295" spans="1:15" s="356" customFormat="1" ht="24.75" customHeight="1">
      <c r="A295" s="1237"/>
      <c r="B295" s="1261"/>
      <c r="C295" s="1261"/>
      <c r="D295" s="372">
        <v>3</v>
      </c>
      <c r="E295" s="372" t="s">
        <v>1229</v>
      </c>
      <c r="F295" s="374" t="s">
        <v>90</v>
      </c>
      <c r="G295" s="1256"/>
      <c r="H295" s="1256"/>
      <c r="I295" s="1256"/>
      <c r="J295" s="373" t="str">
        <f>IF(H293="PRIORIZADO","3. ¿En la sede electrónica de la entidad hay publicada  suficiente información del trámite?","NO DILIGENCIAR")</f>
        <v>NO DILIGENCIAR</v>
      </c>
      <c r="K295" s="376"/>
      <c r="L295" s="376"/>
      <c r="M295" s="1298"/>
      <c r="N295" s="1298"/>
      <c r="O295" s="377"/>
    </row>
    <row r="296" spans="1:15" s="356" customFormat="1" ht="24.75" customHeight="1">
      <c r="A296" s="1237"/>
      <c r="B296" s="1261"/>
      <c r="C296" s="1261"/>
      <c r="D296" s="1256">
        <v>4</v>
      </c>
      <c r="E296" s="1256" t="s">
        <v>1234</v>
      </c>
      <c r="F296" s="1257" t="s">
        <v>90</v>
      </c>
      <c r="G296" s="1256"/>
      <c r="H296" s="1256"/>
      <c r="I296" s="1256"/>
      <c r="J296" s="373" t="str">
        <f>IF(H293="PRIORIZADO","4. ¿La información publicada  sobre el trámite esta en lenguaje claro y comprensible para la ciudadanía y es de acceso público?","NO DILIGENCIAR")</f>
        <v>NO DILIGENCIAR</v>
      </c>
      <c r="K296" s="376"/>
      <c r="L296" s="376"/>
      <c r="M296" s="1298"/>
      <c r="N296" s="1298"/>
      <c r="O296" s="377"/>
    </row>
    <row r="297" spans="1:15" s="356" customFormat="1" ht="24.75" customHeight="1">
      <c r="A297" s="1237"/>
      <c r="B297" s="1261"/>
      <c r="C297" s="1261"/>
      <c r="D297" s="1256"/>
      <c r="E297" s="1256"/>
      <c r="F297" s="1257"/>
      <c r="G297" s="1256"/>
      <c r="H297" s="1256"/>
      <c r="I297" s="1256" t="str">
        <f>IF(H293="PRIORIZADO","2. VERIFICACIÓN DE REQUISITOS", "NO DILIGENCIAR")</f>
        <v>NO DILIGENCIAR</v>
      </c>
      <c r="J297" s="372" t="str">
        <f>IF(H293="PRIORIZADO","1. ¿Es posible modificar los documentos aportados por la ciudadanía?","NO DILIGENCIAR")</f>
        <v>NO DILIGENCIAR</v>
      </c>
      <c r="K297" s="374"/>
      <c r="L297" s="374"/>
      <c r="M297" s="1257"/>
      <c r="N297" s="1257"/>
      <c r="O297" s="375"/>
    </row>
    <row r="298" spans="1:15" s="356" customFormat="1" ht="24.75" customHeight="1">
      <c r="A298" s="1237"/>
      <c r="B298" s="1261"/>
      <c r="C298" s="1261"/>
      <c r="D298" s="1256">
        <v>5</v>
      </c>
      <c r="E298" s="1256" t="s">
        <v>1240</v>
      </c>
      <c r="F298" s="1257" t="s">
        <v>111</v>
      </c>
      <c r="G298" s="1256"/>
      <c r="H298" s="1256"/>
      <c r="I298" s="1256"/>
      <c r="J298" s="1256" t="str">
        <f>IF(H293="PRIORIZADO","2. ¿Existen registros detallados de los documentos aportados por la ciudadanía y se ejercen controles para evitar su perdida?","NO DILIGENCIAR")</f>
        <v>NO DILIGENCIAR</v>
      </c>
      <c r="K298" s="1257"/>
      <c r="L298" s="1257"/>
      <c r="M298" s="1257"/>
      <c r="N298" s="1257"/>
      <c r="O298" s="1302"/>
    </row>
    <row r="299" spans="1:15" s="356" customFormat="1" ht="24.75" customHeight="1">
      <c r="A299" s="1237"/>
      <c r="B299" s="1261"/>
      <c r="C299" s="1261"/>
      <c r="D299" s="1256"/>
      <c r="E299" s="1256"/>
      <c r="F299" s="1257"/>
      <c r="G299" s="1256"/>
      <c r="H299" s="1256"/>
      <c r="I299" s="1256"/>
      <c r="J299" s="1256"/>
      <c r="K299" s="1257"/>
      <c r="L299" s="1257"/>
      <c r="M299" s="1257"/>
      <c r="N299" s="1257"/>
      <c r="O299" s="1302"/>
    </row>
    <row r="300" spans="1:15" s="356" customFormat="1" ht="24.75" customHeight="1">
      <c r="A300" s="1237"/>
      <c r="B300" s="1261"/>
      <c r="C300" s="1261"/>
      <c r="D300" s="1256">
        <v>6</v>
      </c>
      <c r="E300" s="1256" t="s">
        <v>1244</v>
      </c>
      <c r="F300" s="1257" t="s">
        <v>111</v>
      </c>
      <c r="G300" s="1256"/>
      <c r="H300" s="1256"/>
      <c r="I300" s="1256"/>
      <c r="J300" s="1256"/>
      <c r="K300" s="1257"/>
      <c r="L300" s="1257"/>
      <c r="M300" s="1257"/>
      <c r="N300" s="1257"/>
      <c r="O300" s="1302"/>
    </row>
    <row r="301" spans="1:15" s="356" customFormat="1" ht="24.75" customHeight="1">
      <c r="A301" s="1237"/>
      <c r="B301" s="1261"/>
      <c r="C301" s="1261"/>
      <c r="D301" s="1256"/>
      <c r="E301" s="1256"/>
      <c r="F301" s="1257"/>
      <c r="G301" s="1256"/>
      <c r="H301" s="1256"/>
      <c r="I301" s="1256"/>
      <c r="J301" s="1256" t="str">
        <f>IF(H293="PRIORIZADO","3. ¿Existe algún mecanismo para validar la veracidad de los requisitos","NO DILIGENCIAR")</f>
        <v>NO DILIGENCIAR</v>
      </c>
      <c r="K301" s="1257"/>
      <c r="L301" s="1257"/>
      <c r="M301" s="1257"/>
      <c r="N301" s="1257"/>
      <c r="O301" s="1302"/>
    </row>
    <row r="302" spans="1:15" s="356" customFormat="1" ht="24.75" customHeight="1">
      <c r="A302" s="1237"/>
      <c r="B302" s="1261"/>
      <c r="C302" s="1261"/>
      <c r="D302" s="1256">
        <v>7</v>
      </c>
      <c r="E302" s="1256" t="s">
        <v>1249</v>
      </c>
      <c r="F302" s="1257" t="s">
        <v>111</v>
      </c>
      <c r="G302" s="1256"/>
      <c r="H302" s="1256"/>
      <c r="I302" s="1256"/>
      <c r="J302" s="1256"/>
      <c r="K302" s="1257"/>
      <c r="L302" s="1257"/>
      <c r="M302" s="1257"/>
      <c r="N302" s="1257"/>
      <c r="O302" s="1302"/>
    </row>
    <row r="303" spans="1:15" s="356" customFormat="1" ht="24.75" customHeight="1">
      <c r="A303" s="1237"/>
      <c r="B303" s="1261"/>
      <c r="C303" s="1261"/>
      <c r="D303" s="1256"/>
      <c r="E303" s="1256"/>
      <c r="F303" s="1257"/>
      <c r="G303" s="1256"/>
      <c r="H303" s="1256"/>
      <c r="I303" s="1256"/>
      <c r="J303" s="1256"/>
      <c r="K303" s="1257"/>
      <c r="L303" s="1257"/>
      <c r="M303" s="1257"/>
      <c r="N303" s="1257"/>
      <c r="O303" s="1302"/>
    </row>
    <row r="304" spans="1:15" s="356" customFormat="1" ht="24.75" customHeight="1">
      <c r="A304" s="1237"/>
      <c r="B304" s="1261"/>
      <c r="C304" s="1261"/>
      <c r="D304" s="372">
        <v>8</v>
      </c>
      <c r="E304" s="372" t="s">
        <v>1250</v>
      </c>
      <c r="F304" s="374" t="s">
        <v>90</v>
      </c>
      <c r="G304" s="1256"/>
      <c r="H304" s="1256"/>
      <c r="I304" s="1256" t="str">
        <f>IF(H293="PRIORIZADO","3. TIEMPO DE RESPUESTA","NO DILIGENCIAR")</f>
        <v>NO DILIGENCIAR</v>
      </c>
      <c r="J304" s="372" t="str">
        <f>IF(H293="PRIORIZADO","1. ¿El trámite o servicio se encuentra virtualizado parcial o totalmente?","NO DILIGENCIAR")</f>
        <v>NO DILIGENCIAR</v>
      </c>
      <c r="K304" s="374"/>
      <c r="L304" s="374"/>
      <c r="M304" s="1257"/>
      <c r="N304" s="1257"/>
      <c r="O304" s="375"/>
    </row>
    <row r="305" spans="1:15" s="356" customFormat="1" ht="24.75" customHeight="1">
      <c r="A305" s="1237"/>
      <c r="B305" s="1261"/>
      <c r="C305" s="1261"/>
      <c r="D305" s="372">
        <v>9</v>
      </c>
      <c r="E305" s="372" t="s">
        <v>1252</v>
      </c>
      <c r="F305" s="374" t="s">
        <v>111</v>
      </c>
      <c r="G305" s="1256"/>
      <c r="H305" s="1256"/>
      <c r="I305" s="1256"/>
      <c r="J305" s="372" t="str">
        <f>IF(H293="PRIORIZADO","2. ¿Cuál es el tiempo de duración total del trámite o servicio?","NO DILIGENCIAR")</f>
        <v>NO DILIGENCIAR</v>
      </c>
      <c r="K305" s="374"/>
      <c r="L305" s="374"/>
      <c r="M305" s="1257"/>
      <c r="N305" s="1257"/>
      <c r="O305" s="375"/>
    </row>
    <row r="306" spans="1:15" s="356" customFormat="1" ht="24.75" customHeight="1">
      <c r="A306" s="1237"/>
      <c r="B306" s="1261"/>
      <c r="C306" s="1261"/>
      <c r="D306" s="1256">
        <v>10</v>
      </c>
      <c r="E306" s="1256" t="s">
        <v>1256</v>
      </c>
      <c r="F306" s="1257" t="s">
        <v>111</v>
      </c>
      <c r="G306" s="1256"/>
      <c r="H306" s="1256"/>
      <c r="I306" s="1256" t="str">
        <f>IF(H293="PRIORIZADO","4. SEGUIIMIENTO A LA RESPUESTA", "NO DILIGENCIAR")</f>
        <v>NO DILIGENCIAR</v>
      </c>
      <c r="J306" s="373" t="str">
        <f>IF(H293="PRIORIZADO","1. ¿Existe algún mecanismo o herramienta para que el ciudadano efectúe seguimiento a la gestión de la entidad para dar respuesta a su trámite o servicio solicitado?","NO DILIGENCIAR")</f>
        <v>NO DILIGENCIAR</v>
      </c>
      <c r="K306" s="374"/>
      <c r="L306" s="374"/>
      <c r="M306" s="1257"/>
      <c r="N306" s="1257"/>
      <c r="O306" s="375"/>
    </row>
    <row r="307" spans="1:15" s="356" customFormat="1" ht="24.75" customHeight="1" thickBot="1">
      <c r="A307" s="1238"/>
      <c r="B307" s="1262"/>
      <c r="C307" s="1262"/>
      <c r="D307" s="1258"/>
      <c r="E307" s="1258"/>
      <c r="F307" s="1259"/>
      <c r="G307" s="1258"/>
      <c r="H307" s="1258"/>
      <c r="I307" s="1258"/>
      <c r="J307" s="378" t="str">
        <f>IF(H293="PRIORIZADO","2. ¿Hay contacto entre el ciudano y el funcionario asignado para la respuesta al trámite o servicio solicitado?","NO DILIGENCIAR")</f>
        <v>NO DILIGENCIAR</v>
      </c>
      <c r="K307" s="374"/>
      <c r="L307" s="374"/>
      <c r="M307" s="1257"/>
      <c r="N307" s="1257"/>
      <c r="O307" s="375"/>
    </row>
    <row r="308" spans="1:15" s="356" customFormat="1" ht="24.75" customHeight="1">
      <c r="A308" s="1236">
        <v>21</v>
      </c>
      <c r="B308" s="1260" t="s">
        <v>1115</v>
      </c>
      <c r="C308" s="1260" t="s">
        <v>1142</v>
      </c>
      <c r="D308" s="367">
        <v>1</v>
      </c>
      <c r="E308" s="367" t="s">
        <v>1220</v>
      </c>
      <c r="F308" s="369" t="s">
        <v>111</v>
      </c>
      <c r="G308" s="1263">
        <f>COUNTIF(F308:F322,"Si")</f>
        <v>4</v>
      </c>
      <c r="H308" s="1263" t="str">
        <f>IF(G308=0, "NO HA RELACIONADO EL TRAMITE",IF(G308&gt;=5,"PRIORIZADO","NO PRIORIZADO"))</f>
        <v>NO PRIORIZADO</v>
      </c>
      <c r="I308" s="1263" t="str">
        <f>IF(H308="PRIORIZADO","1. INFORMACION A LA CIUDADANIA","NO DILIGENCIAR")</f>
        <v>NO DILIGENCIAR</v>
      </c>
      <c r="J308" s="368" t="str">
        <f>IF(H308="PRIORIZADO","1. ¿Cuáles son los actores externos que intervienen en la gestión del trámite?","NO DILIGENCIAR")</f>
        <v>NO DILIGENCIAR</v>
      </c>
      <c r="K308" s="369"/>
      <c r="L308" s="369"/>
      <c r="M308" s="1297"/>
      <c r="N308" s="1297"/>
      <c r="O308" s="370"/>
    </row>
    <row r="309" spans="1:15" s="356" customFormat="1" ht="24.75" customHeight="1">
      <c r="A309" s="1237"/>
      <c r="B309" s="1261"/>
      <c r="C309" s="1261"/>
      <c r="D309" s="372">
        <v>2</v>
      </c>
      <c r="E309" s="372" t="s">
        <v>1225</v>
      </c>
      <c r="F309" s="374" t="s">
        <v>90</v>
      </c>
      <c r="G309" s="1256"/>
      <c r="H309" s="1256"/>
      <c r="I309" s="1256"/>
      <c r="J309" s="373" t="str">
        <f>IF(H308="PRIORIZADO","2 ¿Cuáles son los actores internos que intervienen en la gestión del trámite?","NO DILIGENCIAR")</f>
        <v>NO DILIGENCIAR</v>
      </c>
      <c r="K309" s="374"/>
      <c r="L309" s="374"/>
      <c r="M309" s="1257"/>
      <c r="N309" s="1257"/>
      <c r="O309" s="375"/>
    </row>
    <row r="310" spans="1:15" s="356" customFormat="1" ht="24.75" customHeight="1">
      <c r="A310" s="1237"/>
      <c r="B310" s="1261"/>
      <c r="C310" s="1261"/>
      <c r="D310" s="372">
        <v>3</v>
      </c>
      <c r="E310" s="372" t="s">
        <v>1229</v>
      </c>
      <c r="F310" s="374" t="s">
        <v>90</v>
      </c>
      <c r="G310" s="1256"/>
      <c r="H310" s="1256"/>
      <c r="I310" s="1256"/>
      <c r="J310" s="373" t="str">
        <f>IF(H308="PRIORIZADO","3. ¿En la sede electrónica de la entidad hay publicada  suficiente información del trámite?","NO DILIGENCIAR")</f>
        <v>NO DILIGENCIAR</v>
      </c>
      <c r="K310" s="376"/>
      <c r="L310" s="376"/>
      <c r="M310" s="1298"/>
      <c r="N310" s="1298"/>
      <c r="O310" s="377"/>
    </row>
    <row r="311" spans="1:15" s="356" customFormat="1" ht="24.75" customHeight="1">
      <c r="A311" s="1237"/>
      <c r="B311" s="1261"/>
      <c r="C311" s="1261"/>
      <c r="D311" s="1256">
        <v>4</v>
      </c>
      <c r="E311" s="1256" t="s">
        <v>1234</v>
      </c>
      <c r="F311" s="1257" t="s">
        <v>111</v>
      </c>
      <c r="G311" s="1256"/>
      <c r="H311" s="1256"/>
      <c r="I311" s="1256"/>
      <c r="J311" s="373" t="str">
        <f>IF(H308="PRIORIZADO","4. ¿La información publicada  sobre el trámite esta en lenguaje claro y comprensible para la ciudadanía y es de acceso público?","NO DILIGENCIAR")</f>
        <v>NO DILIGENCIAR</v>
      </c>
      <c r="K311" s="376"/>
      <c r="L311" s="376"/>
      <c r="M311" s="1298"/>
      <c r="N311" s="1298"/>
      <c r="O311" s="377"/>
    </row>
    <row r="312" spans="1:15" s="356" customFormat="1" ht="24.75" customHeight="1">
      <c r="A312" s="1237"/>
      <c r="B312" s="1261"/>
      <c r="C312" s="1261"/>
      <c r="D312" s="1256"/>
      <c r="E312" s="1256"/>
      <c r="F312" s="1257"/>
      <c r="G312" s="1256"/>
      <c r="H312" s="1256"/>
      <c r="I312" s="1256" t="str">
        <f>IF(H308="PRIORIZADO","2. VERIFICACIÓN DE REQUISITOS", "NO DILIGENCIAR")</f>
        <v>NO DILIGENCIAR</v>
      </c>
      <c r="J312" s="372" t="str">
        <f>IF(H308="PRIORIZADO","1. ¿Es posible modificar los documentos aportados por la ciudadanía?","NO DILIGENCIAR")</f>
        <v>NO DILIGENCIAR</v>
      </c>
      <c r="K312" s="374"/>
      <c r="L312" s="374"/>
      <c r="M312" s="1257"/>
      <c r="N312" s="1257"/>
      <c r="O312" s="375"/>
    </row>
    <row r="313" spans="1:15" s="356" customFormat="1" ht="24.75" customHeight="1">
      <c r="A313" s="1237"/>
      <c r="B313" s="1261"/>
      <c r="C313" s="1261"/>
      <c r="D313" s="1256">
        <v>5</v>
      </c>
      <c r="E313" s="1256" t="s">
        <v>1240</v>
      </c>
      <c r="F313" s="1257" t="s">
        <v>111</v>
      </c>
      <c r="G313" s="1256"/>
      <c r="H313" s="1256"/>
      <c r="I313" s="1256"/>
      <c r="J313" s="1256" t="str">
        <f>IF(H308="PRIORIZADO","2. ¿Existen registros detallados de los documentos aportados por la ciudadanía y se ejercen controles para evitar su perdida?","NO DILIGENCIAR")</f>
        <v>NO DILIGENCIAR</v>
      </c>
      <c r="K313" s="1257"/>
      <c r="L313" s="1257"/>
      <c r="M313" s="1257"/>
      <c r="N313" s="1257"/>
      <c r="O313" s="1302"/>
    </row>
    <row r="314" spans="1:15" s="356" customFormat="1" ht="24.75" customHeight="1">
      <c r="A314" s="1237"/>
      <c r="B314" s="1261"/>
      <c r="C314" s="1261"/>
      <c r="D314" s="1256"/>
      <c r="E314" s="1256"/>
      <c r="F314" s="1257"/>
      <c r="G314" s="1256"/>
      <c r="H314" s="1256"/>
      <c r="I314" s="1256"/>
      <c r="J314" s="1256"/>
      <c r="K314" s="1257"/>
      <c r="L314" s="1257"/>
      <c r="M314" s="1257"/>
      <c r="N314" s="1257"/>
      <c r="O314" s="1302"/>
    </row>
    <row r="315" spans="1:15" s="356" customFormat="1" ht="24.75" customHeight="1">
      <c r="A315" s="1237"/>
      <c r="B315" s="1261"/>
      <c r="C315" s="1261"/>
      <c r="D315" s="1256">
        <v>6</v>
      </c>
      <c r="E315" s="1256" t="s">
        <v>1244</v>
      </c>
      <c r="F315" s="1257" t="s">
        <v>90</v>
      </c>
      <c r="G315" s="1256"/>
      <c r="H315" s="1256"/>
      <c r="I315" s="1256"/>
      <c r="J315" s="1256"/>
      <c r="K315" s="1257"/>
      <c r="L315" s="1257"/>
      <c r="M315" s="1257"/>
      <c r="N315" s="1257"/>
      <c r="O315" s="1302"/>
    </row>
    <row r="316" spans="1:15" s="356" customFormat="1" ht="24.75" customHeight="1">
      <c r="A316" s="1237"/>
      <c r="B316" s="1261"/>
      <c r="C316" s="1261"/>
      <c r="D316" s="1256"/>
      <c r="E316" s="1256"/>
      <c r="F316" s="1257"/>
      <c r="G316" s="1256"/>
      <c r="H316" s="1256"/>
      <c r="I316" s="1256"/>
      <c r="J316" s="1256" t="str">
        <f>IF(H308="PRIORIZADO","3. ¿Existe algún mecanismo para validar la veracidad de los requisitos","NO DILIGENCIAR")</f>
        <v>NO DILIGENCIAR</v>
      </c>
      <c r="K316" s="1257"/>
      <c r="L316" s="1257"/>
      <c r="M316" s="1257"/>
      <c r="N316" s="1257"/>
      <c r="O316" s="1302"/>
    </row>
    <row r="317" spans="1:15" s="356" customFormat="1" ht="24.75" customHeight="1">
      <c r="A317" s="1237"/>
      <c r="B317" s="1261"/>
      <c r="C317" s="1261"/>
      <c r="D317" s="1256">
        <v>7</v>
      </c>
      <c r="E317" s="1256" t="s">
        <v>1249</v>
      </c>
      <c r="F317" s="1257" t="s">
        <v>111</v>
      </c>
      <c r="G317" s="1256"/>
      <c r="H317" s="1256"/>
      <c r="I317" s="1256"/>
      <c r="J317" s="1256"/>
      <c r="K317" s="1257"/>
      <c r="L317" s="1257"/>
      <c r="M317" s="1257"/>
      <c r="N317" s="1257"/>
      <c r="O317" s="1302"/>
    </row>
    <row r="318" spans="1:15" s="356" customFormat="1" ht="24.75" customHeight="1">
      <c r="A318" s="1237"/>
      <c r="B318" s="1261"/>
      <c r="C318" s="1261"/>
      <c r="D318" s="1256"/>
      <c r="E318" s="1256"/>
      <c r="F318" s="1257"/>
      <c r="G318" s="1256"/>
      <c r="H318" s="1256"/>
      <c r="I318" s="1256"/>
      <c r="J318" s="1256"/>
      <c r="K318" s="1257"/>
      <c r="L318" s="1257"/>
      <c r="M318" s="1257"/>
      <c r="N318" s="1257"/>
      <c r="O318" s="1302"/>
    </row>
    <row r="319" spans="1:15" s="356" customFormat="1" ht="24.75" customHeight="1">
      <c r="A319" s="1237"/>
      <c r="B319" s="1261"/>
      <c r="C319" s="1261"/>
      <c r="D319" s="372">
        <v>8</v>
      </c>
      <c r="E319" s="372" t="s">
        <v>1250</v>
      </c>
      <c r="F319" s="374" t="s">
        <v>90</v>
      </c>
      <c r="G319" s="1256"/>
      <c r="H319" s="1256"/>
      <c r="I319" s="1256" t="str">
        <f>IF(H308="PRIORIZADO","3. TIEMPO DE RESPUESTA","NO DILIGENCIAR")</f>
        <v>NO DILIGENCIAR</v>
      </c>
      <c r="J319" s="372" t="str">
        <f>IF(H308="PRIORIZADO","1. ¿El trámite o servicio se encuentra virtualizado parcial o totalmente?","NO DILIGENCIAR")</f>
        <v>NO DILIGENCIAR</v>
      </c>
      <c r="K319" s="374"/>
      <c r="L319" s="374"/>
      <c r="M319" s="1257"/>
      <c r="N319" s="1257"/>
      <c r="O319" s="375"/>
    </row>
    <row r="320" spans="1:15" s="356" customFormat="1" ht="24.75" customHeight="1">
      <c r="A320" s="1237"/>
      <c r="B320" s="1261"/>
      <c r="C320" s="1261"/>
      <c r="D320" s="372">
        <v>9</v>
      </c>
      <c r="E320" s="372" t="s">
        <v>1252</v>
      </c>
      <c r="F320" s="374" t="s">
        <v>111</v>
      </c>
      <c r="G320" s="1256"/>
      <c r="H320" s="1256"/>
      <c r="I320" s="1256"/>
      <c r="J320" s="372" t="str">
        <f>IF(H308="PRIORIZADO","2. ¿Cuál es el tiempo de duración total del trámite o servicio?","NO DILIGENCIAR")</f>
        <v>NO DILIGENCIAR</v>
      </c>
      <c r="K320" s="374"/>
      <c r="L320" s="374"/>
      <c r="M320" s="1257"/>
      <c r="N320" s="1257"/>
      <c r="O320" s="375"/>
    </row>
    <row r="321" spans="1:15" s="356" customFormat="1" ht="24.75" customHeight="1">
      <c r="A321" s="1237"/>
      <c r="B321" s="1261"/>
      <c r="C321" s="1261"/>
      <c r="D321" s="1256">
        <v>10</v>
      </c>
      <c r="E321" s="1256" t="s">
        <v>1256</v>
      </c>
      <c r="F321" s="1257" t="s">
        <v>111</v>
      </c>
      <c r="G321" s="1256"/>
      <c r="H321" s="1256"/>
      <c r="I321" s="1256" t="str">
        <f>IF(H308="PRIORIZADO","4. SEGUIIMIENTO A LA RESPUESTA", "NO DILIGENCIAR")</f>
        <v>NO DILIGENCIAR</v>
      </c>
      <c r="J321" s="373" t="str">
        <f>IF(H308="PRIORIZADO","1. ¿Existe algún mecanismo o herramienta para que el ciudadano efectúe seguimiento a la gestión de la entidad para dar respuesta a su trámite o servicio solicitado?","NO DILIGENCIAR")</f>
        <v>NO DILIGENCIAR</v>
      </c>
      <c r="K321" s="374"/>
      <c r="L321" s="374"/>
      <c r="M321" s="1257"/>
      <c r="N321" s="1257"/>
      <c r="O321" s="375"/>
    </row>
    <row r="322" spans="1:15" s="356" customFormat="1" ht="24.75" customHeight="1" thickBot="1">
      <c r="A322" s="1238"/>
      <c r="B322" s="1262"/>
      <c r="C322" s="1262"/>
      <c r="D322" s="1258"/>
      <c r="E322" s="1258"/>
      <c r="F322" s="1259"/>
      <c r="G322" s="1258"/>
      <c r="H322" s="1258"/>
      <c r="I322" s="1258"/>
      <c r="J322" s="378" t="str">
        <f>IF(H308="PRIORIZADO","2. ¿Hay contacto entre el ciudano y el funcionario asignado para la respuesta al trámite o servicio solicitado?","NO DILIGENCIAR")</f>
        <v>NO DILIGENCIAR</v>
      </c>
      <c r="K322" s="374"/>
      <c r="L322" s="374"/>
      <c r="M322" s="1257"/>
      <c r="N322" s="1257"/>
      <c r="O322" s="375"/>
    </row>
    <row r="323" spans="1:15" s="356" customFormat="1" ht="24.75" customHeight="1">
      <c r="A323" s="1236">
        <v>22</v>
      </c>
      <c r="B323" s="1260" t="s">
        <v>1115</v>
      </c>
      <c r="C323" s="1260" t="s">
        <v>1143</v>
      </c>
      <c r="D323" s="367">
        <v>1</v>
      </c>
      <c r="E323" s="367" t="s">
        <v>1220</v>
      </c>
      <c r="F323" s="369" t="s">
        <v>111</v>
      </c>
      <c r="G323" s="1263">
        <f>COUNTIF(F323:F337,"Si")</f>
        <v>4</v>
      </c>
      <c r="H323" s="1263" t="str">
        <f>IF(G323=0, "NO HA RELACIONADO EL TRAMITE",IF(G323&gt;=5,"PRIORIZADO","NO PRIORIZADO"))</f>
        <v>NO PRIORIZADO</v>
      </c>
      <c r="I323" s="1263" t="str">
        <f>IF(H323="PRIORIZADO","1. INFORMACION A LA CIUDADANIA","NO DILIGENCIAR")</f>
        <v>NO DILIGENCIAR</v>
      </c>
      <c r="J323" s="368" t="str">
        <f>IF(H323="PRIORIZADO","1. ¿Cuáles son los actores externos que intervienen en la gestión del trámite?","NO DILIGENCIAR")</f>
        <v>NO DILIGENCIAR</v>
      </c>
      <c r="K323" s="369"/>
      <c r="L323" s="369"/>
      <c r="M323" s="1297"/>
      <c r="N323" s="1297"/>
      <c r="O323" s="370"/>
    </row>
    <row r="324" spans="1:15" s="356" customFormat="1" ht="24.75" customHeight="1">
      <c r="A324" s="1237"/>
      <c r="B324" s="1261"/>
      <c r="C324" s="1261"/>
      <c r="D324" s="372">
        <v>2</v>
      </c>
      <c r="E324" s="372" t="s">
        <v>1225</v>
      </c>
      <c r="F324" s="374" t="s">
        <v>90</v>
      </c>
      <c r="G324" s="1256"/>
      <c r="H324" s="1256"/>
      <c r="I324" s="1256"/>
      <c r="J324" s="373" t="str">
        <f>IF(H323="PRIORIZADO","2 ¿Cuáles son los actores internos que intervienen en la gestión del trámite?","NO DILIGENCIAR")</f>
        <v>NO DILIGENCIAR</v>
      </c>
      <c r="K324" s="374"/>
      <c r="L324" s="374"/>
      <c r="M324" s="1257"/>
      <c r="N324" s="1257"/>
      <c r="O324" s="375"/>
    </row>
    <row r="325" spans="1:15" s="356" customFormat="1" ht="24.75" customHeight="1">
      <c r="A325" s="1237"/>
      <c r="B325" s="1261"/>
      <c r="C325" s="1261"/>
      <c r="D325" s="372">
        <v>3</v>
      </c>
      <c r="E325" s="372" t="s">
        <v>1229</v>
      </c>
      <c r="F325" s="374" t="s">
        <v>90</v>
      </c>
      <c r="G325" s="1256"/>
      <c r="H325" s="1256"/>
      <c r="I325" s="1256"/>
      <c r="J325" s="373" t="str">
        <f>IF(H323="PRIORIZADO","3. ¿En la sede electrónica de la entidad hay publicada  suficiente información del trámite?","NO DILIGENCIAR")</f>
        <v>NO DILIGENCIAR</v>
      </c>
      <c r="K325" s="376"/>
      <c r="L325" s="376"/>
      <c r="M325" s="1298"/>
      <c r="N325" s="1298"/>
      <c r="O325" s="377"/>
    </row>
    <row r="326" spans="1:15" s="356" customFormat="1" ht="24.75" customHeight="1">
      <c r="A326" s="1237"/>
      <c r="B326" s="1261"/>
      <c r="C326" s="1261"/>
      <c r="D326" s="1256">
        <v>4</v>
      </c>
      <c r="E326" s="1256" t="s">
        <v>1234</v>
      </c>
      <c r="F326" s="1257" t="s">
        <v>111</v>
      </c>
      <c r="G326" s="1256"/>
      <c r="H326" s="1256"/>
      <c r="I326" s="1256"/>
      <c r="J326" s="373" t="str">
        <f>IF(H323="PRIORIZADO","4. ¿La información publicada  sobre el trámite esta en lenguaje claro y comprensible para la ciudadanía y es de acceso público?","NO DILIGENCIAR")</f>
        <v>NO DILIGENCIAR</v>
      </c>
      <c r="K326" s="376"/>
      <c r="L326" s="376"/>
      <c r="M326" s="1298"/>
      <c r="N326" s="1298"/>
      <c r="O326" s="377"/>
    </row>
    <row r="327" spans="1:15" s="356" customFormat="1" ht="24.75" customHeight="1">
      <c r="A327" s="1237"/>
      <c r="B327" s="1261"/>
      <c r="C327" s="1261"/>
      <c r="D327" s="1256"/>
      <c r="E327" s="1256"/>
      <c r="F327" s="1257"/>
      <c r="G327" s="1256"/>
      <c r="H327" s="1256"/>
      <c r="I327" s="1256" t="str">
        <f>IF(H323="PRIORIZADO","2. VERIFICACIÓN DE REQUISITOS", "NO DILIGENCIAR")</f>
        <v>NO DILIGENCIAR</v>
      </c>
      <c r="J327" s="372" t="str">
        <f>IF(H323="PRIORIZADO","1. ¿Es posible modificar los documentos aportados por la ciudadanía?","NO DILIGENCIAR")</f>
        <v>NO DILIGENCIAR</v>
      </c>
      <c r="K327" s="374"/>
      <c r="L327" s="374"/>
      <c r="M327" s="1257"/>
      <c r="N327" s="1257"/>
      <c r="O327" s="375"/>
    </row>
    <row r="328" spans="1:15" s="356" customFormat="1" ht="24.75" customHeight="1">
      <c r="A328" s="1237"/>
      <c r="B328" s="1261"/>
      <c r="C328" s="1261"/>
      <c r="D328" s="1256">
        <v>5</v>
      </c>
      <c r="E328" s="1256" t="s">
        <v>1240</v>
      </c>
      <c r="F328" s="1257" t="s">
        <v>111</v>
      </c>
      <c r="G328" s="1256"/>
      <c r="H328" s="1256"/>
      <c r="I328" s="1256"/>
      <c r="J328" s="1256" t="str">
        <f>IF(H323="PRIORIZADO","2. ¿Existen registros detallados de los documentos aportados por la ciudadanía y se ejercen controles para evitar su perdida?","NO DILIGENCIAR")</f>
        <v>NO DILIGENCIAR</v>
      </c>
      <c r="K328" s="1257"/>
      <c r="L328" s="1257"/>
      <c r="M328" s="1257"/>
      <c r="N328" s="1257"/>
      <c r="O328" s="1302"/>
    </row>
    <row r="329" spans="1:15" s="356" customFormat="1" ht="24.75" customHeight="1">
      <c r="A329" s="1237"/>
      <c r="B329" s="1261"/>
      <c r="C329" s="1261"/>
      <c r="D329" s="1256"/>
      <c r="E329" s="1256"/>
      <c r="F329" s="1257"/>
      <c r="G329" s="1256"/>
      <c r="H329" s="1256"/>
      <c r="I329" s="1256"/>
      <c r="J329" s="1256"/>
      <c r="K329" s="1257"/>
      <c r="L329" s="1257"/>
      <c r="M329" s="1257"/>
      <c r="N329" s="1257"/>
      <c r="O329" s="1302"/>
    </row>
    <row r="330" spans="1:15" s="356" customFormat="1" ht="24.75" customHeight="1">
      <c r="A330" s="1237"/>
      <c r="B330" s="1261"/>
      <c r="C330" s="1261"/>
      <c r="D330" s="1256">
        <v>6</v>
      </c>
      <c r="E330" s="1256" t="s">
        <v>1244</v>
      </c>
      <c r="F330" s="1257" t="s">
        <v>90</v>
      </c>
      <c r="G330" s="1256"/>
      <c r="H330" s="1256"/>
      <c r="I330" s="1256"/>
      <c r="J330" s="1256"/>
      <c r="K330" s="1257"/>
      <c r="L330" s="1257"/>
      <c r="M330" s="1257"/>
      <c r="N330" s="1257"/>
      <c r="O330" s="1302"/>
    </row>
    <row r="331" spans="1:15" s="356" customFormat="1" ht="24.75" customHeight="1">
      <c r="A331" s="1237"/>
      <c r="B331" s="1261"/>
      <c r="C331" s="1261"/>
      <c r="D331" s="1256"/>
      <c r="E331" s="1256"/>
      <c r="F331" s="1257"/>
      <c r="G331" s="1256"/>
      <c r="H331" s="1256"/>
      <c r="I331" s="1256"/>
      <c r="J331" s="1256" t="str">
        <f>IF(H323="PRIORIZADO","3. ¿Existe algún mecanismo para validar la veracidad de los requisitos","NO DILIGENCIAR")</f>
        <v>NO DILIGENCIAR</v>
      </c>
      <c r="K331" s="1257"/>
      <c r="L331" s="1257"/>
      <c r="M331" s="1257"/>
      <c r="N331" s="1257"/>
      <c r="O331" s="1302"/>
    </row>
    <row r="332" spans="1:15" s="356" customFormat="1" ht="24.75" customHeight="1">
      <c r="A332" s="1237"/>
      <c r="B332" s="1261"/>
      <c r="C332" s="1261"/>
      <c r="D332" s="1256">
        <v>7</v>
      </c>
      <c r="E332" s="1256" t="s">
        <v>1249</v>
      </c>
      <c r="F332" s="1257" t="s">
        <v>111</v>
      </c>
      <c r="G332" s="1256"/>
      <c r="H332" s="1256"/>
      <c r="I332" s="1256"/>
      <c r="J332" s="1256"/>
      <c r="K332" s="1257"/>
      <c r="L332" s="1257"/>
      <c r="M332" s="1257"/>
      <c r="N332" s="1257"/>
      <c r="O332" s="1302"/>
    </row>
    <row r="333" spans="1:15" s="356" customFormat="1" ht="24.75" customHeight="1">
      <c r="A333" s="1237"/>
      <c r="B333" s="1261"/>
      <c r="C333" s="1261"/>
      <c r="D333" s="1256"/>
      <c r="E333" s="1256"/>
      <c r="F333" s="1257"/>
      <c r="G333" s="1256"/>
      <c r="H333" s="1256"/>
      <c r="I333" s="1256"/>
      <c r="J333" s="1256"/>
      <c r="K333" s="1257"/>
      <c r="L333" s="1257"/>
      <c r="M333" s="1257"/>
      <c r="N333" s="1257"/>
      <c r="O333" s="1302"/>
    </row>
    <row r="334" spans="1:15" s="356" customFormat="1" ht="24.75" customHeight="1">
      <c r="A334" s="1237"/>
      <c r="B334" s="1261"/>
      <c r="C334" s="1261"/>
      <c r="D334" s="372">
        <v>8</v>
      </c>
      <c r="E334" s="372" t="s">
        <v>1250</v>
      </c>
      <c r="F334" s="374" t="s">
        <v>90</v>
      </c>
      <c r="G334" s="1256"/>
      <c r="H334" s="1256"/>
      <c r="I334" s="1256" t="str">
        <f>IF(H323="PRIORIZADO","3. TIEMPO DE RESPUESTA","NO DILIGENCIAR")</f>
        <v>NO DILIGENCIAR</v>
      </c>
      <c r="J334" s="372" t="str">
        <f>IF(H323="PRIORIZADO","1. ¿El trámite o servicio se encuentra virtualizado parcial o totalmente?","NO DILIGENCIAR")</f>
        <v>NO DILIGENCIAR</v>
      </c>
      <c r="K334" s="374"/>
      <c r="L334" s="374"/>
      <c r="M334" s="1257"/>
      <c r="N334" s="1257"/>
      <c r="O334" s="375"/>
    </row>
    <row r="335" spans="1:15" s="356" customFormat="1" ht="24.75" customHeight="1">
      <c r="A335" s="1237"/>
      <c r="B335" s="1261"/>
      <c r="C335" s="1261"/>
      <c r="D335" s="372">
        <v>9</v>
      </c>
      <c r="E335" s="372" t="s">
        <v>1252</v>
      </c>
      <c r="F335" s="374" t="s">
        <v>111</v>
      </c>
      <c r="G335" s="1256"/>
      <c r="H335" s="1256"/>
      <c r="I335" s="1256"/>
      <c r="J335" s="372" t="str">
        <f>IF(H323="PRIORIZADO","2. ¿Cuál es el tiempo de duración total del trámite o servicio?","NO DILIGENCIAR")</f>
        <v>NO DILIGENCIAR</v>
      </c>
      <c r="K335" s="374"/>
      <c r="L335" s="374"/>
      <c r="M335" s="1257"/>
      <c r="N335" s="1257"/>
      <c r="O335" s="375"/>
    </row>
    <row r="336" spans="1:15" s="356" customFormat="1" ht="24.75" customHeight="1">
      <c r="A336" s="1237"/>
      <c r="B336" s="1261"/>
      <c r="C336" s="1261"/>
      <c r="D336" s="1256">
        <v>10</v>
      </c>
      <c r="E336" s="1256" t="s">
        <v>1256</v>
      </c>
      <c r="F336" s="1257" t="s">
        <v>111</v>
      </c>
      <c r="G336" s="1256"/>
      <c r="H336" s="1256"/>
      <c r="I336" s="1256" t="str">
        <f>IF(H323="PRIORIZADO","4. SEGUIIMIENTO A LA RESPUESTA", "NO DILIGENCIAR")</f>
        <v>NO DILIGENCIAR</v>
      </c>
      <c r="J336" s="373" t="str">
        <f>IF(H323="PRIORIZADO","1. ¿Existe algún mecanismo o herramienta para que el ciudadano efectúe seguimiento a la gestión de la entidad para dar respuesta a su trámite o servicio solicitado?","NO DILIGENCIAR")</f>
        <v>NO DILIGENCIAR</v>
      </c>
      <c r="K336" s="374"/>
      <c r="L336" s="374"/>
      <c r="M336" s="1257"/>
      <c r="N336" s="1257"/>
      <c r="O336" s="375"/>
    </row>
    <row r="337" spans="1:15" s="356" customFormat="1" ht="24.75" customHeight="1" thickBot="1">
      <c r="A337" s="1238"/>
      <c r="B337" s="1262"/>
      <c r="C337" s="1262"/>
      <c r="D337" s="1258"/>
      <c r="E337" s="1258"/>
      <c r="F337" s="1259"/>
      <c r="G337" s="1258"/>
      <c r="H337" s="1258"/>
      <c r="I337" s="1258"/>
      <c r="J337" s="378" t="str">
        <f>IF(H323="PRIORIZADO","2. ¿Hay contacto entre el ciudano y el funcionario asignado para la respuesta al trámite o servicio solicitado?","NO DILIGENCIAR")</f>
        <v>NO DILIGENCIAR</v>
      </c>
      <c r="K337" s="374"/>
      <c r="L337" s="374"/>
      <c r="M337" s="1257"/>
      <c r="N337" s="1257"/>
      <c r="O337" s="375"/>
    </row>
    <row r="338" spans="1:15" s="356" customFormat="1" ht="24.75" customHeight="1">
      <c r="A338" s="1236">
        <v>23</v>
      </c>
      <c r="B338" s="1260" t="s">
        <v>1115</v>
      </c>
      <c r="C338" s="1260" t="s">
        <v>1144</v>
      </c>
      <c r="D338" s="367">
        <v>1</v>
      </c>
      <c r="E338" s="367" t="s">
        <v>1220</v>
      </c>
      <c r="F338" s="369" t="s">
        <v>111</v>
      </c>
      <c r="G338" s="1263">
        <f>COUNTIF(F338:F352,"Si")</f>
        <v>4</v>
      </c>
      <c r="H338" s="1263" t="str">
        <f>IF(G338=0, "NO HA RELACIONADO EL TRAMITE",IF(G338&gt;=5,"PRIORIZADO","NO PRIORIZADO"))</f>
        <v>NO PRIORIZADO</v>
      </c>
      <c r="I338" s="1263" t="str">
        <f>IF(H338="PRIORIZADO","1. INFORMACION A LA CIUDADANIA","NO DILIGENCIAR")</f>
        <v>NO DILIGENCIAR</v>
      </c>
      <c r="J338" s="368" t="str">
        <f>IF(H338="PRIORIZADO","1. ¿Cuáles son los actores externos que intervienen en la gestión del trámite?","NO DILIGENCIAR")</f>
        <v>NO DILIGENCIAR</v>
      </c>
      <c r="K338" s="369"/>
      <c r="L338" s="369"/>
      <c r="M338" s="1297"/>
      <c r="N338" s="1297"/>
      <c r="O338" s="370"/>
    </row>
    <row r="339" spans="1:15" s="356" customFormat="1" ht="24.75" customHeight="1">
      <c r="A339" s="1237"/>
      <c r="B339" s="1261"/>
      <c r="C339" s="1261"/>
      <c r="D339" s="372">
        <v>2</v>
      </c>
      <c r="E339" s="372" t="s">
        <v>1225</v>
      </c>
      <c r="F339" s="374" t="s">
        <v>90</v>
      </c>
      <c r="G339" s="1256"/>
      <c r="H339" s="1256"/>
      <c r="I339" s="1256"/>
      <c r="J339" s="373" t="str">
        <f>IF(H338="PRIORIZADO","2 ¿Cuáles son los actores internos que intervienen en la gestión del trámite?","NO DILIGENCIAR")</f>
        <v>NO DILIGENCIAR</v>
      </c>
      <c r="K339" s="374"/>
      <c r="L339" s="374"/>
      <c r="M339" s="1257"/>
      <c r="N339" s="1257"/>
      <c r="O339" s="375"/>
    </row>
    <row r="340" spans="1:15" s="356" customFormat="1" ht="24.75" customHeight="1">
      <c r="A340" s="1237"/>
      <c r="B340" s="1261"/>
      <c r="C340" s="1261"/>
      <c r="D340" s="372">
        <v>3</v>
      </c>
      <c r="E340" s="372" t="s">
        <v>1229</v>
      </c>
      <c r="F340" s="374" t="s">
        <v>90</v>
      </c>
      <c r="G340" s="1256"/>
      <c r="H340" s="1256"/>
      <c r="I340" s="1256"/>
      <c r="J340" s="373" t="str">
        <f>IF(H338="PRIORIZADO","3. ¿En la sede electrónica de la entidad hay publicada  suficiente información del trámite?","NO DILIGENCIAR")</f>
        <v>NO DILIGENCIAR</v>
      </c>
      <c r="K340" s="376"/>
      <c r="L340" s="376"/>
      <c r="M340" s="1298"/>
      <c r="N340" s="1298"/>
      <c r="O340" s="377"/>
    </row>
    <row r="341" spans="1:15" s="356" customFormat="1" ht="24.75" customHeight="1">
      <c r="A341" s="1237"/>
      <c r="B341" s="1261"/>
      <c r="C341" s="1261"/>
      <c r="D341" s="1256">
        <v>4</v>
      </c>
      <c r="E341" s="1256" t="s">
        <v>1234</v>
      </c>
      <c r="F341" s="1257" t="s">
        <v>111</v>
      </c>
      <c r="G341" s="1256"/>
      <c r="H341" s="1256"/>
      <c r="I341" s="1256"/>
      <c r="J341" s="373" t="str">
        <f>IF(H338="PRIORIZADO","4. ¿La información publicada  sobre el trámite esta en lenguaje claro y comprensible para la ciudadanía y es de acceso público?","NO DILIGENCIAR")</f>
        <v>NO DILIGENCIAR</v>
      </c>
      <c r="K341" s="376"/>
      <c r="L341" s="376"/>
      <c r="M341" s="1298"/>
      <c r="N341" s="1298"/>
      <c r="O341" s="377"/>
    </row>
    <row r="342" spans="1:15" s="356" customFormat="1" ht="24.75" customHeight="1">
      <c r="A342" s="1237"/>
      <c r="B342" s="1261"/>
      <c r="C342" s="1261"/>
      <c r="D342" s="1256"/>
      <c r="E342" s="1256"/>
      <c r="F342" s="1257"/>
      <c r="G342" s="1256"/>
      <c r="H342" s="1256"/>
      <c r="I342" s="1256" t="str">
        <f>IF(H338="PRIORIZADO","2. VERIFICACIÓN DE REQUISITOS", "NO DILIGENCIAR")</f>
        <v>NO DILIGENCIAR</v>
      </c>
      <c r="J342" s="372" t="str">
        <f>IF(H338="PRIORIZADO","1. ¿Es posible modificar los documentos aportados por la ciudadanía?","NO DILIGENCIAR")</f>
        <v>NO DILIGENCIAR</v>
      </c>
      <c r="K342" s="374"/>
      <c r="L342" s="374"/>
      <c r="M342" s="1257"/>
      <c r="N342" s="1257"/>
      <c r="O342" s="375"/>
    </row>
    <row r="343" spans="1:15" s="356" customFormat="1" ht="24.75" customHeight="1">
      <c r="A343" s="1237"/>
      <c r="B343" s="1261"/>
      <c r="C343" s="1261"/>
      <c r="D343" s="1256">
        <v>5</v>
      </c>
      <c r="E343" s="1256" t="s">
        <v>1240</v>
      </c>
      <c r="F343" s="1257" t="s">
        <v>111</v>
      </c>
      <c r="G343" s="1256"/>
      <c r="H343" s="1256"/>
      <c r="I343" s="1256"/>
      <c r="J343" s="1256" t="str">
        <f>IF(H338="PRIORIZADO","2. ¿Existen registros detallados de los documentos aportados por la ciudadanía y se ejercen controles para evitar su perdida?","NO DILIGENCIAR")</f>
        <v>NO DILIGENCIAR</v>
      </c>
      <c r="K343" s="1257"/>
      <c r="L343" s="1257"/>
      <c r="M343" s="1257"/>
      <c r="N343" s="1257"/>
      <c r="O343" s="1302"/>
    </row>
    <row r="344" spans="1:15" s="356" customFormat="1" ht="24.75" customHeight="1">
      <c r="A344" s="1237"/>
      <c r="B344" s="1261"/>
      <c r="C344" s="1261"/>
      <c r="D344" s="1256"/>
      <c r="E344" s="1256"/>
      <c r="F344" s="1257"/>
      <c r="G344" s="1256"/>
      <c r="H344" s="1256"/>
      <c r="I344" s="1256"/>
      <c r="J344" s="1256"/>
      <c r="K344" s="1257"/>
      <c r="L344" s="1257"/>
      <c r="M344" s="1257"/>
      <c r="N344" s="1257"/>
      <c r="O344" s="1302"/>
    </row>
    <row r="345" spans="1:15" s="356" customFormat="1" ht="24.75" customHeight="1">
      <c r="A345" s="1237"/>
      <c r="B345" s="1261"/>
      <c r="C345" s="1261"/>
      <c r="D345" s="1256">
        <v>6</v>
      </c>
      <c r="E345" s="1256" t="s">
        <v>1244</v>
      </c>
      <c r="F345" s="1257" t="s">
        <v>90</v>
      </c>
      <c r="G345" s="1256"/>
      <c r="H345" s="1256"/>
      <c r="I345" s="1256"/>
      <c r="J345" s="1256"/>
      <c r="K345" s="1257"/>
      <c r="L345" s="1257"/>
      <c r="M345" s="1257"/>
      <c r="N345" s="1257"/>
      <c r="O345" s="1302"/>
    </row>
    <row r="346" spans="1:15" s="356" customFormat="1" ht="24.75" customHeight="1">
      <c r="A346" s="1237"/>
      <c r="B346" s="1261"/>
      <c r="C346" s="1261"/>
      <c r="D346" s="1256"/>
      <c r="E346" s="1256"/>
      <c r="F346" s="1257"/>
      <c r="G346" s="1256"/>
      <c r="H346" s="1256"/>
      <c r="I346" s="1256"/>
      <c r="J346" s="1256" t="str">
        <f>IF(H338="PRIORIZADO","3. ¿Existe algún mecanismo para validar la veracidad de los requisitos","NO DILIGENCIAR")</f>
        <v>NO DILIGENCIAR</v>
      </c>
      <c r="K346" s="1257"/>
      <c r="L346" s="1257"/>
      <c r="M346" s="1257"/>
      <c r="N346" s="1257"/>
      <c r="O346" s="1302"/>
    </row>
    <row r="347" spans="1:15" s="356" customFormat="1" ht="24.75" customHeight="1">
      <c r="A347" s="1237"/>
      <c r="B347" s="1261"/>
      <c r="C347" s="1261"/>
      <c r="D347" s="1256">
        <v>7</v>
      </c>
      <c r="E347" s="1256" t="s">
        <v>1249</v>
      </c>
      <c r="F347" s="1257" t="s">
        <v>111</v>
      </c>
      <c r="G347" s="1256"/>
      <c r="H347" s="1256"/>
      <c r="I347" s="1256"/>
      <c r="J347" s="1256"/>
      <c r="K347" s="1257"/>
      <c r="L347" s="1257"/>
      <c r="M347" s="1257"/>
      <c r="N347" s="1257"/>
      <c r="O347" s="1302"/>
    </row>
    <row r="348" spans="1:15" s="356" customFormat="1" ht="24.75" customHeight="1">
      <c r="A348" s="1237"/>
      <c r="B348" s="1261"/>
      <c r="C348" s="1261"/>
      <c r="D348" s="1256"/>
      <c r="E348" s="1256"/>
      <c r="F348" s="1257"/>
      <c r="G348" s="1256"/>
      <c r="H348" s="1256"/>
      <c r="I348" s="1256"/>
      <c r="J348" s="1256"/>
      <c r="K348" s="1257"/>
      <c r="L348" s="1257"/>
      <c r="M348" s="1257"/>
      <c r="N348" s="1257"/>
      <c r="O348" s="1302"/>
    </row>
    <row r="349" spans="1:15" s="356" customFormat="1" ht="24.75" customHeight="1">
      <c r="A349" s="1237"/>
      <c r="B349" s="1261"/>
      <c r="C349" s="1261"/>
      <c r="D349" s="372">
        <v>8</v>
      </c>
      <c r="E349" s="372" t="s">
        <v>1250</v>
      </c>
      <c r="F349" s="374" t="s">
        <v>90</v>
      </c>
      <c r="G349" s="1256"/>
      <c r="H349" s="1256"/>
      <c r="I349" s="1256" t="str">
        <f>IF(H338="PRIORIZADO","3. TIEMPO DE RESPUESTA","NO DILIGENCIAR")</f>
        <v>NO DILIGENCIAR</v>
      </c>
      <c r="J349" s="372" t="str">
        <f>IF(H338="PRIORIZADO","1. ¿El trámite o servicio se encuentra virtualizado parcial o totalmente?","NO DILIGENCIAR")</f>
        <v>NO DILIGENCIAR</v>
      </c>
      <c r="K349" s="374"/>
      <c r="L349" s="374"/>
      <c r="M349" s="1257"/>
      <c r="N349" s="1257"/>
      <c r="O349" s="375"/>
    </row>
    <row r="350" spans="1:15" s="356" customFormat="1" ht="24.75" customHeight="1">
      <c r="A350" s="1237"/>
      <c r="B350" s="1261"/>
      <c r="C350" s="1261"/>
      <c r="D350" s="372">
        <v>9</v>
      </c>
      <c r="E350" s="372" t="s">
        <v>1252</v>
      </c>
      <c r="F350" s="374" t="s">
        <v>111</v>
      </c>
      <c r="G350" s="1256"/>
      <c r="H350" s="1256"/>
      <c r="I350" s="1256"/>
      <c r="J350" s="372" t="str">
        <f>IF(H338="PRIORIZADO","2. ¿Cuál es el tiempo de duración total del trámite o servicio?","NO DILIGENCIAR")</f>
        <v>NO DILIGENCIAR</v>
      </c>
      <c r="K350" s="374"/>
      <c r="L350" s="374"/>
      <c r="M350" s="1257"/>
      <c r="N350" s="1257"/>
      <c r="O350" s="375"/>
    </row>
    <row r="351" spans="1:15" s="356" customFormat="1" ht="24.75" customHeight="1">
      <c r="A351" s="1237"/>
      <c r="B351" s="1261"/>
      <c r="C351" s="1261"/>
      <c r="D351" s="1256">
        <v>10</v>
      </c>
      <c r="E351" s="1256" t="s">
        <v>1256</v>
      </c>
      <c r="F351" s="1257" t="s">
        <v>111</v>
      </c>
      <c r="G351" s="1256"/>
      <c r="H351" s="1256"/>
      <c r="I351" s="1256" t="str">
        <f>IF(H338="PRIORIZADO","4. SEGUIIMIENTO A LA RESPUESTA", "NO DILIGENCIAR")</f>
        <v>NO DILIGENCIAR</v>
      </c>
      <c r="J351" s="373" t="str">
        <f>IF(H338="PRIORIZADO","1. ¿Existe algún mecanismo o herramienta para que el ciudadano efectúe seguimiento a la gestión de la entidad para dar respuesta a su trámite o servicio solicitado?","NO DILIGENCIAR")</f>
        <v>NO DILIGENCIAR</v>
      </c>
      <c r="K351" s="374"/>
      <c r="L351" s="374"/>
      <c r="M351" s="1257"/>
      <c r="N351" s="1257"/>
      <c r="O351" s="375"/>
    </row>
    <row r="352" spans="1:15" s="356" customFormat="1" ht="24.75" customHeight="1" thickBot="1">
      <c r="A352" s="1238"/>
      <c r="B352" s="1334"/>
      <c r="C352" s="1334"/>
      <c r="D352" s="1258"/>
      <c r="E352" s="1258"/>
      <c r="F352" s="1259"/>
      <c r="G352" s="1258"/>
      <c r="H352" s="1258"/>
      <c r="I352" s="1258"/>
      <c r="J352" s="378" t="str">
        <f>IF(H338="PRIORIZADO","2. ¿Hay contacto entre el ciudano y el funcionario asignado para la respuesta al trámite o servicio solicitado?","NO DILIGENCIAR")</f>
        <v>NO DILIGENCIAR</v>
      </c>
      <c r="K352" s="374"/>
      <c r="L352" s="374"/>
      <c r="M352" s="1257"/>
      <c r="N352" s="1257"/>
      <c r="O352" s="375"/>
    </row>
    <row r="353" spans="1:15" s="356" customFormat="1" ht="24.75" customHeight="1">
      <c r="A353" s="1239">
        <v>24</v>
      </c>
      <c r="B353" s="1335" t="s">
        <v>1115</v>
      </c>
      <c r="C353" s="1335" t="s">
        <v>1145</v>
      </c>
      <c r="D353" s="387">
        <v>1</v>
      </c>
      <c r="E353" s="367" t="s">
        <v>1220</v>
      </c>
      <c r="F353" s="369" t="s">
        <v>111</v>
      </c>
      <c r="G353" s="1263">
        <f>COUNTIF(F353:F367,"Si")</f>
        <v>4</v>
      </c>
      <c r="H353" s="1263" t="str">
        <f>IF(G353=0, "NO HA RELACIONADO EL TRAMITE",IF(G353&gt;=5,"PRIORIZADO","NO PRIORIZADO"))</f>
        <v>NO PRIORIZADO</v>
      </c>
      <c r="I353" s="1263" t="str">
        <f>IF(H353="PRIORIZADO","1. INFORMACION A LA CIUDADANIA","NO DILIGENCIAR")</f>
        <v>NO DILIGENCIAR</v>
      </c>
      <c r="J353" s="368" t="str">
        <f>IF(H353="PRIORIZADO","1. ¿Cuáles son los actores externos que intervienen en la gestión del trámite?","NO DILIGENCIAR")</f>
        <v>NO DILIGENCIAR</v>
      </c>
      <c r="K353" s="369"/>
      <c r="L353" s="369"/>
      <c r="M353" s="1297"/>
      <c r="N353" s="1297"/>
      <c r="O353" s="370"/>
    </row>
    <row r="354" spans="1:15" s="356" customFormat="1" ht="24.75" customHeight="1">
      <c r="A354" s="1240"/>
      <c r="B354" s="1335"/>
      <c r="C354" s="1335"/>
      <c r="D354" s="388">
        <v>2</v>
      </c>
      <c r="E354" s="372" t="s">
        <v>1225</v>
      </c>
      <c r="F354" s="374" t="s">
        <v>90</v>
      </c>
      <c r="G354" s="1256"/>
      <c r="H354" s="1256"/>
      <c r="I354" s="1256"/>
      <c r="J354" s="373" t="str">
        <f>IF(H353="PRIORIZADO","2 ¿Cuáles son los actores internos que intervienen en la gestión del trámite?","NO DILIGENCIAR")</f>
        <v>NO DILIGENCIAR</v>
      </c>
      <c r="K354" s="374"/>
      <c r="L354" s="374"/>
      <c r="M354" s="1257"/>
      <c r="N354" s="1257"/>
      <c r="O354" s="375"/>
    </row>
    <row r="355" spans="1:15" s="356" customFormat="1" ht="24.75" customHeight="1">
      <c r="A355" s="1240"/>
      <c r="B355" s="1335"/>
      <c r="C355" s="1335"/>
      <c r="D355" s="388">
        <v>3</v>
      </c>
      <c r="E355" s="372" t="s">
        <v>1229</v>
      </c>
      <c r="F355" s="374" t="s">
        <v>90</v>
      </c>
      <c r="G355" s="1256"/>
      <c r="H355" s="1256"/>
      <c r="I355" s="1256"/>
      <c r="J355" s="373" t="str">
        <f>IF(H353="PRIORIZADO","3. ¿En la sede electrónica de la entidad hay publicada  suficiente información del trámite?","NO DILIGENCIAR")</f>
        <v>NO DILIGENCIAR</v>
      </c>
      <c r="K355" s="376"/>
      <c r="L355" s="376"/>
      <c r="M355" s="1298"/>
      <c r="N355" s="1298"/>
      <c r="O355" s="377"/>
    </row>
    <row r="356" spans="1:15" s="356" customFormat="1" ht="24.75" customHeight="1">
      <c r="A356" s="1240"/>
      <c r="B356" s="1335"/>
      <c r="C356" s="1335"/>
      <c r="D356" s="1336">
        <v>4</v>
      </c>
      <c r="E356" s="1256" t="s">
        <v>1234</v>
      </c>
      <c r="F356" s="1257" t="s">
        <v>111</v>
      </c>
      <c r="G356" s="1256"/>
      <c r="H356" s="1256"/>
      <c r="I356" s="1256"/>
      <c r="J356" s="373" t="str">
        <f>IF(H353="PRIORIZADO","4. ¿La información publicada  sobre el trámite esta en lenguaje claro y comprensible para la ciudadanía y es de acceso público?","NO DILIGENCIAR")</f>
        <v>NO DILIGENCIAR</v>
      </c>
      <c r="K356" s="376"/>
      <c r="L356" s="376"/>
      <c r="M356" s="1298"/>
      <c r="N356" s="1298"/>
      <c r="O356" s="377"/>
    </row>
    <row r="357" spans="1:15" s="356" customFormat="1" ht="24.75" customHeight="1">
      <c r="A357" s="1240"/>
      <c r="B357" s="1335"/>
      <c r="C357" s="1335"/>
      <c r="D357" s="1336"/>
      <c r="E357" s="1256"/>
      <c r="F357" s="1257"/>
      <c r="G357" s="1256"/>
      <c r="H357" s="1256"/>
      <c r="I357" s="1256" t="str">
        <f>IF(H353="PRIORIZADO","2. VERIFICACIÓN DE REQUISITOS", "NO DILIGENCIAR")</f>
        <v>NO DILIGENCIAR</v>
      </c>
      <c r="J357" s="372" t="str">
        <f>IF(H353="PRIORIZADO","1. ¿Es posible modificar los documentos aportados por la ciudadanía?","NO DILIGENCIAR")</f>
        <v>NO DILIGENCIAR</v>
      </c>
      <c r="K357" s="374"/>
      <c r="L357" s="374"/>
      <c r="M357" s="1257"/>
      <c r="N357" s="1257"/>
      <c r="O357" s="375"/>
    </row>
    <row r="358" spans="1:15" s="356" customFormat="1" ht="24.75" customHeight="1">
      <c r="A358" s="1240"/>
      <c r="B358" s="1335"/>
      <c r="C358" s="1335"/>
      <c r="D358" s="1336">
        <v>5</v>
      </c>
      <c r="E358" s="1256" t="s">
        <v>1240</v>
      </c>
      <c r="F358" s="1257" t="s">
        <v>111</v>
      </c>
      <c r="G358" s="1256"/>
      <c r="H358" s="1256"/>
      <c r="I358" s="1256"/>
      <c r="J358" s="1256" t="str">
        <f>IF(H353="PRIORIZADO","2. ¿Existen registros detallados de los documentos aportados por la ciudadanía y se ejercen controles para evitar su perdida?","NO DILIGENCIAR")</f>
        <v>NO DILIGENCIAR</v>
      </c>
      <c r="K358" s="1257"/>
      <c r="L358" s="1257"/>
      <c r="M358" s="1257"/>
      <c r="N358" s="1257"/>
      <c r="O358" s="1302"/>
    </row>
    <row r="359" spans="1:15" s="356" customFormat="1" ht="24.75" customHeight="1">
      <c r="A359" s="1240"/>
      <c r="B359" s="1335"/>
      <c r="C359" s="1335"/>
      <c r="D359" s="1336"/>
      <c r="E359" s="1256"/>
      <c r="F359" s="1257"/>
      <c r="G359" s="1256"/>
      <c r="H359" s="1256"/>
      <c r="I359" s="1256"/>
      <c r="J359" s="1256"/>
      <c r="K359" s="1257"/>
      <c r="L359" s="1257"/>
      <c r="M359" s="1257"/>
      <c r="N359" s="1257"/>
      <c r="O359" s="1302"/>
    </row>
    <row r="360" spans="1:15" s="356" customFormat="1" ht="24.75" customHeight="1">
      <c r="A360" s="1240"/>
      <c r="B360" s="1335"/>
      <c r="C360" s="1335"/>
      <c r="D360" s="1336">
        <v>6</v>
      </c>
      <c r="E360" s="1256" t="s">
        <v>1244</v>
      </c>
      <c r="F360" s="1257" t="s">
        <v>90</v>
      </c>
      <c r="G360" s="1256"/>
      <c r="H360" s="1256"/>
      <c r="I360" s="1256"/>
      <c r="J360" s="1256"/>
      <c r="K360" s="1257"/>
      <c r="L360" s="1257"/>
      <c r="M360" s="1257"/>
      <c r="N360" s="1257"/>
      <c r="O360" s="1302"/>
    </row>
    <row r="361" spans="1:15" s="356" customFormat="1" ht="24.75" customHeight="1">
      <c r="A361" s="1240"/>
      <c r="B361" s="1335"/>
      <c r="C361" s="1335"/>
      <c r="D361" s="1336"/>
      <c r="E361" s="1256"/>
      <c r="F361" s="1257"/>
      <c r="G361" s="1256"/>
      <c r="H361" s="1256"/>
      <c r="I361" s="1256"/>
      <c r="J361" s="1256" t="str">
        <f>IF(H353="PRIORIZADO","3. ¿Existe algún mecanismo para validar la veracidad de los requisitos","NO DILIGENCIAR")</f>
        <v>NO DILIGENCIAR</v>
      </c>
      <c r="K361" s="1257"/>
      <c r="L361" s="1257"/>
      <c r="M361" s="1257"/>
      <c r="N361" s="1257"/>
      <c r="O361" s="1302"/>
    </row>
    <row r="362" spans="1:15" s="356" customFormat="1" ht="24.75" customHeight="1">
      <c r="A362" s="1240"/>
      <c r="B362" s="1335"/>
      <c r="C362" s="1335"/>
      <c r="D362" s="1336">
        <v>7</v>
      </c>
      <c r="E362" s="1256" t="s">
        <v>1249</v>
      </c>
      <c r="F362" s="1257" t="s">
        <v>111</v>
      </c>
      <c r="G362" s="1256"/>
      <c r="H362" s="1256"/>
      <c r="I362" s="1256"/>
      <c r="J362" s="1256"/>
      <c r="K362" s="1257"/>
      <c r="L362" s="1257"/>
      <c r="M362" s="1257"/>
      <c r="N362" s="1257"/>
      <c r="O362" s="1302"/>
    </row>
    <row r="363" spans="1:15" s="356" customFormat="1" ht="24.75" customHeight="1">
      <c r="A363" s="1240"/>
      <c r="B363" s="1335"/>
      <c r="C363" s="1335"/>
      <c r="D363" s="1336"/>
      <c r="E363" s="1256"/>
      <c r="F363" s="1257"/>
      <c r="G363" s="1256"/>
      <c r="H363" s="1256"/>
      <c r="I363" s="1256"/>
      <c r="J363" s="1256"/>
      <c r="K363" s="1257"/>
      <c r="L363" s="1257"/>
      <c r="M363" s="1257"/>
      <c r="N363" s="1257"/>
      <c r="O363" s="1302"/>
    </row>
    <row r="364" spans="1:15" s="356" customFormat="1" ht="24.75" customHeight="1">
      <c r="A364" s="1240"/>
      <c r="B364" s="1335"/>
      <c r="C364" s="1335"/>
      <c r="D364" s="388">
        <v>8</v>
      </c>
      <c r="E364" s="372" t="s">
        <v>1250</v>
      </c>
      <c r="F364" s="374" t="s">
        <v>90</v>
      </c>
      <c r="G364" s="1256"/>
      <c r="H364" s="1256"/>
      <c r="I364" s="1256" t="str">
        <f>IF(H353="PRIORIZADO","3. TIEMPO DE RESPUESTA","NO DILIGENCIAR")</f>
        <v>NO DILIGENCIAR</v>
      </c>
      <c r="J364" s="372" t="str">
        <f>IF(H353="PRIORIZADO","1. ¿El trámite o servicio se encuentra virtualizado parcial o totalmente?","NO DILIGENCIAR")</f>
        <v>NO DILIGENCIAR</v>
      </c>
      <c r="K364" s="374"/>
      <c r="L364" s="374"/>
      <c r="M364" s="1257"/>
      <c r="N364" s="1257"/>
      <c r="O364" s="375"/>
    </row>
    <row r="365" spans="1:15" s="356" customFormat="1" ht="24.75" customHeight="1">
      <c r="A365" s="1240"/>
      <c r="B365" s="1335"/>
      <c r="C365" s="1335"/>
      <c r="D365" s="388">
        <v>9</v>
      </c>
      <c r="E365" s="372" t="s">
        <v>1252</v>
      </c>
      <c r="F365" s="374" t="s">
        <v>111</v>
      </c>
      <c r="G365" s="1256"/>
      <c r="H365" s="1256"/>
      <c r="I365" s="1256"/>
      <c r="J365" s="372" t="str">
        <f>IF(H353="PRIORIZADO","2. ¿Cuál es el tiempo de duración total del trámite o servicio?","NO DILIGENCIAR")</f>
        <v>NO DILIGENCIAR</v>
      </c>
      <c r="K365" s="374"/>
      <c r="L365" s="374"/>
      <c r="M365" s="1257"/>
      <c r="N365" s="1257"/>
      <c r="O365" s="375"/>
    </row>
    <row r="366" spans="1:15" s="356" customFormat="1" ht="24.75" customHeight="1">
      <c r="A366" s="1240"/>
      <c r="B366" s="1335"/>
      <c r="C366" s="1335"/>
      <c r="D366" s="1336">
        <v>10</v>
      </c>
      <c r="E366" s="1256" t="s">
        <v>1256</v>
      </c>
      <c r="F366" s="1257" t="s">
        <v>111</v>
      </c>
      <c r="G366" s="1256"/>
      <c r="H366" s="1256"/>
      <c r="I366" s="1256" t="str">
        <f>IF(H353="PRIORIZADO","4. SEGUIIMIENTO A LA RESPUESTA", "NO DILIGENCIAR")</f>
        <v>NO DILIGENCIAR</v>
      </c>
      <c r="J366" s="373" t="str">
        <f>IF(H353="PRIORIZADO","1. ¿Existe algún mecanismo o herramienta para que el ciudadano efectúe seguimiento a la gestión de la entidad para dar respuesta a su trámite o servicio solicitado?","NO DILIGENCIAR")</f>
        <v>NO DILIGENCIAR</v>
      </c>
      <c r="K366" s="374"/>
      <c r="L366" s="374"/>
      <c r="M366" s="1257"/>
      <c r="N366" s="1257"/>
      <c r="O366" s="375"/>
    </row>
    <row r="367" spans="1:15" s="356" customFormat="1" ht="24.75" customHeight="1" thickBot="1">
      <c r="A367" s="1241"/>
      <c r="B367" s="1335"/>
      <c r="C367" s="1335"/>
      <c r="D367" s="1337"/>
      <c r="E367" s="1258"/>
      <c r="F367" s="1259"/>
      <c r="G367" s="1258"/>
      <c r="H367" s="1258"/>
      <c r="I367" s="1258"/>
      <c r="J367" s="378" t="str">
        <f>IF(H353="PRIORIZADO","2. ¿Hay contacto entre el ciudano y el funcionario asignado para la respuesta al trámite o servicio solicitado?","NO DILIGENCIAR")</f>
        <v>NO DILIGENCIAR</v>
      </c>
      <c r="K367" s="374"/>
      <c r="L367" s="374"/>
      <c r="M367" s="1257"/>
      <c r="N367" s="1257"/>
      <c r="O367" s="375"/>
    </row>
    <row r="368" spans="1:15" s="356" customFormat="1" ht="24.75" customHeight="1">
      <c r="A368" s="1236">
        <v>25</v>
      </c>
      <c r="B368" s="1338" t="s">
        <v>1115</v>
      </c>
      <c r="C368" s="1338" t="s">
        <v>1146</v>
      </c>
      <c r="D368" s="367">
        <v>1</v>
      </c>
      <c r="E368" s="367" t="s">
        <v>1220</v>
      </c>
      <c r="F368" s="369" t="s">
        <v>111</v>
      </c>
      <c r="G368" s="1263">
        <f>COUNTIF(F368:F382,"Si")</f>
        <v>4</v>
      </c>
      <c r="H368" s="1263" t="str">
        <f>IF(G368=0, "NO HA RELACIONADO EL TRAMITE",IF(G368&gt;=5,"PRIORIZADO","NO PRIORIZADO"))</f>
        <v>NO PRIORIZADO</v>
      </c>
      <c r="I368" s="1263" t="str">
        <f>IF(H368="PRIORIZADO","1. INFORMACION A LA CIUDADANIA","NO DILIGENCIAR")</f>
        <v>NO DILIGENCIAR</v>
      </c>
      <c r="J368" s="368" t="str">
        <f>IF(H368="PRIORIZADO","1. ¿Cuáles son los actores externos que intervienen en la gestión del trámite?","NO DILIGENCIAR")</f>
        <v>NO DILIGENCIAR</v>
      </c>
      <c r="K368" s="369"/>
      <c r="L368" s="369"/>
      <c r="M368" s="1297"/>
      <c r="N368" s="1297"/>
      <c r="O368" s="370"/>
    </row>
    <row r="369" spans="1:15" s="356" customFormat="1" ht="24.75" customHeight="1">
      <c r="A369" s="1237"/>
      <c r="B369" s="1261"/>
      <c r="C369" s="1261"/>
      <c r="D369" s="372">
        <v>2</v>
      </c>
      <c r="E369" s="372" t="s">
        <v>1225</v>
      </c>
      <c r="F369" s="374" t="s">
        <v>90</v>
      </c>
      <c r="G369" s="1256"/>
      <c r="H369" s="1256"/>
      <c r="I369" s="1256"/>
      <c r="J369" s="373" t="str">
        <f>IF(H368="PRIORIZADO","2 ¿Cuáles son los actores internos que intervienen en la gestión del trámite?","NO DILIGENCIAR")</f>
        <v>NO DILIGENCIAR</v>
      </c>
      <c r="K369" s="374"/>
      <c r="L369" s="374"/>
      <c r="M369" s="1257"/>
      <c r="N369" s="1257"/>
      <c r="O369" s="375"/>
    </row>
    <row r="370" spans="1:15" s="356" customFormat="1" ht="24.75" customHeight="1">
      <c r="A370" s="1237"/>
      <c r="B370" s="1261"/>
      <c r="C370" s="1261"/>
      <c r="D370" s="372">
        <v>3</v>
      </c>
      <c r="E370" s="372" t="s">
        <v>1229</v>
      </c>
      <c r="F370" s="374" t="s">
        <v>90</v>
      </c>
      <c r="G370" s="1256"/>
      <c r="H370" s="1256"/>
      <c r="I370" s="1256"/>
      <c r="J370" s="373" t="str">
        <f>IF(H368="PRIORIZADO","3. ¿En la sede electrónica de la entidad hay publicada  suficiente información del trámite?","NO DILIGENCIAR")</f>
        <v>NO DILIGENCIAR</v>
      </c>
      <c r="K370" s="376"/>
      <c r="L370" s="376"/>
      <c r="M370" s="1298"/>
      <c r="N370" s="1298"/>
      <c r="O370" s="377"/>
    </row>
    <row r="371" spans="1:15" s="356" customFormat="1" ht="24.75" customHeight="1">
      <c r="A371" s="1237"/>
      <c r="B371" s="1261"/>
      <c r="C371" s="1261"/>
      <c r="D371" s="1256">
        <v>4</v>
      </c>
      <c r="E371" s="1256" t="s">
        <v>1234</v>
      </c>
      <c r="F371" s="1257" t="s">
        <v>111</v>
      </c>
      <c r="G371" s="1256"/>
      <c r="H371" s="1256"/>
      <c r="I371" s="1256"/>
      <c r="J371" s="373" t="str">
        <f>IF(H368="PRIORIZADO","4. ¿La información publicada  sobre el trámite esta en lenguaje claro y comprensible para la ciudadanía y es de acceso público?","NO DILIGENCIAR")</f>
        <v>NO DILIGENCIAR</v>
      </c>
      <c r="K371" s="376"/>
      <c r="L371" s="376"/>
      <c r="M371" s="1298"/>
      <c r="N371" s="1298"/>
      <c r="O371" s="377"/>
    </row>
    <row r="372" spans="1:15" s="356" customFormat="1" ht="24.75" customHeight="1">
      <c r="A372" s="1237"/>
      <c r="B372" s="1261"/>
      <c r="C372" s="1261"/>
      <c r="D372" s="1256"/>
      <c r="E372" s="1256"/>
      <c r="F372" s="1257"/>
      <c r="G372" s="1256"/>
      <c r="H372" s="1256"/>
      <c r="I372" s="1256" t="str">
        <f>IF(H368="PRIORIZADO","2. VERIFICACIÓN DE REQUISITOS", "NO DILIGENCIAR")</f>
        <v>NO DILIGENCIAR</v>
      </c>
      <c r="J372" s="372" t="str">
        <f>IF(H368="PRIORIZADO","1. ¿Es posible modificar los documentos aportados por la ciudadanía?","NO DILIGENCIAR")</f>
        <v>NO DILIGENCIAR</v>
      </c>
      <c r="K372" s="374"/>
      <c r="L372" s="374"/>
      <c r="M372" s="1257"/>
      <c r="N372" s="1257"/>
      <c r="O372" s="375"/>
    </row>
    <row r="373" spans="1:15" s="356" customFormat="1" ht="24.75" customHeight="1">
      <c r="A373" s="1237"/>
      <c r="B373" s="1261"/>
      <c r="C373" s="1261"/>
      <c r="D373" s="1256">
        <v>5</v>
      </c>
      <c r="E373" s="1256" t="s">
        <v>1240</v>
      </c>
      <c r="F373" s="1257" t="s">
        <v>111</v>
      </c>
      <c r="G373" s="1256"/>
      <c r="H373" s="1256"/>
      <c r="I373" s="1256"/>
      <c r="J373" s="1256" t="str">
        <f>IF(H368="PRIORIZADO","2. ¿Existen registros detallados de los documentos aportados por la ciudadanía y se ejercen controles para evitar su perdida?","NO DILIGENCIAR")</f>
        <v>NO DILIGENCIAR</v>
      </c>
      <c r="K373" s="1257"/>
      <c r="L373" s="1257"/>
      <c r="M373" s="1257"/>
      <c r="N373" s="1257"/>
      <c r="O373" s="1302"/>
    </row>
    <row r="374" spans="1:15" s="356" customFormat="1" ht="24.75" customHeight="1">
      <c r="A374" s="1237"/>
      <c r="B374" s="1261"/>
      <c r="C374" s="1261"/>
      <c r="D374" s="1256"/>
      <c r="E374" s="1256"/>
      <c r="F374" s="1257"/>
      <c r="G374" s="1256"/>
      <c r="H374" s="1256"/>
      <c r="I374" s="1256"/>
      <c r="J374" s="1256"/>
      <c r="K374" s="1257"/>
      <c r="L374" s="1257"/>
      <c r="M374" s="1257"/>
      <c r="N374" s="1257"/>
      <c r="O374" s="1302"/>
    </row>
    <row r="375" spans="1:15" s="356" customFormat="1" ht="24.75" customHeight="1">
      <c r="A375" s="1237"/>
      <c r="B375" s="1261"/>
      <c r="C375" s="1261"/>
      <c r="D375" s="1256">
        <v>6</v>
      </c>
      <c r="E375" s="1256" t="s">
        <v>1244</v>
      </c>
      <c r="F375" s="1257" t="s">
        <v>90</v>
      </c>
      <c r="G375" s="1256"/>
      <c r="H375" s="1256"/>
      <c r="I375" s="1256"/>
      <c r="J375" s="1256"/>
      <c r="K375" s="1257"/>
      <c r="L375" s="1257"/>
      <c r="M375" s="1257"/>
      <c r="N375" s="1257"/>
      <c r="O375" s="1302"/>
    </row>
    <row r="376" spans="1:15" s="356" customFormat="1" ht="24.75" customHeight="1">
      <c r="A376" s="1237"/>
      <c r="B376" s="1261"/>
      <c r="C376" s="1261"/>
      <c r="D376" s="1256"/>
      <c r="E376" s="1256"/>
      <c r="F376" s="1257"/>
      <c r="G376" s="1256"/>
      <c r="H376" s="1256"/>
      <c r="I376" s="1256"/>
      <c r="J376" s="1256" t="str">
        <f>IF(H368="PRIORIZADO","3. ¿Existe algún mecanismo para validar la veracidad de los requisitos","NO DILIGENCIAR")</f>
        <v>NO DILIGENCIAR</v>
      </c>
      <c r="K376" s="1257"/>
      <c r="L376" s="1257"/>
      <c r="M376" s="1257"/>
      <c r="N376" s="1257"/>
      <c r="O376" s="1302"/>
    </row>
    <row r="377" spans="1:15" s="356" customFormat="1" ht="24.75" customHeight="1">
      <c r="A377" s="1237"/>
      <c r="B377" s="1261"/>
      <c r="C377" s="1261"/>
      <c r="D377" s="1256">
        <v>7</v>
      </c>
      <c r="E377" s="1256" t="s">
        <v>1249</v>
      </c>
      <c r="F377" s="1257" t="s">
        <v>111</v>
      </c>
      <c r="G377" s="1256"/>
      <c r="H377" s="1256"/>
      <c r="I377" s="1256"/>
      <c r="J377" s="1256"/>
      <c r="K377" s="1257"/>
      <c r="L377" s="1257"/>
      <c r="M377" s="1257"/>
      <c r="N377" s="1257"/>
      <c r="O377" s="1302"/>
    </row>
    <row r="378" spans="1:15" s="356" customFormat="1" ht="24.75" customHeight="1">
      <c r="A378" s="1237"/>
      <c r="B378" s="1261"/>
      <c r="C378" s="1261"/>
      <c r="D378" s="1256"/>
      <c r="E378" s="1256"/>
      <c r="F378" s="1257"/>
      <c r="G378" s="1256"/>
      <c r="H378" s="1256"/>
      <c r="I378" s="1256"/>
      <c r="J378" s="1256"/>
      <c r="K378" s="1257"/>
      <c r="L378" s="1257"/>
      <c r="M378" s="1257"/>
      <c r="N378" s="1257"/>
      <c r="O378" s="1302"/>
    </row>
    <row r="379" spans="1:15" s="356" customFormat="1" ht="24.75" customHeight="1">
      <c r="A379" s="1237"/>
      <c r="B379" s="1261"/>
      <c r="C379" s="1261"/>
      <c r="D379" s="372">
        <v>8</v>
      </c>
      <c r="E379" s="372" t="s">
        <v>1250</v>
      </c>
      <c r="F379" s="374" t="s">
        <v>90</v>
      </c>
      <c r="G379" s="1256"/>
      <c r="H379" s="1256"/>
      <c r="I379" s="1256" t="str">
        <f>IF(H368="PRIORIZADO","3. TIEMPO DE RESPUESTA","NO DILIGENCIAR")</f>
        <v>NO DILIGENCIAR</v>
      </c>
      <c r="J379" s="372" t="str">
        <f>IF(H368="PRIORIZADO","1. ¿El trámite o servicio se encuentra virtualizado parcial o totalmente?","NO DILIGENCIAR")</f>
        <v>NO DILIGENCIAR</v>
      </c>
      <c r="K379" s="374"/>
      <c r="L379" s="374"/>
      <c r="M379" s="1257"/>
      <c r="N379" s="1257"/>
      <c r="O379" s="375"/>
    </row>
    <row r="380" spans="1:15" s="356" customFormat="1" ht="24.75" customHeight="1">
      <c r="A380" s="1237"/>
      <c r="B380" s="1261"/>
      <c r="C380" s="1261"/>
      <c r="D380" s="372">
        <v>9</v>
      </c>
      <c r="E380" s="372" t="s">
        <v>1252</v>
      </c>
      <c r="F380" s="374" t="s">
        <v>111</v>
      </c>
      <c r="G380" s="1256"/>
      <c r="H380" s="1256"/>
      <c r="I380" s="1256"/>
      <c r="J380" s="372" t="str">
        <f>IF(H368="PRIORIZADO","2. ¿Cuál es el tiempo de duración total del trámite o servicio?","NO DILIGENCIAR")</f>
        <v>NO DILIGENCIAR</v>
      </c>
      <c r="K380" s="374"/>
      <c r="L380" s="374"/>
      <c r="M380" s="1257"/>
      <c r="N380" s="1257"/>
      <c r="O380" s="375"/>
    </row>
    <row r="381" spans="1:15" s="356" customFormat="1" ht="24.75" customHeight="1">
      <c r="A381" s="1237"/>
      <c r="B381" s="1261"/>
      <c r="C381" s="1261"/>
      <c r="D381" s="1256">
        <v>10</v>
      </c>
      <c r="E381" s="1256" t="s">
        <v>1256</v>
      </c>
      <c r="F381" s="1257" t="s">
        <v>111</v>
      </c>
      <c r="G381" s="1256"/>
      <c r="H381" s="1256"/>
      <c r="I381" s="1256" t="str">
        <f>IF(H368="PRIORIZADO","4. SEGUIIMIENTO A LA RESPUESTA", "NO DILIGENCIAR")</f>
        <v>NO DILIGENCIAR</v>
      </c>
      <c r="J381" s="373" t="str">
        <f>IF(H368="PRIORIZADO","1. ¿Existe algún mecanismo o herramienta para que el ciudadano efectúe seguimiento a la gestión de la entidad para dar respuesta a su trámite o servicio solicitado?","NO DILIGENCIAR")</f>
        <v>NO DILIGENCIAR</v>
      </c>
      <c r="K381" s="374"/>
      <c r="L381" s="374"/>
      <c r="M381" s="1257"/>
      <c r="N381" s="1257"/>
      <c r="O381" s="375"/>
    </row>
    <row r="382" spans="1:15" s="356" customFormat="1" ht="24.75" customHeight="1" thickBot="1">
      <c r="A382" s="1238"/>
      <c r="B382" s="1262"/>
      <c r="C382" s="1262"/>
      <c r="D382" s="1258"/>
      <c r="E382" s="1258"/>
      <c r="F382" s="1259"/>
      <c r="G382" s="1276"/>
      <c r="H382" s="1258"/>
      <c r="I382" s="1258"/>
      <c r="J382" s="378" t="str">
        <f>IF(H368="PRIORIZADO","2. ¿Hay contacto entre el ciudano y el funcionario asignado para la respuesta al trámite o servicio solicitado?","NO DILIGENCIAR")</f>
        <v>NO DILIGENCIAR</v>
      </c>
      <c r="K382" s="374"/>
      <c r="L382" s="374"/>
      <c r="M382" s="1257"/>
      <c r="N382" s="1257"/>
      <c r="O382" s="375"/>
    </row>
    <row r="383" spans="1:15" s="356" customFormat="1" ht="24.75" customHeight="1">
      <c r="A383" s="1236">
        <v>26</v>
      </c>
      <c r="B383" s="1260" t="s">
        <v>1115</v>
      </c>
      <c r="C383" s="1260" t="s">
        <v>1147</v>
      </c>
      <c r="D383" s="367">
        <v>1</v>
      </c>
      <c r="E383" s="367" t="s">
        <v>1220</v>
      </c>
      <c r="F383" s="415" t="s">
        <v>111</v>
      </c>
      <c r="G383" s="1339">
        <f>COUNTIF(F383:F397,"Si")</f>
        <v>4</v>
      </c>
      <c r="H383" s="1340" t="str">
        <f>IF(G383=0, "NO HA RELACIONADO EL TRAMITE",IF(G383&gt;=5,"PRIORIZADO","NO PRIORIZADO"))</f>
        <v>NO PRIORIZADO</v>
      </c>
      <c r="I383" s="1263" t="str">
        <f>IF(H383="PRIORIZADO","1. INFORMACION A LA CIUDADANIA","NO DILIGENCIAR")</f>
        <v>NO DILIGENCIAR</v>
      </c>
      <c r="J383" s="368" t="str">
        <f>IF(H383="PRIORIZADO","1. ¿Cuáles son los actores externos que intervienen en la gestión del trámite?","NO DILIGENCIAR")</f>
        <v>NO DILIGENCIAR</v>
      </c>
      <c r="K383" s="369"/>
      <c r="L383" s="369"/>
      <c r="M383" s="1297"/>
      <c r="N383" s="1297"/>
      <c r="O383" s="370"/>
    </row>
    <row r="384" spans="1:15" s="356" customFormat="1" ht="24.75" customHeight="1">
      <c r="A384" s="1237"/>
      <c r="B384" s="1261"/>
      <c r="C384" s="1261"/>
      <c r="D384" s="372">
        <v>2</v>
      </c>
      <c r="E384" s="372" t="s">
        <v>1225</v>
      </c>
      <c r="F384" s="400" t="s">
        <v>90</v>
      </c>
      <c r="G384" s="1339"/>
      <c r="H384" s="1336"/>
      <c r="I384" s="1256"/>
      <c r="J384" s="373" t="str">
        <f>IF(H383="PRIORIZADO","2 ¿Cuáles son los actores internos que intervienen en la gestión del trámite?","NO DILIGENCIAR")</f>
        <v>NO DILIGENCIAR</v>
      </c>
      <c r="K384" s="374"/>
      <c r="L384" s="374"/>
      <c r="M384" s="1257"/>
      <c r="N384" s="1257"/>
      <c r="O384" s="375"/>
    </row>
    <row r="385" spans="1:15" s="356" customFormat="1" ht="24.75" customHeight="1">
      <c r="A385" s="1237"/>
      <c r="B385" s="1261"/>
      <c r="C385" s="1261"/>
      <c r="D385" s="372">
        <v>3</v>
      </c>
      <c r="E385" s="372" t="s">
        <v>1229</v>
      </c>
      <c r="F385" s="400" t="s">
        <v>90</v>
      </c>
      <c r="G385" s="1339"/>
      <c r="H385" s="1336"/>
      <c r="I385" s="1256"/>
      <c r="J385" s="373" t="str">
        <f>IF(H383="PRIORIZADO","3. ¿En la sede electrónica de la entidad hay publicada  suficiente información del trámite?","NO DILIGENCIAR")</f>
        <v>NO DILIGENCIAR</v>
      </c>
      <c r="K385" s="376"/>
      <c r="L385" s="376"/>
      <c r="M385" s="1298"/>
      <c r="N385" s="1298"/>
      <c r="O385" s="377"/>
    </row>
    <row r="386" spans="1:15" s="356" customFormat="1" ht="24.75" customHeight="1">
      <c r="A386" s="1237"/>
      <c r="B386" s="1261"/>
      <c r="C386" s="1261"/>
      <c r="D386" s="1256">
        <v>4</v>
      </c>
      <c r="E386" s="1256" t="s">
        <v>1234</v>
      </c>
      <c r="F386" s="1299" t="s">
        <v>111</v>
      </c>
      <c r="G386" s="1339"/>
      <c r="H386" s="1336"/>
      <c r="I386" s="1256"/>
      <c r="J386" s="373" t="str">
        <f>IF(H383="PRIORIZADO","4. ¿La información publicada  sobre el trámite esta en lenguaje claro y comprensible para la ciudadanía y es de acceso público?","NO DILIGENCIAR")</f>
        <v>NO DILIGENCIAR</v>
      </c>
      <c r="K386" s="376"/>
      <c r="L386" s="376"/>
      <c r="M386" s="1298"/>
      <c r="N386" s="1298"/>
      <c r="O386" s="377"/>
    </row>
    <row r="387" spans="1:15" s="356" customFormat="1" ht="24.75" customHeight="1">
      <c r="A387" s="1237"/>
      <c r="B387" s="1261"/>
      <c r="C387" s="1261"/>
      <c r="D387" s="1256"/>
      <c r="E387" s="1256"/>
      <c r="F387" s="1299"/>
      <c r="G387" s="1339"/>
      <c r="H387" s="1336"/>
      <c r="I387" s="1256" t="str">
        <f>IF(H383="PRIORIZADO","2. VERIFICACIÓN DE REQUISITOS", "NO DILIGENCIAR")</f>
        <v>NO DILIGENCIAR</v>
      </c>
      <c r="J387" s="372" t="str">
        <f>IF(H383="PRIORIZADO","1. ¿Es posible modificar los documentos aportados por la ciudadanía?","NO DILIGENCIAR")</f>
        <v>NO DILIGENCIAR</v>
      </c>
      <c r="K387" s="374"/>
      <c r="L387" s="374"/>
      <c r="M387" s="1257"/>
      <c r="N387" s="1257"/>
      <c r="O387" s="375"/>
    </row>
    <row r="388" spans="1:15" s="356" customFormat="1" ht="24.75" customHeight="1">
      <c r="A388" s="1237"/>
      <c r="B388" s="1261"/>
      <c r="C388" s="1261"/>
      <c r="D388" s="1256">
        <v>5</v>
      </c>
      <c r="E388" s="1256" t="s">
        <v>1240</v>
      </c>
      <c r="F388" s="1299" t="s">
        <v>111</v>
      </c>
      <c r="G388" s="1339"/>
      <c r="H388" s="1336"/>
      <c r="I388" s="1256"/>
      <c r="J388" s="1256" t="str">
        <f>IF(H383="PRIORIZADO","2. ¿Existen registros detallados de los documentos aportados por la ciudadanía y se ejercen controles para evitar su perdida?","NO DILIGENCIAR")</f>
        <v>NO DILIGENCIAR</v>
      </c>
      <c r="K388" s="1257"/>
      <c r="L388" s="1257"/>
      <c r="M388" s="1257"/>
      <c r="N388" s="1257"/>
      <c r="O388" s="1302"/>
    </row>
    <row r="389" spans="1:15" s="356" customFormat="1" ht="24.75" customHeight="1">
      <c r="A389" s="1237"/>
      <c r="B389" s="1261"/>
      <c r="C389" s="1261"/>
      <c r="D389" s="1256"/>
      <c r="E389" s="1256"/>
      <c r="F389" s="1299"/>
      <c r="G389" s="1339"/>
      <c r="H389" s="1336"/>
      <c r="I389" s="1256"/>
      <c r="J389" s="1256"/>
      <c r="K389" s="1257"/>
      <c r="L389" s="1257"/>
      <c r="M389" s="1257"/>
      <c r="N389" s="1257"/>
      <c r="O389" s="1302"/>
    </row>
    <row r="390" spans="1:15" s="356" customFormat="1" ht="24.75" customHeight="1">
      <c r="A390" s="1237"/>
      <c r="B390" s="1261"/>
      <c r="C390" s="1261"/>
      <c r="D390" s="1256">
        <v>6</v>
      </c>
      <c r="E390" s="1256" t="s">
        <v>1244</v>
      </c>
      <c r="F390" s="1299" t="s">
        <v>90</v>
      </c>
      <c r="G390" s="1339"/>
      <c r="H390" s="1336"/>
      <c r="I390" s="1256"/>
      <c r="J390" s="1256"/>
      <c r="K390" s="1257"/>
      <c r="L390" s="1257"/>
      <c r="M390" s="1257"/>
      <c r="N390" s="1257"/>
      <c r="O390" s="1302"/>
    </row>
    <row r="391" spans="1:15" s="356" customFormat="1" ht="24.75" customHeight="1">
      <c r="A391" s="1237"/>
      <c r="B391" s="1261"/>
      <c r="C391" s="1261"/>
      <c r="D391" s="1256"/>
      <c r="E391" s="1256"/>
      <c r="F391" s="1299"/>
      <c r="G391" s="1339"/>
      <c r="H391" s="1336"/>
      <c r="I391" s="1256"/>
      <c r="J391" s="1256" t="str">
        <f>IF(H383="PRIORIZADO","3. ¿Existe algún mecanismo para validar la veracidad de los requisitos","NO DILIGENCIAR")</f>
        <v>NO DILIGENCIAR</v>
      </c>
      <c r="K391" s="1257"/>
      <c r="L391" s="1257"/>
      <c r="M391" s="1257"/>
      <c r="N391" s="1257"/>
      <c r="O391" s="1302"/>
    </row>
    <row r="392" spans="1:15" s="356" customFormat="1" ht="24.75" customHeight="1">
      <c r="A392" s="1237"/>
      <c r="B392" s="1261"/>
      <c r="C392" s="1261"/>
      <c r="D392" s="1256">
        <v>7</v>
      </c>
      <c r="E392" s="1256" t="s">
        <v>1249</v>
      </c>
      <c r="F392" s="1299" t="s">
        <v>111</v>
      </c>
      <c r="G392" s="1339"/>
      <c r="H392" s="1336"/>
      <c r="I392" s="1256"/>
      <c r="J392" s="1256"/>
      <c r="K392" s="1257"/>
      <c r="L392" s="1257"/>
      <c r="M392" s="1257"/>
      <c r="N392" s="1257"/>
      <c r="O392" s="1302"/>
    </row>
    <row r="393" spans="1:15" s="356" customFormat="1" ht="24.75" customHeight="1">
      <c r="A393" s="1237"/>
      <c r="B393" s="1261"/>
      <c r="C393" s="1261"/>
      <c r="D393" s="1256"/>
      <c r="E393" s="1256"/>
      <c r="F393" s="1299"/>
      <c r="G393" s="1339"/>
      <c r="H393" s="1336"/>
      <c r="I393" s="1256"/>
      <c r="J393" s="1256"/>
      <c r="K393" s="1257"/>
      <c r="L393" s="1257"/>
      <c r="M393" s="1257"/>
      <c r="N393" s="1257"/>
      <c r="O393" s="1302"/>
    </row>
    <row r="394" spans="1:15" s="356" customFormat="1" ht="24.75" customHeight="1">
      <c r="A394" s="1237"/>
      <c r="B394" s="1261"/>
      <c r="C394" s="1261"/>
      <c r="D394" s="372">
        <v>8</v>
      </c>
      <c r="E394" s="372" t="s">
        <v>1250</v>
      </c>
      <c r="F394" s="400" t="s">
        <v>90</v>
      </c>
      <c r="G394" s="1339"/>
      <c r="H394" s="1336"/>
      <c r="I394" s="1256" t="str">
        <f>IF(H383="PRIORIZADO","3. TIEMPO DE RESPUESTA","NO DILIGENCIAR")</f>
        <v>NO DILIGENCIAR</v>
      </c>
      <c r="J394" s="372" t="str">
        <f>IF(H383="PRIORIZADO","1. ¿El trámite o servicio se encuentra virtualizado parcial o totalmente?","NO DILIGENCIAR")</f>
        <v>NO DILIGENCIAR</v>
      </c>
      <c r="K394" s="374"/>
      <c r="L394" s="374"/>
      <c r="M394" s="1257"/>
      <c r="N394" s="1257"/>
      <c r="O394" s="375"/>
    </row>
    <row r="395" spans="1:15" s="356" customFormat="1" ht="24.75" customHeight="1">
      <c r="A395" s="1237"/>
      <c r="B395" s="1261"/>
      <c r="C395" s="1261"/>
      <c r="D395" s="372">
        <v>9</v>
      </c>
      <c r="E395" s="372" t="s">
        <v>1252</v>
      </c>
      <c r="F395" s="400" t="s">
        <v>111</v>
      </c>
      <c r="G395" s="1339"/>
      <c r="H395" s="1336"/>
      <c r="I395" s="1256"/>
      <c r="J395" s="372" t="str">
        <f>IF(H383="PRIORIZADO","2. ¿Cuál es el tiempo de duración total del trámite o servicio?","NO DILIGENCIAR")</f>
        <v>NO DILIGENCIAR</v>
      </c>
      <c r="K395" s="374"/>
      <c r="L395" s="374"/>
      <c r="M395" s="1257"/>
      <c r="N395" s="1257"/>
      <c r="O395" s="375"/>
    </row>
    <row r="396" spans="1:15" s="356" customFormat="1" ht="24.75" customHeight="1">
      <c r="A396" s="1237"/>
      <c r="B396" s="1261"/>
      <c r="C396" s="1261"/>
      <c r="D396" s="1256">
        <v>10</v>
      </c>
      <c r="E396" s="1256" t="s">
        <v>1256</v>
      </c>
      <c r="F396" s="1299" t="s">
        <v>111</v>
      </c>
      <c r="G396" s="1339"/>
      <c r="H396" s="1336"/>
      <c r="I396" s="1256" t="str">
        <f>IF(H383="PRIORIZADO","4. SEGUIIMIENTO A LA RESPUESTA", "NO DILIGENCIAR")</f>
        <v>NO DILIGENCIAR</v>
      </c>
      <c r="J396" s="373" t="str">
        <f>IF(H383="PRIORIZADO","1. ¿Existe algún mecanismo o herramienta para que el ciudadano efectúe seguimiento a la gestión de la entidad para dar respuesta a su trámite o servicio solicitado?","NO DILIGENCIAR")</f>
        <v>NO DILIGENCIAR</v>
      </c>
      <c r="K396" s="374"/>
      <c r="L396" s="374"/>
      <c r="M396" s="1257"/>
      <c r="N396" s="1257"/>
      <c r="O396" s="375"/>
    </row>
    <row r="397" spans="1:15" s="356" customFormat="1" ht="24.75" customHeight="1" thickBot="1">
      <c r="A397" s="1238"/>
      <c r="B397" s="1262"/>
      <c r="C397" s="1262"/>
      <c r="D397" s="1258"/>
      <c r="E397" s="1258"/>
      <c r="F397" s="1341"/>
      <c r="G397" s="1339"/>
      <c r="H397" s="1337"/>
      <c r="I397" s="1258"/>
      <c r="J397" s="378" t="str">
        <f>IF(H383="PRIORIZADO","2. ¿Hay contacto entre el ciudano y el funcionario asignado para la respuesta al trámite o servicio solicitado?","NO DILIGENCIAR")</f>
        <v>NO DILIGENCIAR</v>
      </c>
      <c r="K397" s="374"/>
      <c r="L397" s="374"/>
      <c r="M397" s="1257"/>
      <c r="N397" s="1257"/>
      <c r="O397" s="375"/>
    </row>
    <row r="398" spans="1:15" s="356" customFormat="1" ht="24.75" customHeight="1">
      <c r="A398" s="1236">
        <v>27</v>
      </c>
      <c r="B398" s="1260" t="s">
        <v>1115</v>
      </c>
      <c r="C398" s="1260" t="s">
        <v>1148</v>
      </c>
      <c r="D398" s="367">
        <v>1</v>
      </c>
      <c r="E398" s="367" t="s">
        <v>1220</v>
      </c>
      <c r="F398" s="369" t="s">
        <v>111</v>
      </c>
      <c r="G398" s="1278">
        <f>COUNTIF(F398:F412,"Si")</f>
        <v>4</v>
      </c>
      <c r="H398" s="1263" t="str">
        <f>IF(G398=0, "NO HA RELACIONADO EL TRAMITE",IF(G398&gt;=5,"PRIORIZADO","NO PRIORIZADO"))</f>
        <v>NO PRIORIZADO</v>
      </c>
      <c r="I398" s="1263" t="str">
        <f>IF(H398="PRIORIZADO","1. INFORMACION A LA CIUDADANIA","NO DILIGENCIAR")</f>
        <v>NO DILIGENCIAR</v>
      </c>
      <c r="J398" s="368" t="str">
        <f>IF(H398="PRIORIZADO","1. ¿Cuáles son los actores externos que intervienen en la gestión del trámite?","NO DILIGENCIAR")</f>
        <v>NO DILIGENCIAR</v>
      </c>
      <c r="K398" s="369"/>
      <c r="L398" s="369"/>
      <c r="M398" s="1297"/>
      <c r="N398" s="1297"/>
      <c r="O398" s="370"/>
    </row>
    <row r="399" spans="1:15" s="356" customFormat="1" ht="24.75" customHeight="1">
      <c r="A399" s="1237"/>
      <c r="B399" s="1261"/>
      <c r="C399" s="1261"/>
      <c r="D399" s="372">
        <v>2</v>
      </c>
      <c r="E399" s="372" t="s">
        <v>1225</v>
      </c>
      <c r="F399" s="374" t="s">
        <v>90</v>
      </c>
      <c r="G399" s="1256"/>
      <c r="H399" s="1256"/>
      <c r="I399" s="1256"/>
      <c r="J399" s="373" t="str">
        <f>IF(H398="PRIORIZADO","2 ¿Cuáles son los actores internos que intervienen en la gestión del trámite?","NO DILIGENCIAR")</f>
        <v>NO DILIGENCIAR</v>
      </c>
      <c r="K399" s="374"/>
      <c r="L399" s="374"/>
      <c r="M399" s="1257"/>
      <c r="N399" s="1257"/>
      <c r="O399" s="375"/>
    </row>
    <row r="400" spans="1:15" s="356" customFormat="1" ht="24.75" customHeight="1">
      <c r="A400" s="1237"/>
      <c r="B400" s="1261"/>
      <c r="C400" s="1261"/>
      <c r="D400" s="372">
        <v>3</v>
      </c>
      <c r="E400" s="372" t="s">
        <v>1229</v>
      </c>
      <c r="F400" s="374" t="s">
        <v>90</v>
      </c>
      <c r="G400" s="1256"/>
      <c r="H400" s="1256"/>
      <c r="I400" s="1256"/>
      <c r="J400" s="373" t="str">
        <f>IF(H398="PRIORIZADO","3. ¿En la sede electrónica de la entidad hay publicada  suficiente información del trámite?","NO DILIGENCIAR")</f>
        <v>NO DILIGENCIAR</v>
      </c>
      <c r="K400" s="376"/>
      <c r="L400" s="376"/>
      <c r="M400" s="1298"/>
      <c r="N400" s="1298"/>
      <c r="O400" s="377"/>
    </row>
    <row r="401" spans="1:15" s="356" customFormat="1" ht="24.75" customHeight="1">
      <c r="A401" s="1237"/>
      <c r="B401" s="1261"/>
      <c r="C401" s="1261"/>
      <c r="D401" s="1256">
        <v>4</v>
      </c>
      <c r="E401" s="1256" t="s">
        <v>1234</v>
      </c>
      <c r="F401" s="1257" t="s">
        <v>111</v>
      </c>
      <c r="G401" s="1256"/>
      <c r="H401" s="1256"/>
      <c r="I401" s="1256"/>
      <c r="J401" s="373" t="str">
        <f>IF(H398="PRIORIZADO","4. ¿La información publicada  sobre el trámite esta en lenguaje claro y comprensible para la ciudadanía y es de acceso público?","NO DILIGENCIAR")</f>
        <v>NO DILIGENCIAR</v>
      </c>
      <c r="K401" s="376"/>
      <c r="L401" s="376"/>
      <c r="M401" s="1298"/>
      <c r="N401" s="1298"/>
      <c r="O401" s="377"/>
    </row>
    <row r="402" spans="1:15" s="356" customFormat="1" ht="24.75" customHeight="1">
      <c r="A402" s="1237"/>
      <c r="B402" s="1261"/>
      <c r="C402" s="1261"/>
      <c r="D402" s="1256"/>
      <c r="E402" s="1256"/>
      <c r="F402" s="1257"/>
      <c r="G402" s="1256"/>
      <c r="H402" s="1256"/>
      <c r="I402" s="1256" t="str">
        <f>IF(H398="PRIORIZADO","2. VERIFICACIÓN DE REQUISITOS", "NO DILIGENCIAR")</f>
        <v>NO DILIGENCIAR</v>
      </c>
      <c r="J402" s="372" t="str">
        <f>IF(H398="PRIORIZADO","1. ¿Es posible modificar los documentos aportados por la ciudadanía?","NO DILIGENCIAR")</f>
        <v>NO DILIGENCIAR</v>
      </c>
      <c r="K402" s="374"/>
      <c r="L402" s="374"/>
      <c r="M402" s="1257"/>
      <c r="N402" s="1257"/>
      <c r="O402" s="375"/>
    </row>
    <row r="403" spans="1:15" s="356" customFormat="1" ht="24.75" customHeight="1">
      <c r="A403" s="1237"/>
      <c r="B403" s="1261"/>
      <c r="C403" s="1261"/>
      <c r="D403" s="1256">
        <v>5</v>
      </c>
      <c r="E403" s="1256" t="s">
        <v>1240</v>
      </c>
      <c r="F403" s="1257" t="s">
        <v>111</v>
      </c>
      <c r="G403" s="1256"/>
      <c r="H403" s="1256"/>
      <c r="I403" s="1256"/>
      <c r="J403" s="1256" t="str">
        <f>IF(H398="PRIORIZADO","2. ¿Existen registros detallados de los documentos aportados por la ciudadanía y se ejercen controles para evitar su perdida?","NO DILIGENCIAR")</f>
        <v>NO DILIGENCIAR</v>
      </c>
      <c r="K403" s="1257"/>
      <c r="L403" s="1257"/>
      <c r="M403" s="1257"/>
      <c r="N403" s="1257"/>
      <c r="O403" s="1302"/>
    </row>
    <row r="404" spans="1:15" s="356" customFormat="1" ht="24.75" customHeight="1">
      <c r="A404" s="1237"/>
      <c r="B404" s="1261"/>
      <c r="C404" s="1261"/>
      <c r="D404" s="1256"/>
      <c r="E404" s="1256"/>
      <c r="F404" s="1257"/>
      <c r="G404" s="1256"/>
      <c r="H404" s="1256"/>
      <c r="I404" s="1256"/>
      <c r="J404" s="1256"/>
      <c r="K404" s="1257"/>
      <c r="L404" s="1257"/>
      <c r="M404" s="1257"/>
      <c r="N404" s="1257"/>
      <c r="O404" s="1302"/>
    </row>
    <row r="405" spans="1:15" s="356" customFormat="1" ht="24.75" customHeight="1">
      <c r="A405" s="1237"/>
      <c r="B405" s="1261"/>
      <c r="C405" s="1261"/>
      <c r="D405" s="1256">
        <v>6</v>
      </c>
      <c r="E405" s="1256" t="s">
        <v>1244</v>
      </c>
      <c r="F405" s="1257" t="s">
        <v>90</v>
      </c>
      <c r="G405" s="1256"/>
      <c r="H405" s="1256"/>
      <c r="I405" s="1256"/>
      <c r="J405" s="1256"/>
      <c r="K405" s="1257"/>
      <c r="L405" s="1257"/>
      <c r="M405" s="1257"/>
      <c r="N405" s="1257"/>
      <c r="O405" s="1302"/>
    </row>
    <row r="406" spans="1:15" s="356" customFormat="1" ht="24.75" customHeight="1">
      <c r="A406" s="1237"/>
      <c r="B406" s="1261"/>
      <c r="C406" s="1261"/>
      <c r="D406" s="1256"/>
      <c r="E406" s="1256"/>
      <c r="F406" s="1257"/>
      <c r="G406" s="1256"/>
      <c r="H406" s="1256"/>
      <c r="I406" s="1256"/>
      <c r="J406" s="1256" t="str">
        <f>IF(H398="PRIORIZADO","3. ¿Existe algún mecanismo para validar la veracidad de los requisitos","NO DILIGENCIAR")</f>
        <v>NO DILIGENCIAR</v>
      </c>
      <c r="K406" s="1257"/>
      <c r="L406" s="1257"/>
      <c r="M406" s="1257"/>
      <c r="N406" s="1257"/>
      <c r="O406" s="1302"/>
    </row>
    <row r="407" spans="1:15" s="356" customFormat="1" ht="24.75" customHeight="1">
      <c r="A407" s="1237"/>
      <c r="B407" s="1261"/>
      <c r="C407" s="1261"/>
      <c r="D407" s="1256">
        <v>7</v>
      </c>
      <c r="E407" s="1256" t="s">
        <v>1249</v>
      </c>
      <c r="F407" s="1257" t="s">
        <v>111</v>
      </c>
      <c r="G407" s="1256"/>
      <c r="H407" s="1256"/>
      <c r="I407" s="1256"/>
      <c r="J407" s="1256"/>
      <c r="K407" s="1257"/>
      <c r="L407" s="1257"/>
      <c r="M407" s="1257"/>
      <c r="N407" s="1257"/>
      <c r="O407" s="1302"/>
    </row>
    <row r="408" spans="1:15" s="356" customFormat="1" ht="24.75" customHeight="1">
      <c r="A408" s="1237"/>
      <c r="B408" s="1261"/>
      <c r="C408" s="1261"/>
      <c r="D408" s="1256"/>
      <c r="E408" s="1256"/>
      <c r="F408" s="1257"/>
      <c r="G408" s="1256"/>
      <c r="H408" s="1256"/>
      <c r="I408" s="1256"/>
      <c r="J408" s="1256"/>
      <c r="K408" s="1257"/>
      <c r="L408" s="1257"/>
      <c r="M408" s="1257"/>
      <c r="N408" s="1257"/>
      <c r="O408" s="1302"/>
    </row>
    <row r="409" spans="1:15" s="356" customFormat="1" ht="24.75" customHeight="1">
      <c r="A409" s="1237"/>
      <c r="B409" s="1261"/>
      <c r="C409" s="1261"/>
      <c r="D409" s="372">
        <v>8</v>
      </c>
      <c r="E409" s="372" t="s">
        <v>1250</v>
      </c>
      <c r="F409" s="374" t="s">
        <v>90</v>
      </c>
      <c r="G409" s="1256"/>
      <c r="H409" s="1256"/>
      <c r="I409" s="1256" t="str">
        <f>IF(H398="PRIORIZADO","3. TIEMPO DE RESPUESTA","NO DILIGENCIAR")</f>
        <v>NO DILIGENCIAR</v>
      </c>
      <c r="J409" s="372" t="str">
        <f>IF(H398="PRIORIZADO","1. ¿El trámite o servicio se encuentra virtualizado parcial o totalmente?","NO DILIGENCIAR")</f>
        <v>NO DILIGENCIAR</v>
      </c>
      <c r="K409" s="374"/>
      <c r="L409" s="374"/>
      <c r="M409" s="1257"/>
      <c r="N409" s="1257"/>
      <c r="O409" s="375"/>
    </row>
    <row r="410" spans="1:15" s="356" customFormat="1" ht="24.75" customHeight="1">
      <c r="A410" s="1237"/>
      <c r="B410" s="1261"/>
      <c r="C410" s="1261"/>
      <c r="D410" s="372">
        <v>9</v>
      </c>
      <c r="E410" s="372" t="s">
        <v>1252</v>
      </c>
      <c r="F410" s="374" t="s">
        <v>111</v>
      </c>
      <c r="G410" s="1256"/>
      <c r="H410" s="1256"/>
      <c r="I410" s="1256"/>
      <c r="J410" s="372" t="str">
        <f>IF(H398="PRIORIZADO","2. ¿Cuál es el tiempo de duración total del trámite o servicio?","NO DILIGENCIAR")</f>
        <v>NO DILIGENCIAR</v>
      </c>
      <c r="K410" s="374"/>
      <c r="L410" s="374"/>
      <c r="M410" s="1257"/>
      <c r="N410" s="1257"/>
      <c r="O410" s="375"/>
    </row>
    <row r="411" spans="1:15" s="356" customFormat="1" ht="24.75" customHeight="1">
      <c r="A411" s="1237"/>
      <c r="B411" s="1261"/>
      <c r="C411" s="1261"/>
      <c r="D411" s="1256">
        <v>10</v>
      </c>
      <c r="E411" s="1256" t="s">
        <v>1256</v>
      </c>
      <c r="F411" s="1257" t="s">
        <v>111</v>
      </c>
      <c r="G411" s="1256"/>
      <c r="H411" s="1256"/>
      <c r="I411" s="1256" t="str">
        <f>IF(H398="PRIORIZADO","4. SEGUIIMIENTO A LA RESPUESTA", "NO DILIGENCIAR")</f>
        <v>NO DILIGENCIAR</v>
      </c>
      <c r="J411" s="373" t="str">
        <f>IF(H398="PRIORIZADO","1. ¿Existe algún mecanismo o herramienta para que el ciudadano efectúe seguimiento a la gestión de la entidad para dar respuesta a su trámite o servicio solicitado?","NO DILIGENCIAR")</f>
        <v>NO DILIGENCIAR</v>
      </c>
      <c r="K411" s="374"/>
      <c r="L411" s="374"/>
      <c r="M411" s="1257"/>
      <c r="N411" s="1257"/>
      <c r="O411" s="375"/>
    </row>
    <row r="412" spans="1:15" s="356" customFormat="1" ht="24.75" customHeight="1">
      <c r="A412" s="1238"/>
      <c r="B412" s="1262"/>
      <c r="C412" s="1262"/>
      <c r="D412" s="1258"/>
      <c r="E412" s="1258"/>
      <c r="F412" s="1259"/>
      <c r="G412" s="1258"/>
      <c r="H412" s="1258"/>
      <c r="I412" s="1258"/>
      <c r="J412" s="378" t="str">
        <f>IF(H398="PRIORIZADO","2. ¿Hay contacto entre el ciudano y el funcionario asignado para la respuesta al trámite o servicio solicitado?","NO DILIGENCIAR")</f>
        <v>NO DILIGENCIAR</v>
      </c>
      <c r="K412" s="374"/>
      <c r="L412" s="374"/>
      <c r="M412" s="1257"/>
      <c r="N412" s="1257"/>
      <c r="O412" s="375"/>
    </row>
    <row r="413" spans="1:15" s="356" customFormat="1" ht="24.75" customHeight="1">
      <c r="A413" s="1236">
        <v>28</v>
      </c>
      <c r="B413" s="1260" t="s">
        <v>1115</v>
      </c>
      <c r="C413" s="1260" t="s">
        <v>1200</v>
      </c>
      <c r="D413" s="367">
        <v>1</v>
      </c>
      <c r="E413" s="367" t="s">
        <v>1220</v>
      </c>
      <c r="F413" s="369" t="s">
        <v>90</v>
      </c>
      <c r="G413" s="1263">
        <f>COUNTIF(F413:F427,"Si")</f>
        <v>6</v>
      </c>
      <c r="H413" s="1263" t="str">
        <f>IF(G413=0, "NO HA RELACIONADO EL TRAMITE",IF(G413&gt;=5,"PRIORIZADO","NO PRIORIZADO"))</f>
        <v>PRIORIZADO</v>
      </c>
      <c r="I413" s="1263" t="str">
        <f>IF(H413="PRIORIZADO","1. INFORMACION A LA CIUDADANIA","NO DILIGENCIAR")</f>
        <v>1. INFORMACION A LA CIUDADANIA</v>
      </c>
      <c r="J413" s="368" t="str">
        <f>IF(H413="PRIORIZADO","1. ¿Cuáles son los actores externos que intervienen en la gestión del trámite?","NO DILIGENCIAR")</f>
        <v>1. ¿Cuáles son los actores externos que intervienen en la gestión del trámite?</v>
      </c>
      <c r="K413" s="374" t="s">
        <v>1221</v>
      </c>
      <c r="L413" s="369" t="s">
        <v>1260</v>
      </c>
      <c r="M413" s="1268" t="s">
        <v>1260</v>
      </c>
      <c r="N413" s="1269"/>
      <c r="O413" s="383" t="s">
        <v>1261</v>
      </c>
    </row>
    <row r="414" spans="1:15" s="356" customFormat="1" ht="24.75" customHeight="1">
      <c r="A414" s="1237"/>
      <c r="B414" s="1261"/>
      <c r="C414" s="1261"/>
      <c r="D414" s="372">
        <v>2</v>
      </c>
      <c r="E414" s="372" t="s">
        <v>1225</v>
      </c>
      <c r="F414" s="374" t="s">
        <v>111</v>
      </c>
      <c r="G414" s="1256"/>
      <c r="H414" s="1256"/>
      <c r="I414" s="1256"/>
      <c r="J414" s="373" t="str">
        <f>IF(H413="PRIORIZADO","2 ¿Cuáles son los actores internos que intervienen en la gestión del trámite?","NO DILIGENCIAR")</f>
        <v>2 ¿Cuáles son los actores internos que intervienen en la gestión del trámite?</v>
      </c>
      <c r="K414" s="374" t="s">
        <v>1226</v>
      </c>
      <c r="L414" s="369" t="s">
        <v>1260</v>
      </c>
      <c r="M414" s="1270" t="s">
        <v>1262</v>
      </c>
      <c r="N414" s="1271"/>
      <c r="O414" s="383" t="s">
        <v>1261</v>
      </c>
    </row>
    <row r="415" spans="1:15" s="356" customFormat="1" ht="24.75" customHeight="1">
      <c r="A415" s="1237"/>
      <c r="B415" s="1261"/>
      <c r="C415" s="1261"/>
      <c r="D415" s="372">
        <v>3</v>
      </c>
      <c r="E415" s="372" t="s">
        <v>1229</v>
      </c>
      <c r="F415" s="374" t="s">
        <v>90</v>
      </c>
      <c r="G415" s="1256"/>
      <c r="H415" s="1256"/>
      <c r="I415" s="1256"/>
      <c r="J415" s="373" t="str">
        <f>IF(H413="PRIORIZADO","3. ¿En la sede electrónica de la entidad hay publicada  suficiente información del trámite?","NO DILIGENCIAR")</f>
        <v>3. ¿En la sede electrónica de la entidad hay publicada  suficiente información del trámite?</v>
      </c>
      <c r="K415" s="376" t="s">
        <v>1263</v>
      </c>
      <c r="L415" s="376" t="s">
        <v>1239</v>
      </c>
      <c r="M415" s="1270" t="s">
        <v>1239</v>
      </c>
      <c r="N415" s="1271"/>
      <c r="O415" s="384" t="s">
        <v>1239</v>
      </c>
    </row>
    <row r="416" spans="1:15" s="356" customFormat="1" ht="24.75" customHeight="1">
      <c r="A416" s="1237"/>
      <c r="B416" s="1261"/>
      <c r="C416" s="1261"/>
      <c r="D416" s="1256">
        <v>4</v>
      </c>
      <c r="E416" s="1256" t="s">
        <v>1234</v>
      </c>
      <c r="F416" s="1257" t="s">
        <v>90</v>
      </c>
      <c r="G416" s="1256"/>
      <c r="H416" s="1256"/>
      <c r="I416" s="1256"/>
      <c r="J416" s="373" t="str">
        <f>IF(H413="PRIORIZADO","4. ¿La información publicada  sobre el trámite esta en lenguaje claro y comprensible para la ciudadanía y es de acceso público?","NO DILIGENCIAR")</f>
        <v>4. ¿La información publicada  sobre el trámite esta en lenguaje claro y comprensible para la ciudadanía y es de acceso público?</v>
      </c>
      <c r="K416" s="376" t="s">
        <v>140</v>
      </c>
      <c r="L416" s="376" t="s">
        <v>1239</v>
      </c>
      <c r="M416" s="1270" t="s">
        <v>1239</v>
      </c>
      <c r="N416" s="1271"/>
      <c r="O416" s="384" t="s">
        <v>1239</v>
      </c>
    </row>
    <row r="417" spans="1:15" s="356" customFormat="1" ht="24.75" customHeight="1">
      <c r="A417" s="1237"/>
      <c r="B417" s="1261"/>
      <c r="C417" s="1261"/>
      <c r="D417" s="1256"/>
      <c r="E417" s="1256"/>
      <c r="F417" s="1257" t="s">
        <v>90</v>
      </c>
      <c r="G417" s="1256"/>
      <c r="H417" s="1256"/>
      <c r="I417" s="1256" t="str">
        <f>IF(H413="PRIORIZADO","2. VERIFICACIÓN DE REQUISITOS", "NO DILIGENCIAR")</f>
        <v>2. VERIFICACIÓN DE REQUISITOS</v>
      </c>
      <c r="J417" s="372" t="str">
        <f>IF(H413="PRIORIZADO","1. ¿Es posible modificar los documentos aportados por la ciudadanía?","NO DILIGENCIAR")</f>
        <v>1. ¿Es posible modificar los documentos aportados por la ciudadanía?</v>
      </c>
      <c r="K417" s="374" t="s">
        <v>147</v>
      </c>
      <c r="L417" s="376" t="s">
        <v>1239</v>
      </c>
      <c r="M417" s="1270" t="s">
        <v>1239</v>
      </c>
      <c r="N417" s="1271"/>
      <c r="O417" s="383" t="s">
        <v>1239</v>
      </c>
    </row>
    <row r="418" spans="1:15" s="356" customFormat="1" ht="24.75" customHeight="1">
      <c r="A418" s="1237"/>
      <c r="B418" s="1261"/>
      <c r="C418" s="1261"/>
      <c r="D418" s="1256">
        <v>5</v>
      </c>
      <c r="E418" s="1256" t="s">
        <v>1240</v>
      </c>
      <c r="F418" s="1257" t="s">
        <v>111</v>
      </c>
      <c r="G418" s="1256"/>
      <c r="H418" s="1256"/>
      <c r="I418" s="1256"/>
      <c r="J418" s="1256" t="str">
        <f>IF(H413="PRIORIZADO","2. ¿Existen registros detallados de los documentos aportados por la ciudadanía y se ejercen controles para evitar su perdida?","NO DILIGENCIAR")</f>
        <v>2. ¿Existen registros detallados de los documentos aportados por la ciudadanía y se ejercen controles para evitar su perdida?</v>
      </c>
      <c r="K418" s="1257" t="s">
        <v>140</v>
      </c>
      <c r="L418" s="1257" t="s">
        <v>1241</v>
      </c>
      <c r="M418" s="1257" t="s">
        <v>1264</v>
      </c>
      <c r="N418" s="1299"/>
      <c r="O418" s="1301" t="s">
        <v>1261</v>
      </c>
    </row>
    <row r="419" spans="1:15" s="356" customFormat="1" ht="24.75" customHeight="1">
      <c r="A419" s="1237"/>
      <c r="B419" s="1261"/>
      <c r="C419" s="1261"/>
      <c r="D419" s="1256"/>
      <c r="E419" s="1256"/>
      <c r="F419" s="1257" t="s">
        <v>111</v>
      </c>
      <c r="G419" s="1256"/>
      <c r="H419" s="1256"/>
      <c r="I419" s="1256"/>
      <c r="J419" s="1256"/>
      <c r="K419" s="1257"/>
      <c r="L419" s="1257"/>
      <c r="M419" s="1257"/>
      <c r="N419" s="1299"/>
      <c r="O419" s="1301"/>
    </row>
    <row r="420" spans="1:15" s="356" customFormat="1" ht="24.75" customHeight="1">
      <c r="A420" s="1237"/>
      <c r="B420" s="1261"/>
      <c r="C420" s="1261"/>
      <c r="D420" s="1256">
        <v>6</v>
      </c>
      <c r="E420" s="1256" t="s">
        <v>1244</v>
      </c>
      <c r="F420" s="1257" t="s">
        <v>111</v>
      </c>
      <c r="G420" s="1256"/>
      <c r="H420" s="1256"/>
      <c r="I420" s="1256"/>
      <c r="J420" s="1256"/>
      <c r="K420" s="1257"/>
      <c r="L420" s="1257"/>
      <c r="M420" s="1257"/>
      <c r="N420" s="1299"/>
      <c r="O420" s="1301"/>
    </row>
    <row r="421" spans="1:15" s="356" customFormat="1" ht="24.75" customHeight="1">
      <c r="A421" s="1237"/>
      <c r="B421" s="1261"/>
      <c r="C421" s="1261"/>
      <c r="D421" s="1256"/>
      <c r="E421" s="1256"/>
      <c r="F421" s="1257" t="s">
        <v>111</v>
      </c>
      <c r="G421" s="1256"/>
      <c r="H421" s="1256"/>
      <c r="I421" s="1256"/>
      <c r="J421" s="1256" t="str">
        <f>IF(H413="PRIORIZADO","3. ¿Existe algún mecanismo para validar la veracidad de los requisitos","NO DILIGENCIAR")</f>
        <v>3. ¿Existe algún mecanismo para validar la veracidad de los requisitos</v>
      </c>
      <c r="K421" s="1257" t="s">
        <v>140</v>
      </c>
      <c r="L421" s="1257" t="s">
        <v>1265</v>
      </c>
      <c r="M421" s="1257" t="s">
        <v>1247</v>
      </c>
      <c r="N421" s="1299"/>
      <c r="O421" s="1301" t="s">
        <v>1261</v>
      </c>
    </row>
    <row r="422" spans="1:15" s="356" customFormat="1" ht="24.75" customHeight="1">
      <c r="A422" s="1237"/>
      <c r="B422" s="1261"/>
      <c r="C422" s="1261"/>
      <c r="D422" s="1256">
        <v>7</v>
      </c>
      <c r="E422" s="1256" t="s">
        <v>1249</v>
      </c>
      <c r="F422" s="1257" t="s">
        <v>111</v>
      </c>
      <c r="G422" s="1256"/>
      <c r="H422" s="1256"/>
      <c r="I422" s="1256"/>
      <c r="J422" s="1256"/>
      <c r="K422" s="1257"/>
      <c r="L422" s="1257"/>
      <c r="M422" s="1257"/>
      <c r="N422" s="1299"/>
      <c r="O422" s="1301"/>
    </row>
    <row r="423" spans="1:15" s="356" customFormat="1" ht="24.75" customHeight="1">
      <c r="A423" s="1237"/>
      <c r="B423" s="1261"/>
      <c r="C423" s="1261"/>
      <c r="D423" s="1256"/>
      <c r="E423" s="1256"/>
      <c r="F423" s="1257" t="s">
        <v>111</v>
      </c>
      <c r="G423" s="1256"/>
      <c r="H423" s="1256"/>
      <c r="I423" s="1256"/>
      <c r="J423" s="1256"/>
      <c r="K423" s="1257"/>
      <c r="L423" s="1257"/>
      <c r="M423" s="1257"/>
      <c r="N423" s="1299"/>
      <c r="O423" s="1301"/>
    </row>
    <row r="424" spans="1:15" s="356" customFormat="1" ht="24.75" customHeight="1">
      <c r="A424" s="1237"/>
      <c r="B424" s="1261"/>
      <c r="C424" s="1261"/>
      <c r="D424" s="372">
        <v>8</v>
      </c>
      <c r="E424" s="372" t="s">
        <v>1250</v>
      </c>
      <c r="F424" s="374" t="s">
        <v>90</v>
      </c>
      <c r="G424" s="1256"/>
      <c r="H424" s="1256"/>
      <c r="I424" s="1256" t="str">
        <f>IF(H413="PRIORIZADO","3. TIEMPO DE RESPUESTA","NO DILIGENCIAR")</f>
        <v>3. TIEMPO DE RESPUESTA</v>
      </c>
      <c r="J424" s="372" t="str">
        <f>IF(H413="PRIORIZADO","1. ¿El trámite o servicio se encuentra virtualizado parcial o totalmente?","NO DILIGENCIAR")</f>
        <v>1. ¿El trámite o servicio se encuentra virtualizado parcial o totalmente?</v>
      </c>
      <c r="K424" s="374" t="s">
        <v>1251</v>
      </c>
      <c r="L424" s="374" t="s">
        <v>1239</v>
      </c>
      <c r="M424" s="1257" t="s">
        <v>1239</v>
      </c>
      <c r="N424" s="1299"/>
      <c r="O424" s="383" t="s">
        <v>1239</v>
      </c>
    </row>
    <row r="425" spans="1:15" s="356" customFormat="1" ht="24.75" customHeight="1">
      <c r="A425" s="1237"/>
      <c r="B425" s="1261"/>
      <c r="C425" s="1261"/>
      <c r="D425" s="372">
        <v>9</v>
      </c>
      <c r="E425" s="372" t="s">
        <v>1252</v>
      </c>
      <c r="F425" s="374" t="s">
        <v>111</v>
      </c>
      <c r="G425" s="1256"/>
      <c r="H425" s="1256"/>
      <c r="I425" s="1256"/>
      <c r="J425" s="372" t="str">
        <f>IF(H413="PRIORIZADO","2. ¿Cuál es el tiempo de duración total del trámite o servicio?","NO DILIGENCIAR")</f>
        <v>2. ¿Cuál es el tiempo de duración total del trámite o servicio?</v>
      </c>
      <c r="K425" s="374" t="s">
        <v>1253</v>
      </c>
      <c r="L425" s="374" t="s">
        <v>1262</v>
      </c>
      <c r="M425" s="1257" t="s">
        <v>1266</v>
      </c>
      <c r="N425" s="1299"/>
      <c r="O425" s="383" t="s">
        <v>1261</v>
      </c>
    </row>
    <row r="426" spans="1:15" s="356" customFormat="1" ht="24.75" customHeight="1">
      <c r="A426" s="1237"/>
      <c r="B426" s="1261"/>
      <c r="C426" s="1261"/>
      <c r="D426" s="1256">
        <v>10</v>
      </c>
      <c r="E426" s="1256" t="s">
        <v>1256</v>
      </c>
      <c r="F426" s="1257" t="s">
        <v>90</v>
      </c>
      <c r="G426" s="1256"/>
      <c r="H426" s="1256"/>
      <c r="I426" s="1256" t="str">
        <f>IF(H413="PRIORIZADO","4. SEGUIIMIENTO A LA RESPUESTA", "NO DILIGENCIAR")</f>
        <v>4. SEGUIIMIENTO A LA RESPUESTA</v>
      </c>
      <c r="J426" s="373" t="str">
        <f>IF(H413="PRIORIZADO","1. ¿Existe algún mecanismo o herramienta para que el ciudadano efectúe seguimiento a la gestión de la entidad para dar respuesta a su trámite o servicio solicitado?","NO DILIGENCIAR")</f>
        <v>1. ¿Existe algún mecanismo o herramienta para que el ciudadano efectúe seguimiento a la gestión de la entidad para dar respuesta a su trámite o servicio solicitado?</v>
      </c>
      <c r="K426" s="374" t="s">
        <v>1267</v>
      </c>
      <c r="L426" s="374" t="s">
        <v>1258</v>
      </c>
      <c r="M426" s="1257" t="s">
        <v>1259</v>
      </c>
      <c r="N426" s="1299"/>
      <c r="O426" s="383" t="s">
        <v>1261</v>
      </c>
    </row>
    <row r="427" spans="1:15" s="356" customFormat="1" ht="24.75" customHeight="1">
      <c r="A427" s="1238"/>
      <c r="B427" s="1262"/>
      <c r="C427" s="1262"/>
      <c r="D427" s="1258"/>
      <c r="E427" s="1258"/>
      <c r="F427" s="1259" t="s">
        <v>111</v>
      </c>
      <c r="G427" s="1258"/>
      <c r="H427" s="1258"/>
      <c r="I427" s="1258"/>
      <c r="J427" s="378" t="str">
        <f>IF(H413="PRIORIZADO","2. ¿Hay contacto entre el ciudano y el funcionario asignado para la respuesta al trámite o servicio solicitado?","NO DILIGENCIAR")</f>
        <v>2. ¿Hay contacto entre el ciudano y el funcionario asignado para la respuesta al trámite o servicio solicitado?</v>
      </c>
      <c r="K427" s="374" t="s">
        <v>147</v>
      </c>
      <c r="L427" s="374" t="s">
        <v>1239</v>
      </c>
      <c r="M427" s="1257" t="s">
        <v>1239</v>
      </c>
      <c r="N427" s="1299"/>
      <c r="O427" s="383" t="s">
        <v>1239</v>
      </c>
    </row>
    <row r="428" spans="1:15" s="356" customFormat="1" ht="159.75" customHeight="1">
      <c r="A428" s="1236">
        <v>29</v>
      </c>
      <c r="B428" s="1260" t="s">
        <v>1103</v>
      </c>
      <c r="C428" s="1260" t="s">
        <v>1092</v>
      </c>
      <c r="D428" s="367">
        <v>1</v>
      </c>
      <c r="E428" s="367" t="s">
        <v>1220</v>
      </c>
      <c r="F428" s="411"/>
      <c r="G428" s="1263">
        <f>COUNTIF(F428:F442,"Si")</f>
        <v>0</v>
      </c>
      <c r="H428" s="1263" t="str">
        <f>IF(G428=0, "NO HA RELACIONADO EL TRAMITE",IF(G428&gt;=5,"PRIORIZADO","NO PRIORIZADO"))</f>
        <v>NO HA RELACIONADO EL TRAMITE</v>
      </c>
      <c r="I428" s="1263" t="str">
        <f>IF(H428="PRIORIZADO","1. INFORMACION A LA CIUDADANIA","NO DILIGENCIAR")</f>
        <v>NO DILIGENCIAR</v>
      </c>
      <c r="J428" s="368" t="str">
        <f>IF(H428="PRIORIZADO","1. ¿Cuáles son los actores externos que intervienen en la gestión del trámite?","NO DILIGENCIAR")</f>
        <v>NO DILIGENCIAR</v>
      </c>
      <c r="K428" s="369"/>
      <c r="L428" s="369"/>
      <c r="M428" s="1297"/>
      <c r="N428" s="1297"/>
      <c r="O428" s="383" t="s">
        <v>1261</v>
      </c>
    </row>
    <row r="429" spans="1:15" s="356" customFormat="1" ht="24.75" customHeight="1">
      <c r="A429" s="1237"/>
      <c r="B429" s="1261"/>
      <c r="C429" s="1261"/>
      <c r="D429" s="372">
        <v>2</v>
      </c>
      <c r="E429" s="372" t="s">
        <v>1225</v>
      </c>
      <c r="F429" s="412"/>
      <c r="G429" s="1256"/>
      <c r="H429" s="1256"/>
      <c r="I429" s="1256"/>
      <c r="J429" s="373" t="str">
        <f>IF(H428="PRIORIZADO","2 ¿Cuáles son los actores internos que intervienen en la gestión del trámite?","NO DILIGENCIAR")</f>
        <v>NO DILIGENCIAR</v>
      </c>
      <c r="K429" s="374"/>
      <c r="L429" s="374"/>
      <c r="M429" s="1257"/>
      <c r="N429" s="1257"/>
      <c r="O429" s="383" t="s">
        <v>1261</v>
      </c>
    </row>
    <row r="430" spans="1:15" s="356" customFormat="1" ht="24.75" customHeight="1">
      <c r="A430" s="1237"/>
      <c r="B430" s="1261"/>
      <c r="C430" s="1261"/>
      <c r="D430" s="372">
        <v>3</v>
      </c>
      <c r="E430" s="372" t="s">
        <v>1229</v>
      </c>
      <c r="F430" s="412"/>
      <c r="G430" s="1256"/>
      <c r="H430" s="1256"/>
      <c r="I430" s="1256"/>
      <c r="J430" s="373" t="str">
        <f>IF(H428="PRIORIZADO","3. ¿En la sede electrónica de la entidad hay publicada  suficiente información del trámite?","NO DILIGENCIAR")</f>
        <v>NO DILIGENCIAR</v>
      </c>
      <c r="K430" s="376"/>
      <c r="L430" s="376"/>
      <c r="M430" s="1298"/>
      <c r="N430" s="1298"/>
      <c r="O430" s="384" t="s">
        <v>1239</v>
      </c>
    </row>
    <row r="431" spans="1:15" s="356" customFormat="1" ht="24.75" customHeight="1">
      <c r="A431" s="1237"/>
      <c r="B431" s="1261"/>
      <c r="C431" s="1261"/>
      <c r="D431" s="1256">
        <v>4</v>
      </c>
      <c r="E431" s="1256" t="s">
        <v>1234</v>
      </c>
      <c r="F431" s="1261"/>
      <c r="G431" s="1256"/>
      <c r="H431" s="1256"/>
      <c r="I431" s="1256"/>
      <c r="J431" s="373" t="str">
        <f>IF(H428="PRIORIZADO","4. ¿La información publicada  sobre el trámite esta en lenguaje claro y comprensible para la ciudadanía y es de acceso público?","NO DILIGENCIAR")</f>
        <v>NO DILIGENCIAR</v>
      </c>
      <c r="K431" s="376"/>
      <c r="L431" s="376"/>
      <c r="M431" s="1298"/>
      <c r="N431" s="1298"/>
      <c r="O431" s="384" t="s">
        <v>1239</v>
      </c>
    </row>
    <row r="432" spans="1:15" s="356" customFormat="1" ht="24.75" customHeight="1">
      <c r="A432" s="1237"/>
      <c r="B432" s="1261"/>
      <c r="C432" s="1261"/>
      <c r="D432" s="1256"/>
      <c r="E432" s="1256"/>
      <c r="F432" s="1261"/>
      <c r="G432" s="1256"/>
      <c r="H432" s="1256"/>
      <c r="I432" s="1256" t="str">
        <f>IF(H428="PRIORIZADO","2. VERIFICACIÓN DE REQUISITOS", "NO DILIGENCIAR")</f>
        <v>NO DILIGENCIAR</v>
      </c>
      <c r="J432" s="372" t="str">
        <f>IF(H428="PRIORIZADO","1. ¿Es posible modificar los documentos aportados por la ciudadanía?","NO DILIGENCIAR")</f>
        <v>NO DILIGENCIAR</v>
      </c>
      <c r="K432" s="374"/>
      <c r="L432" s="374"/>
      <c r="M432" s="1257"/>
      <c r="N432" s="1257"/>
      <c r="O432" s="383" t="s">
        <v>1239</v>
      </c>
    </row>
    <row r="433" spans="1:15" s="356" customFormat="1" ht="24.75" customHeight="1">
      <c r="A433" s="1237"/>
      <c r="B433" s="1261"/>
      <c r="C433" s="1261"/>
      <c r="D433" s="1256">
        <v>5</v>
      </c>
      <c r="E433" s="1256" t="s">
        <v>1240</v>
      </c>
      <c r="F433" s="1261"/>
      <c r="G433" s="1256"/>
      <c r="H433" s="1256"/>
      <c r="I433" s="1256"/>
      <c r="J433" s="1256" t="str">
        <f>IF(H428="PRIORIZADO","2. ¿Existen registros detallados de los documentos aportados por la ciudadanía y se ejercen controles para evitar su perdida?","NO DILIGENCIAR")</f>
        <v>NO DILIGENCIAR</v>
      </c>
      <c r="K433" s="1257"/>
      <c r="L433" s="1257"/>
      <c r="M433" s="1257"/>
      <c r="N433" s="1257"/>
      <c r="O433" s="1301" t="s">
        <v>1261</v>
      </c>
    </row>
    <row r="434" spans="1:15" s="356" customFormat="1" ht="24.75" customHeight="1">
      <c r="A434" s="1237"/>
      <c r="B434" s="1261"/>
      <c r="C434" s="1261"/>
      <c r="D434" s="1256"/>
      <c r="E434" s="1256"/>
      <c r="F434" s="1261"/>
      <c r="G434" s="1256"/>
      <c r="H434" s="1256"/>
      <c r="I434" s="1256"/>
      <c r="J434" s="1256"/>
      <c r="K434" s="1257"/>
      <c r="L434" s="1257"/>
      <c r="M434" s="1257"/>
      <c r="N434" s="1257"/>
      <c r="O434" s="1301"/>
    </row>
    <row r="435" spans="1:15" s="356" customFormat="1" ht="24.75" customHeight="1">
      <c r="A435" s="1237"/>
      <c r="B435" s="1261"/>
      <c r="C435" s="1261"/>
      <c r="D435" s="1256">
        <v>6</v>
      </c>
      <c r="E435" s="1256" t="s">
        <v>1244</v>
      </c>
      <c r="F435" s="1261"/>
      <c r="G435" s="1256"/>
      <c r="H435" s="1256"/>
      <c r="I435" s="1256"/>
      <c r="J435" s="1256"/>
      <c r="K435" s="1257"/>
      <c r="L435" s="1257"/>
      <c r="M435" s="1257"/>
      <c r="N435" s="1257"/>
      <c r="O435" s="1301"/>
    </row>
    <row r="436" spans="1:15" s="356" customFormat="1" ht="24.75" customHeight="1">
      <c r="A436" s="1237"/>
      <c r="B436" s="1261"/>
      <c r="C436" s="1261"/>
      <c r="D436" s="1256"/>
      <c r="E436" s="1256"/>
      <c r="F436" s="1261"/>
      <c r="G436" s="1256"/>
      <c r="H436" s="1256"/>
      <c r="I436" s="1256"/>
      <c r="J436" s="1256" t="str">
        <f>IF(H428="PRIORIZADO","3. ¿Existe algún mecanismo para validar la veracidad de los requisitos","NO DILIGENCIAR")</f>
        <v>NO DILIGENCIAR</v>
      </c>
      <c r="K436" s="1257"/>
      <c r="L436" s="1257"/>
      <c r="M436" s="1257"/>
      <c r="N436" s="1257"/>
      <c r="O436" s="1301" t="s">
        <v>1261</v>
      </c>
    </row>
    <row r="437" spans="1:15" s="356" customFormat="1" ht="24.75" customHeight="1">
      <c r="A437" s="1237"/>
      <c r="B437" s="1261"/>
      <c r="C437" s="1261"/>
      <c r="D437" s="1256">
        <v>7</v>
      </c>
      <c r="E437" s="1256" t="s">
        <v>1249</v>
      </c>
      <c r="F437" s="1261"/>
      <c r="G437" s="1256"/>
      <c r="H437" s="1256"/>
      <c r="I437" s="1256"/>
      <c r="J437" s="1256"/>
      <c r="K437" s="1257"/>
      <c r="L437" s="1257"/>
      <c r="M437" s="1257"/>
      <c r="N437" s="1257"/>
      <c r="O437" s="1301"/>
    </row>
    <row r="438" spans="1:15" s="356" customFormat="1" ht="24.75" customHeight="1">
      <c r="A438" s="1237"/>
      <c r="B438" s="1261"/>
      <c r="C438" s="1261"/>
      <c r="D438" s="1256"/>
      <c r="E438" s="1256"/>
      <c r="F438" s="1261"/>
      <c r="G438" s="1256"/>
      <c r="H438" s="1256"/>
      <c r="I438" s="1256"/>
      <c r="J438" s="1256"/>
      <c r="K438" s="1257"/>
      <c r="L438" s="1257"/>
      <c r="M438" s="1257"/>
      <c r="N438" s="1257"/>
      <c r="O438" s="1301"/>
    </row>
    <row r="439" spans="1:15" s="356" customFormat="1" ht="24.75" customHeight="1">
      <c r="A439" s="1237"/>
      <c r="B439" s="1261"/>
      <c r="C439" s="1261"/>
      <c r="D439" s="372">
        <v>8</v>
      </c>
      <c r="E439" s="372" t="s">
        <v>1250</v>
      </c>
      <c r="F439" s="412"/>
      <c r="G439" s="1256"/>
      <c r="H439" s="1256"/>
      <c r="I439" s="1256" t="str">
        <f>IF(H428="PRIORIZADO","3. TIEMPO DE RESPUESTA","NO DILIGENCIAR")</f>
        <v>NO DILIGENCIAR</v>
      </c>
      <c r="J439" s="372" t="str">
        <f>IF(H428="PRIORIZADO","1. ¿El trámite o servicio se encuentra virtualizado parcial o totalmente?","NO DILIGENCIAR")</f>
        <v>NO DILIGENCIAR</v>
      </c>
      <c r="K439" s="374"/>
      <c r="L439" s="374"/>
      <c r="M439" s="1257"/>
      <c r="N439" s="1257"/>
      <c r="O439" s="383" t="s">
        <v>1239</v>
      </c>
    </row>
    <row r="440" spans="1:15" s="356" customFormat="1" ht="24.75" customHeight="1">
      <c r="A440" s="1237"/>
      <c r="B440" s="1261"/>
      <c r="C440" s="1261"/>
      <c r="D440" s="372">
        <v>9</v>
      </c>
      <c r="E440" s="372" t="s">
        <v>1252</v>
      </c>
      <c r="F440" s="412"/>
      <c r="G440" s="1256"/>
      <c r="H440" s="1256"/>
      <c r="I440" s="1256"/>
      <c r="J440" s="372" t="str">
        <f>IF(H428="PRIORIZADO","2. ¿Cuál es el tiempo de duración total del trámite o servicio?","NO DILIGENCIAR")</f>
        <v>NO DILIGENCIAR</v>
      </c>
      <c r="K440" s="374"/>
      <c r="L440" s="374"/>
      <c r="M440" s="1257"/>
      <c r="N440" s="1257"/>
      <c r="O440" s="383" t="s">
        <v>1261</v>
      </c>
    </row>
    <row r="441" spans="1:15" s="356" customFormat="1" ht="24.75" customHeight="1">
      <c r="A441" s="1237"/>
      <c r="B441" s="1261"/>
      <c r="C441" s="1261"/>
      <c r="D441" s="1256">
        <v>10</v>
      </c>
      <c r="E441" s="1256" t="s">
        <v>1256</v>
      </c>
      <c r="F441" s="1261"/>
      <c r="G441" s="1256"/>
      <c r="H441" s="1256"/>
      <c r="I441" s="1256" t="str">
        <f>IF(H428="PRIORIZADO","4. SEGUIIMIENTO A LA RESPUESTA", "NO DILIGENCIAR")</f>
        <v>NO DILIGENCIAR</v>
      </c>
      <c r="J441" s="373" t="str">
        <f>IF(H428="PRIORIZADO","1. ¿Existe algún mecanismo o herramienta para que el ciudadano efectúe seguimiento a la gestión de la entidad para dar respuesta a su trámite o servicio solicitado?","NO DILIGENCIAR")</f>
        <v>NO DILIGENCIAR</v>
      </c>
      <c r="K441" s="374"/>
      <c r="L441" s="374"/>
      <c r="M441" s="1257"/>
      <c r="N441" s="1257"/>
      <c r="O441" s="383" t="s">
        <v>1261</v>
      </c>
    </row>
    <row r="442" spans="1:15" s="356" customFormat="1" ht="24.75" customHeight="1">
      <c r="A442" s="1238"/>
      <c r="B442" s="1262"/>
      <c r="C442" s="1262"/>
      <c r="D442" s="1258"/>
      <c r="E442" s="1258"/>
      <c r="F442" s="1262"/>
      <c r="G442" s="1258"/>
      <c r="H442" s="1258"/>
      <c r="I442" s="1258"/>
      <c r="J442" s="378" t="str">
        <f>IF(H428="PRIORIZADO","2. ¿Hay contacto entre el ciudano y el funcionario asignado para la respuesta al trámite o servicio solicitado?","NO DILIGENCIAR")</f>
        <v>NO DILIGENCIAR</v>
      </c>
      <c r="K442" s="374"/>
      <c r="L442" s="374"/>
      <c r="M442" s="1257"/>
      <c r="N442" s="1257"/>
      <c r="O442" s="383" t="s">
        <v>1261</v>
      </c>
    </row>
    <row r="443" spans="1:15" s="356" customFormat="1" ht="24.75" customHeight="1">
      <c r="A443" s="1236">
        <v>30</v>
      </c>
      <c r="B443" s="1260" t="s">
        <v>1109</v>
      </c>
      <c r="C443" s="1260" t="s">
        <v>1094</v>
      </c>
      <c r="D443" s="367">
        <v>1</v>
      </c>
      <c r="E443" s="367" t="s">
        <v>1220</v>
      </c>
      <c r="F443" s="369" t="s">
        <v>111</v>
      </c>
      <c r="G443" s="1263">
        <f>COUNTIF(F443:F457,"Si")</f>
        <v>4</v>
      </c>
      <c r="H443" s="1263" t="str">
        <f>IF(G443=0, "NO HA RELACIONADO EL TRAMITE",IF(G443&gt;=5,"PRIORIZADO","NO PRIORIZADO"))</f>
        <v>NO PRIORIZADO</v>
      </c>
      <c r="I443" s="1263" t="str">
        <f>IF(H443="PRIORIZADO","1. INFORMACION A LA CIUDADANIA","NO DILIGENCIAR")</f>
        <v>NO DILIGENCIAR</v>
      </c>
      <c r="J443" s="368" t="str">
        <f>IF(H443="PRIORIZADO","1. ¿Cuáles son los actores externos que intervienen en la gestión del trámite?","NO DILIGENCIAR")</f>
        <v>NO DILIGENCIAR</v>
      </c>
      <c r="K443" s="369"/>
      <c r="L443" s="369"/>
      <c r="M443" s="1297"/>
      <c r="N443" s="1297"/>
      <c r="O443" s="383" t="s">
        <v>1261</v>
      </c>
    </row>
    <row r="444" spans="1:15" s="356" customFormat="1" ht="24.75" customHeight="1">
      <c r="A444" s="1237"/>
      <c r="B444" s="1261"/>
      <c r="C444" s="1261"/>
      <c r="D444" s="372">
        <v>2</v>
      </c>
      <c r="E444" s="372" t="s">
        <v>1225</v>
      </c>
      <c r="F444" s="374" t="s">
        <v>111</v>
      </c>
      <c r="G444" s="1256"/>
      <c r="H444" s="1256"/>
      <c r="I444" s="1256"/>
      <c r="J444" s="373" t="str">
        <f>IF(H443="PRIORIZADO","2 ¿Cuáles son los actores internos que intervienen en la gestión del trámite?","NO DILIGENCIAR")</f>
        <v>NO DILIGENCIAR</v>
      </c>
      <c r="K444" s="374"/>
      <c r="L444" s="374"/>
      <c r="M444" s="1257"/>
      <c r="N444" s="1257"/>
      <c r="O444" s="375"/>
    </row>
    <row r="445" spans="1:15" s="356" customFormat="1" ht="24.75" customHeight="1">
      <c r="A445" s="1237"/>
      <c r="B445" s="1261"/>
      <c r="C445" s="1261"/>
      <c r="D445" s="372">
        <v>3</v>
      </c>
      <c r="E445" s="372" t="s">
        <v>1229</v>
      </c>
      <c r="F445" s="374" t="s">
        <v>90</v>
      </c>
      <c r="G445" s="1256"/>
      <c r="H445" s="1256"/>
      <c r="I445" s="1256"/>
      <c r="J445" s="373" t="str">
        <f>IF(H443="PRIORIZADO","3. ¿En la sede electrónica de la entidad hay publicada  suficiente información del trámite?","NO DILIGENCIAR")</f>
        <v>NO DILIGENCIAR</v>
      </c>
      <c r="K445" s="376"/>
      <c r="L445" s="376"/>
      <c r="M445" s="1298"/>
      <c r="N445" s="1298"/>
      <c r="O445" s="377"/>
    </row>
    <row r="446" spans="1:15" s="356" customFormat="1" ht="24.75" customHeight="1">
      <c r="A446" s="1237"/>
      <c r="B446" s="1261"/>
      <c r="C446" s="1261"/>
      <c r="D446" s="1256">
        <v>4</v>
      </c>
      <c r="E446" s="1256" t="s">
        <v>1234</v>
      </c>
      <c r="F446" s="1257" t="s">
        <v>90</v>
      </c>
      <c r="G446" s="1256"/>
      <c r="H446" s="1256"/>
      <c r="I446" s="1256"/>
      <c r="J446" s="373" t="str">
        <f>IF(H443="PRIORIZADO","4. ¿La información publicada  sobre el trámite esta en lenguaje claro y comprensible para la ciudadanía y es de acceso público?","NO DILIGENCIAR")</f>
        <v>NO DILIGENCIAR</v>
      </c>
      <c r="K446" s="376"/>
      <c r="L446" s="376"/>
      <c r="M446" s="1298"/>
      <c r="N446" s="1298"/>
      <c r="O446" s="377"/>
    </row>
    <row r="447" spans="1:15" s="356" customFormat="1" ht="24.75" customHeight="1">
      <c r="A447" s="1237"/>
      <c r="B447" s="1261"/>
      <c r="C447" s="1261"/>
      <c r="D447" s="1256"/>
      <c r="E447" s="1256"/>
      <c r="F447" s="1257" t="s">
        <v>90</v>
      </c>
      <c r="G447" s="1256"/>
      <c r="H447" s="1256"/>
      <c r="I447" s="1256" t="str">
        <f>IF(H443="PRIORIZADO","2. VERIFICACIÓN DE REQUISITOS", "NO DILIGENCIAR")</f>
        <v>NO DILIGENCIAR</v>
      </c>
      <c r="J447" s="372" t="str">
        <f>IF(H443="PRIORIZADO","1. ¿Es posible modificar los documentos aportados por la ciudadanía?","NO DILIGENCIAR")</f>
        <v>NO DILIGENCIAR</v>
      </c>
      <c r="K447" s="374"/>
      <c r="L447" s="374"/>
      <c r="M447" s="1257"/>
      <c r="N447" s="1257"/>
      <c r="O447" s="375"/>
    </row>
    <row r="448" spans="1:15" s="356" customFormat="1" ht="24.75" customHeight="1">
      <c r="A448" s="1237"/>
      <c r="B448" s="1261"/>
      <c r="C448" s="1261"/>
      <c r="D448" s="1256">
        <v>5</v>
      </c>
      <c r="E448" s="1256" t="s">
        <v>1240</v>
      </c>
      <c r="F448" s="1257" t="s">
        <v>111</v>
      </c>
      <c r="G448" s="1256"/>
      <c r="H448" s="1256"/>
      <c r="I448" s="1256"/>
      <c r="J448" s="1256" t="str">
        <f>IF(H443="PRIORIZADO","2. ¿Existen registros detallados de los documentos aportados por la ciudadanía y se ejercen controles para evitar su perdida?","NO DILIGENCIAR")</f>
        <v>NO DILIGENCIAR</v>
      </c>
      <c r="K448" s="1257"/>
      <c r="L448" s="1257"/>
      <c r="M448" s="1257"/>
      <c r="N448" s="1257"/>
      <c r="O448" s="1302"/>
    </row>
    <row r="449" spans="1:15" s="356" customFormat="1" ht="24.75" customHeight="1">
      <c r="A449" s="1237"/>
      <c r="B449" s="1261"/>
      <c r="C449" s="1261"/>
      <c r="D449" s="1256"/>
      <c r="E449" s="1256"/>
      <c r="F449" s="1257" t="s">
        <v>111</v>
      </c>
      <c r="G449" s="1256"/>
      <c r="H449" s="1256"/>
      <c r="I449" s="1256"/>
      <c r="J449" s="1256"/>
      <c r="K449" s="1257"/>
      <c r="L449" s="1257"/>
      <c r="M449" s="1257"/>
      <c r="N449" s="1257"/>
      <c r="O449" s="1302"/>
    </row>
    <row r="450" spans="1:15" s="356" customFormat="1" ht="24.75" customHeight="1">
      <c r="A450" s="1237"/>
      <c r="B450" s="1261"/>
      <c r="C450" s="1261"/>
      <c r="D450" s="1256">
        <v>6</v>
      </c>
      <c r="E450" s="1256" t="s">
        <v>1244</v>
      </c>
      <c r="F450" s="1257" t="s">
        <v>111</v>
      </c>
      <c r="G450" s="1256"/>
      <c r="H450" s="1256"/>
      <c r="I450" s="1256"/>
      <c r="J450" s="1256"/>
      <c r="K450" s="1257"/>
      <c r="L450" s="1257"/>
      <c r="M450" s="1257"/>
      <c r="N450" s="1257"/>
      <c r="O450" s="1302"/>
    </row>
    <row r="451" spans="1:15" s="356" customFormat="1" ht="24.75" customHeight="1">
      <c r="A451" s="1237"/>
      <c r="B451" s="1261"/>
      <c r="C451" s="1261"/>
      <c r="D451" s="1256"/>
      <c r="E451" s="1256"/>
      <c r="F451" s="1257" t="s">
        <v>111</v>
      </c>
      <c r="G451" s="1256"/>
      <c r="H451" s="1256"/>
      <c r="I451" s="1256"/>
      <c r="J451" s="1256" t="str">
        <f>IF(H443="PRIORIZADO","3. ¿Existe algún mecanismo para validar la veracidad de los requisitos","NO DILIGENCIAR")</f>
        <v>NO DILIGENCIAR</v>
      </c>
      <c r="K451" s="1257"/>
      <c r="L451" s="1257"/>
      <c r="M451" s="1257"/>
      <c r="N451" s="1257"/>
      <c r="O451" s="1302"/>
    </row>
    <row r="452" spans="1:15" s="356" customFormat="1" ht="24.75" customHeight="1">
      <c r="A452" s="1237"/>
      <c r="B452" s="1261"/>
      <c r="C452" s="1261"/>
      <c r="D452" s="1256">
        <v>7</v>
      </c>
      <c r="E452" s="1256" t="s">
        <v>1249</v>
      </c>
      <c r="F452" s="1257" t="s">
        <v>111</v>
      </c>
      <c r="G452" s="1256"/>
      <c r="H452" s="1256"/>
      <c r="I452" s="1256"/>
      <c r="J452" s="1256"/>
      <c r="K452" s="1257"/>
      <c r="L452" s="1257"/>
      <c r="M452" s="1257"/>
      <c r="N452" s="1257"/>
      <c r="O452" s="1302"/>
    </row>
    <row r="453" spans="1:15" s="356" customFormat="1" ht="24.75" customHeight="1">
      <c r="A453" s="1237"/>
      <c r="B453" s="1261"/>
      <c r="C453" s="1261"/>
      <c r="D453" s="1256"/>
      <c r="E453" s="1256"/>
      <c r="F453" s="1257" t="s">
        <v>111</v>
      </c>
      <c r="G453" s="1256"/>
      <c r="H453" s="1256"/>
      <c r="I453" s="1256"/>
      <c r="J453" s="1256"/>
      <c r="K453" s="1257"/>
      <c r="L453" s="1257"/>
      <c r="M453" s="1257"/>
      <c r="N453" s="1257"/>
      <c r="O453" s="1302"/>
    </row>
    <row r="454" spans="1:15" s="356" customFormat="1" ht="24.75" customHeight="1">
      <c r="A454" s="1237"/>
      <c r="B454" s="1261"/>
      <c r="C454" s="1261"/>
      <c r="D454" s="372">
        <v>8</v>
      </c>
      <c r="E454" s="372" t="s">
        <v>1250</v>
      </c>
      <c r="F454" s="374" t="s">
        <v>90</v>
      </c>
      <c r="G454" s="1256"/>
      <c r="H454" s="1256"/>
      <c r="I454" s="1256" t="str">
        <f>IF(H443="PRIORIZADO","3. TIEMPO DE RESPUESTA","NO DILIGENCIAR")</f>
        <v>NO DILIGENCIAR</v>
      </c>
      <c r="J454" s="372" t="str">
        <f>IF(H443="PRIORIZADO","1. ¿El trámite o servicio se encuentra virtualizado parcial o totalmente?","NO DILIGENCIAR")</f>
        <v>NO DILIGENCIAR</v>
      </c>
      <c r="K454" s="374"/>
      <c r="L454" s="374"/>
      <c r="M454" s="1257"/>
      <c r="N454" s="1257"/>
      <c r="O454" s="375"/>
    </row>
    <row r="455" spans="1:15" s="356" customFormat="1" ht="24.75" customHeight="1">
      <c r="A455" s="1237"/>
      <c r="B455" s="1261"/>
      <c r="C455" s="1261"/>
      <c r="D455" s="372">
        <v>9</v>
      </c>
      <c r="E455" s="372" t="s">
        <v>1252</v>
      </c>
      <c r="F455" s="374" t="s">
        <v>111</v>
      </c>
      <c r="G455" s="1256"/>
      <c r="H455" s="1256"/>
      <c r="I455" s="1256"/>
      <c r="J455" s="372" t="str">
        <f>IF(H443="PRIORIZADO","2. ¿Cuál es el tiempo de duración total del trámite o servicio?","NO DILIGENCIAR")</f>
        <v>NO DILIGENCIAR</v>
      </c>
      <c r="K455" s="374"/>
      <c r="L455" s="374"/>
      <c r="M455" s="1257"/>
      <c r="N455" s="1257"/>
      <c r="O455" s="375"/>
    </row>
    <row r="456" spans="1:15" s="356" customFormat="1" ht="24.75" customHeight="1">
      <c r="A456" s="1237"/>
      <c r="B456" s="1261"/>
      <c r="C456" s="1261"/>
      <c r="D456" s="1256">
        <v>10</v>
      </c>
      <c r="E456" s="1256" t="s">
        <v>1256</v>
      </c>
      <c r="F456" s="1257" t="s">
        <v>111</v>
      </c>
      <c r="G456" s="1256"/>
      <c r="H456" s="1256"/>
      <c r="I456" s="1256" t="str">
        <f>IF(H443="PRIORIZADO","4. SEGUIIMIENTO A LA RESPUESTA", "NO DILIGENCIAR")</f>
        <v>NO DILIGENCIAR</v>
      </c>
      <c r="J456" s="373" t="str">
        <f>IF(H443="PRIORIZADO","1. ¿Existe algún mecanismo o herramienta para que el ciudadano efectúe seguimiento a la gestión de la entidad para dar respuesta a su trámite o servicio solicitado?","NO DILIGENCIAR")</f>
        <v>NO DILIGENCIAR</v>
      </c>
      <c r="K456" s="374"/>
      <c r="L456" s="374"/>
      <c r="M456" s="1257"/>
      <c r="N456" s="1257"/>
      <c r="O456" s="375"/>
    </row>
    <row r="457" spans="1:15" s="356" customFormat="1" ht="24.75" customHeight="1">
      <c r="A457" s="1238"/>
      <c r="B457" s="1262"/>
      <c r="C457" s="1262"/>
      <c r="D457" s="1258"/>
      <c r="E457" s="1258"/>
      <c r="F457" s="1259" t="s">
        <v>111</v>
      </c>
      <c r="G457" s="1258"/>
      <c r="H457" s="1258"/>
      <c r="I457" s="1258"/>
      <c r="J457" s="378" t="str">
        <f>IF(H443="PRIORIZADO","2. ¿Hay contacto entre el ciudano y el funcionario asignado para la respuesta al trámite o servicio solicitado?","NO DILIGENCIAR")</f>
        <v>NO DILIGENCIAR</v>
      </c>
      <c r="K457" s="374"/>
      <c r="L457" s="374"/>
      <c r="M457" s="1257"/>
      <c r="N457" s="1257"/>
      <c r="O457" s="375"/>
    </row>
    <row r="458" spans="1:15" s="356" customFormat="1" ht="24.75" customHeight="1">
      <c r="A458" s="1236">
        <v>31</v>
      </c>
      <c r="B458" s="1260" t="s">
        <v>1109</v>
      </c>
      <c r="C458" s="1260" t="s">
        <v>1096</v>
      </c>
      <c r="D458" s="367">
        <v>1</v>
      </c>
      <c r="E458" s="367" t="s">
        <v>1220</v>
      </c>
      <c r="F458" s="369" t="s">
        <v>111</v>
      </c>
      <c r="G458" s="1263">
        <f>COUNTIF(F458:F472,"Si")</f>
        <v>4</v>
      </c>
      <c r="H458" s="1263" t="str">
        <f>IF(G458=0, "NO HA RELACIONADO EL TRAMITE",IF(G458&gt;=5,"PRIORIZADO","NO PRIORIZADO"))</f>
        <v>NO PRIORIZADO</v>
      </c>
      <c r="I458" s="1263" t="str">
        <f>IF(H458="PRIORIZADO","1. INFORMACION A LA CIUDADANIA","NO DILIGENCIAR")</f>
        <v>NO DILIGENCIAR</v>
      </c>
      <c r="J458" s="368" t="str">
        <f>IF(H458="PRIORIZADO","1. ¿Cuáles son los actores externos que intervienen en la gestión del trámite?","NO DILIGENCIAR")</f>
        <v>NO DILIGENCIAR</v>
      </c>
      <c r="K458" s="369"/>
      <c r="L458" s="369"/>
      <c r="M458" s="1297"/>
      <c r="N458" s="1297"/>
      <c r="O458" s="370"/>
    </row>
    <row r="459" spans="1:15" s="356" customFormat="1" ht="24.75" customHeight="1">
      <c r="A459" s="1237"/>
      <c r="B459" s="1261"/>
      <c r="C459" s="1261"/>
      <c r="D459" s="372">
        <v>2</v>
      </c>
      <c r="E459" s="372" t="s">
        <v>1225</v>
      </c>
      <c r="F459" s="374" t="s">
        <v>111</v>
      </c>
      <c r="G459" s="1256"/>
      <c r="H459" s="1256"/>
      <c r="I459" s="1256"/>
      <c r="J459" s="373" t="str">
        <f>IF(H458="PRIORIZADO","2 ¿Cuáles son los actores internos que intervienen en la gestión del trámite?","NO DILIGENCIAR")</f>
        <v>NO DILIGENCIAR</v>
      </c>
      <c r="K459" s="374"/>
      <c r="L459" s="374"/>
      <c r="M459" s="1257"/>
      <c r="N459" s="1257"/>
      <c r="O459" s="375"/>
    </row>
    <row r="460" spans="1:15" s="356" customFormat="1" ht="24.75" customHeight="1">
      <c r="A460" s="1237"/>
      <c r="B460" s="1261"/>
      <c r="C460" s="1261"/>
      <c r="D460" s="372">
        <v>3</v>
      </c>
      <c r="E460" s="372" t="s">
        <v>1229</v>
      </c>
      <c r="F460" s="374" t="s">
        <v>90</v>
      </c>
      <c r="G460" s="1256"/>
      <c r="H460" s="1256"/>
      <c r="I460" s="1256"/>
      <c r="J460" s="373" t="str">
        <f>IF(H458="PRIORIZADO","3. ¿En la sede electrónica de la entidad hay publicada  suficiente información del trámite?","NO DILIGENCIAR")</f>
        <v>NO DILIGENCIAR</v>
      </c>
      <c r="K460" s="376"/>
      <c r="L460" s="376"/>
      <c r="M460" s="1298"/>
      <c r="N460" s="1298"/>
      <c r="O460" s="377"/>
    </row>
    <row r="461" spans="1:15" s="356" customFormat="1" ht="24.75" customHeight="1">
      <c r="A461" s="1237"/>
      <c r="B461" s="1261"/>
      <c r="C461" s="1261"/>
      <c r="D461" s="1256">
        <v>4</v>
      </c>
      <c r="E461" s="1256" t="s">
        <v>1234</v>
      </c>
      <c r="F461" s="1257" t="s">
        <v>90</v>
      </c>
      <c r="G461" s="1256"/>
      <c r="H461" s="1256"/>
      <c r="I461" s="1256"/>
      <c r="J461" s="373" t="str">
        <f>IF(H458="PRIORIZADO","4. ¿La información publicada  sobre el trámite esta en lenguaje claro y comprensible para la ciudadanía y es de acceso público?","NO DILIGENCIAR")</f>
        <v>NO DILIGENCIAR</v>
      </c>
      <c r="K461" s="376"/>
      <c r="L461" s="376"/>
      <c r="M461" s="1298"/>
      <c r="N461" s="1298"/>
      <c r="O461" s="377"/>
    </row>
    <row r="462" spans="1:15" s="356" customFormat="1" ht="24.75" customHeight="1">
      <c r="A462" s="1237"/>
      <c r="B462" s="1261"/>
      <c r="C462" s="1261"/>
      <c r="D462" s="1256"/>
      <c r="E462" s="1256"/>
      <c r="F462" s="1257" t="s">
        <v>90</v>
      </c>
      <c r="G462" s="1256"/>
      <c r="H462" s="1256"/>
      <c r="I462" s="1256" t="str">
        <f>IF(H458="PRIORIZADO","2. VERIFICACIÓN DE REQUISITOS", "NO DILIGENCIAR")</f>
        <v>NO DILIGENCIAR</v>
      </c>
      <c r="J462" s="372" t="str">
        <f>IF(H458="PRIORIZADO","1. ¿Es posible modificar los documentos aportados por la ciudadanía?","NO DILIGENCIAR")</f>
        <v>NO DILIGENCIAR</v>
      </c>
      <c r="K462" s="374"/>
      <c r="L462" s="374"/>
      <c r="M462" s="1257"/>
      <c r="N462" s="1257"/>
      <c r="O462" s="375"/>
    </row>
    <row r="463" spans="1:15" s="356" customFormat="1" ht="24.75" customHeight="1">
      <c r="A463" s="1237"/>
      <c r="B463" s="1261"/>
      <c r="C463" s="1261"/>
      <c r="D463" s="1256">
        <v>5</v>
      </c>
      <c r="E463" s="1256" t="s">
        <v>1240</v>
      </c>
      <c r="F463" s="1257" t="s">
        <v>111</v>
      </c>
      <c r="G463" s="1256"/>
      <c r="H463" s="1256"/>
      <c r="I463" s="1256"/>
      <c r="J463" s="1256" t="str">
        <f>IF(H458="PRIORIZADO","2. ¿Existen registros detallados de los documentos aportados por la ciudadanía y se ejercen controles para evitar su perdida?","NO DILIGENCIAR")</f>
        <v>NO DILIGENCIAR</v>
      </c>
      <c r="K463" s="1257"/>
      <c r="L463" s="1257"/>
      <c r="M463" s="1257"/>
      <c r="N463" s="1257"/>
      <c r="O463" s="1302"/>
    </row>
    <row r="464" spans="1:15" s="356" customFormat="1" ht="24.75" customHeight="1">
      <c r="A464" s="1237"/>
      <c r="B464" s="1261"/>
      <c r="C464" s="1261"/>
      <c r="D464" s="1256"/>
      <c r="E464" s="1256"/>
      <c r="F464" s="1257" t="s">
        <v>111</v>
      </c>
      <c r="G464" s="1256"/>
      <c r="H464" s="1256"/>
      <c r="I464" s="1256"/>
      <c r="J464" s="1256"/>
      <c r="K464" s="1257"/>
      <c r="L464" s="1257"/>
      <c r="M464" s="1257"/>
      <c r="N464" s="1257"/>
      <c r="O464" s="1302"/>
    </row>
    <row r="465" spans="1:15" s="356" customFormat="1" ht="24.75" customHeight="1">
      <c r="A465" s="1237"/>
      <c r="B465" s="1261"/>
      <c r="C465" s="1261"/>
      <c r="D465" s="1256">
        <v>6</v>
      </c>
      <c r="E465" s="1256" t="s">
        <v>1244</v>
      </c>
      <c r="F465" s="1257" t="s">
        <v>111</v>
      </c>
      <c r="G465" s="1256"/>
      <c r="H465" s="1256"/>
      <c r="I465" s="1256"/>
      <c r="J465" s="1256"/>
      <c r="K465" s="1257"/>
      <c r="L465" s="1257"/>
      <c r="M465" s="1257"/>
      <c r="N465" s="1257"/>
      <c r="O465" s="1302"/>
    </row>
    <row r="466" spans="1:15" s="356" customFormat="1" ht="24.75" customHeight="1">
      <c r="A466" s="1237"/>
      <c r="B466" s="1261"/>
      <c r="C466" s="1261"/>
      <c r="D466" s="1256"/>
      <c r="E466" s="1256"/>
      <c r="F466" s="1257" t="s">
        <v>111</v>
      </c>
      <c r="G466" s="1256"/>
      <c r="H466" s="1256"/>
      <c r="I466" s="1256"/>
      <c r="J466" s="1256" t="str">
        <f>IF(H458="PRIORIZADO","3. ¿Existe algún mecanismo para validar la veracidad de los requisitos","NO DILIGENCIAR")</f>
        <v>NO DILIGENCIAR</v>
      </c>
      <c r="K466" s="1257"/>
      <c r="L466" s="1257"/>
      <c r="M466" s="1257"/>
      <c r="N466" s="1257"/>
      <c r="O466" s="1302"/>
    </row>
    <row r="467" spans="1:15" s="356" customFormat="1" ht="24.75" customHeight="1">
      <c r="A467" s="1237"/>
      <c r="B467" s="1261"/>
      <c r="C467" s="1261"/>
      <c r="D467" s="1256">
        <v>7</v>
      </c>
      <c r="E467" s="1256" t="s">
        <v>1249</v>
      </c>
      <c r="F467" s="1257" t="s">
        <v>111</v>
      </c>
      <c r="G467" s="1256"/>
      <c r="H467" s="1256"/>
      <c r="I467" s="1256"/>
      <c r="J467" s="1256"/>
      <c r="K467" s="1257"/>
      <c r="L467" s="1257"/>
      <c r="M467" s="1257"/>
      <c r="N467" s="1257"/>
      <c r="O467" s="1302"/>
    </row>
    <row r="468" spans="1:15" s="356" customFormat="1" ht="24.75" customHeight="1">
      <c r="A468" s="1237"/>
      <c r="B468" s="1261"/>
      <c r="C468" s="1261"/>
      <c r="D468" s="1256"/>
      <c r="E468" s="1256"/>
      <c r="F468" s="1257" t="s">
        <v>111</v>
      </c>
      <c r="G468" s="1256"/>
      <c r="H468" s="1256"/>
      <c r="I468" s="1256"/>
      <c r="J468" s="1256"/>
      <c r="K468" s="1257"/>
      <c r="L468" s="1257"/>
      <c r="M468" s="1257"/>
      <c r="N468" s="1257"/>
      <c r="O468" s="1302"/>
    </row>
    <row r="469" spans="1:15" s="356" customFormat="1" ht="24.75" customHeight="1">
      <c r="A469" s="1237"/>
      <c r="B469" s="1261"/>
      <c r="C469" s="1261"/>
      <c r="D469" s="372">
        <v>8</v>
      </c>
      <c r="E469" s="372" t="s">
        <v>1250</v>
      </c>
      <c r="F469" s="374" t="s">
        <v>90</v>
      </c>
      <c r="G469" s="1256"/>
      <c r="H469" s="1256"/>
      <c r="I469" s="1256" t="str">
        <f>IF(H458="PRIORIZADO","3. TIEMPO DE RESPUESTA","NO DILIGENCIAR")</f>
        <v>NO DILIGENCIAR</v>
      </c>
      <c r="J469" s="372" t="str">
        <f>IF(H458="PRIORIZADO","1. ¿El trámite o servicio se encuentra virtualizado parcial o totalmente?","NO DILIGENCIAR")</f>
        <v>NO DILIGENCIAR</v>
      </c>
      <c r="K469" s="374"/>
      <c r="L469" s="374"/>
      <c r="M469" s="1257"/>
      <c r="N469" s="1257"/>
      <c r="O469" s="375"/>
    </row>
    <row r="470" spans="1:15" s="356" customFormat="1" ht="24.75" customHeight="1">
      <c r="A470" s="1237"/>
      <c r="B470" s="1261"/>
      <c r="C470" s="1261"/>
      <c r="D470" s="372">
        <v>9</v>
      </c>
      <c r="E470" s="372" t="s">
        <v>1252</v>
      </c>
      <c r="F470" s="374" t="s">
        <v>111</v>
      </c>
      <c r="G470" s="1256"/>
      <c r="H470" s="1256"/>
      <c r="I470" s="1256"/>
      <c r="J470" s="372" t="str">
        <f>IF(H458="PRIORIZADO","2. ¿Cuál es el tiempo de duración total del trámite o servicio?","NO DILIGENCIAR")</f>
        <v>NO DILIGENCIAR</v>
      </c>
      <c r="K470" s="374"/>
      <c r="L470" s="374"/>
      <c r="M470" s="1257"/>
      <c r="N470" s="1257"/>
      <c r="O470" s="375"/>
    </row>
    <row r="471" spans="1:15" s="356" customFormat="1" ht="24.75" customHeight="1">
      <c r="A471" s="1237"/>
      <c r="B471" s="1261"/>
      <c r="C471" s="1261"/>
      <c r="D471" s="1256">
        <v>10</v>
      </c>
      <c r="E471" s="1256" t="s">
        <v>1256</v>
      </c>
      <c r="F471" s="1257" t="s">
        <v>111</v>
      </c>
      <c r="G471" s="1256"/>
      <c r="H471" s="1256"/>
      <c r="I471" s="1256" t="str">
        <f>IF(H458="PRIORIZADO","4. SEGUIIMIENTO A LA RESPUESTA", "NO DILIGENCIAR")</f>
        <v>NO DILIGENCIAR</v>
      </c>
      <c r="J471" s="373" t="str">
        <f>IF(H458="PRIORIZADO","1. ¿Existe algún mecanismo o herramienta para que el ciudadano efectúe seguimiento a la gestión de la entidad para dar respuesta a su trámite o servicio solicitado?","NO DILIGENCIAR")</f>
        <v>NO DILIGENCIAR</v>
      </c>
      <c r="K471" s="374"/>
      <c r="L471" s="374"/>
      <c r="M471" s="1257"/>
      <c r="N471" s="1257"/>
      <c r="O471" s="375"/>
    </row>
    <row r="472" spans="1:15" s="356" customFormat="1" ht="24.75" customHeight="1">
      <c r="A472" s="1238"/>
      <c r="B472" s="1262"/>
      <c r="C472" s="1262"/>
      <c r="D472" s="1258"/>
      <c r="E472" s="1258"/>
      <c r="F472" s="1259" t="s">
        <v>111</v>
      </c>
      <c r="G472" s="1258"/>
      <c r="H472" s="1258"/>
      <c r="I472" s="1258"/>
      <c r="J472" s="378" t="str">
        <f>IF(H458="PRIORIZADO","2. ¿Hay contacto entre el ciudano y el funcionario asignado para la respuesta al trámite o servicio solicitado?","NO DILIGENCIAR")</f>
        <v>NO DILIGENCIAR</v>
      </c>
      <c r="K472" s="374"/>
      <c r="L472" s="374"/>
      <c r="M472" s="1257"/>
      <c r="N472" s="1257"/>
      <c r="O472" s="375"/>
    </row>
    <row r="473" spans="1:15" s="356" customFormat="1" ht="24.75" customHeight="1">
      <c r="A473" s="1236">
        <v>32</v>
      </c>
      <c r="B473" s="1260" t="s">
        <v>1109</v>
      </c>
      <c r="C473" s="1260" t="s">
        <v>1098</v>
      </c>
      <c r="D473" s="367">
        <v>1</v>
      </c>
      <c r="E473" s="367" t="s">
        <v>1220</v>
      </c>
      <c r="F473" s="369" t="s">
        <v>111</v>
      </c>
      <c r="G473" s="1263">
        <f>COUNTIF(F473:F487,"Si")</f>
        <v>4</v>
      </c>
      <c r="H473" s="1263" t="str">
        <f>IF(G473=0, "NO HA RELACIONADO EL TRAMITE",IF(G473&gt;=5,"PRIORIZADO","NO PRIORIZADO"))</f>
        <v>NO PRIORIZADO</v>
      </c>
      <c r="I473" s="1263" t="str">
        <f>IF(H473="PRIORIZADO","1. INFORMACION A LA CIUDADANIA","NO DILIGENCIAR")</f>
        <v>NO DILIGENCIAR</v>
      </c>
      <c r="J473" s="368" t="str">
        <f>IF(H473="PRIORIZADO","1. ¿Cuáles son los actores externos que intervienen en la gestión del trámite?","NO DILIGENCIAR")</f>
        <v>NO DILIGENCIAR</v>
      </c>
      <c r="K473" s="369"/>
      <c r="L473" s="369"/>
      <c r="M473" s="1297"/>
      <c r="N473" s="1297"/>
      <c r="O473" s="370"/>
    </row>
    <row r="474" spans="1:15" s="356" customFormat="1" ht="24.75" customHeight="1">
      <c r="A474" s="1237"/>
      <c r="B474" s="1261"/>
      <c r="C474" s="1261"/>
      <c r="D474" s="372">
        <v>2</v>
      </c>
      <c r="E474" s="372" t="s">
        <v>1225</v>
      </c>
      <c r="F474" s="374" t="s">
        <v>111</v>
      </c>
      <c r="G474" s="1256"/>
      <c r="H474" s="1256"/>
      <c r="I474" s="1256"/>
      <c r="J474" s="373" t="str">
        <f>IF(H473="PRIORIZADO","2 ¿Cuáles son los actores internos que intervienen en la gestión del trámite?","NO DILIGENCIAR")</f>
        <v>NO DILIGENCIAR</v>
      </c>
      <c r="K474" s="374"/>
      <c r="L474" s="374"/>
      <c r="M474" s="1257"/>
      <c r="N474" s="1257"/>
      <c r="O474" s="375"/>
    </row>
    <row r="475" spans="1:15" s="356" customFormat="1" ht="24.75" customHeight="1">
      <c r="A475" s="1237"/>
      <c r="B475" s="1261"/>
      <c r="C475" s="1261"/>
      <c r="D475" s="372">
        <v>3</v>
      </c>
      <c r="E475" s="372" t="s">
        <v>1229</v>
      </c>
      <c r="F475" s="374" t="s">
        <v>90</v>
      </c>
      <c r="G475" s="1256"/>
      <c r="H475" s="1256"/>
      <c r="I475" s="1256"/>
      <c r="J475" s="373" t="str">
        <f>IF(H473="PRIORIZADO","3. ¿En la sede electrónica de la entidad hay publicada  suficiente información del trámite?","NO DILIGENCIAR")</f>
        <v>NO DILIGENCIAR</v>
      </c>
      <c r="K475" s="376"/>
      <c r="L475" s="376"/>
      <c r="M475" s="1298"/>
      <c r="N475" s="1298"/>
      <c r="O475" s="377"/>
    </row>
    <row r="476" spans="1:15" s="356" customFormat="1" ht="24.75" customHeight="1">
      <c r="A476" s="1237"/>
      <c r="B476" s="1261"/>
      <c r="C476" s="1261"/>
      <c r="D476" s="1256">
        <v>4</v>
      </c>
      <c r="E476" s="1256" t="s">
        <v>1234</v>
      </c>
      <c r="F476" s="1257" t="s">
        <v>90</v>
      </c>
      <c r="G476" s="1256"/>
      <c r="H476" s="1256"/>
      <c r="I476" s="1256"/>
      <c r="J476" s="373" t="str">
        <f>IF(H473="PRIORIZADO","4. ¿La información publicada  sobre el trámite esta en lenguaje claro y comprensible para la ciudadanía y es de acceso público?","NO DILIGENCIAR")</f>
        <v>NO DILIGENCIAR</v>
      </c>
      <c r="K476" s="376"/>
      <c r="L476" s="376"/>
      <c r="M476" s="1298"/>
      <c r="N476" s="1298"/>
      <c r="O476" s="377"/>
    </row>
    <row r="477" spans="1:15" s="356" customFormat="1" ht="24.75" customHeight="1">
      <c r="A477" s="1237"/>
      <c r="B477" s="1261"/>
      <c r="C477" s="1261"/>
      <c r="D477" s="1256"/>
      <c r="E477" s="1256"/>
      <c r="F477" s="1257" t="s">
        <v>90</v>
      </c>
      <c r="G477" s="1256"/>
      <c r="H477" s="1256"/>
      <c r="I477" s="1256" t="str">
        <f>IF(H473="PRIORIZADO","2. VERIFICACIÓN DE REQUISITOS", "NO DILIGENCIAR")</f>
        <v>NO DILIGENCIAR</v>
      </c>
      <c r="J477" s="372" t="str">
        <f>IF(H473="PRIORIZADO","1. ¿Es posible modificar los documentos aportados por la ciudadanía?","NO DILIGENCIAR")</f>
        <v>NO DILIGENCIAR</v>
      </c>
      <c r="K477" s="374"/>
      <c r="L477" s="374"/>
      <c r="M477" s="1257"/>
      <c r="N477" s="1257"/>
      <c r="O477" s="375"/>
    </row>
    <row r="478" spans="1:15" s="356" customFormat="1" ht="24.75" customHeight="1">
      <c r="A478" s="1237"/>
      <c r="B478" s="1261"/>
      <c r="C478" s="1261"/>
      <c r="D478" s="1256">
        <v>5</v>
      </c>
      <c r="E478" s="1256" t="s">
        <v>1240</v>
      </c>
      <c r="F478" s="1257" t="s">
        <v>111</v>
      </c>
      <c r="G478" s="1256"/>
      <c r="H478" s="1256"/>
      <c r="I478" s="1256"/>
      <c r="J478" s="1256" t="str">
        <f>IF(H473="PRIORIZADO","2. ¿Existen registros detallados de los documentos aportados por la ciudadanía y se ejercen controles para evitar su perdida?","NO DILIGENCIAR")</f>
        <v>NO DILIGENCIAR</v>
      </c>
      <c r="K478" s="1257"/>
      <c r="L478" s="1257"/>
      <c r="M478" s="1257"/>
      <c r="N478" s="1257"/>
      <c r="O478" s="1302"/>
    </row>
    <row r="479" spans="1:15" s="356" customFormat="1" ht="24.75" customHeight="1">
      <c r="A479" s="1237"/>
      <c r="B479" s="1261"/>
      <c r="C479" s="1261"/>
      <c r="D479" s="1256"/>
      <c r="E479" s="1256"/>
      <c r="F479" s="1257" t="s">
        <v>111</v>
      </c>
      <c r="G479" s="1256"/>
      <c r="H479" s="1256"/>
      <c r="I479" s="1256"/>
      <c r="J479" s="1256"/>
      <c r="K479" s="1257"/>
      <c r="L479" s="1257"/>
      <c r="M479" s="1257"/>
      <c r="N479" s="1257"/>
      <c r="O479" s="1302"/>
    </row>
    <row r="480" spans="1:15" s="356" customFormat="1" ht="24.75" customHeight="1">
      <c r="A480" s="1237"/>
      <c r="B480" s="1261"/>
      <c r="C480" s="1261"/>
      <c r="D480" s="1256">
        <v>6</v>
      </c>
      <c r="E480" s="1256" t="s">
        <v>1244</v>
      </c>
      <c r="F480" s="1257" t="s">
        <v>111</v>
      </c>
      <c r="G480" s="1256"/>
      <c r="H480" s="1256"/>
      <c r="I480" s="1256"/>
      <c r="J480" s="1256"/>
      <c r="K480" s="1257"/>
      <c r="L480" s="1257"/>
      <c r="M480" s="1257"/>
      <c r="N480" s="1257"/>
      <c r="O480" s="1302"/>
    </row>
    <row r="481" spans="1:15" s="356" customFormat="1" ht="24.75" customHeight="1">
      <c r="A481" s="1237"/>
      <c r="B481" s="1261"/>
      <c r="C481" s="1261"/>
      <c r="D481" s="1256"/>
      <c r="E481" s="1256"/>
      <c r="F481" s="1257" t="s">
        <v>111</v>
      </c>
      <c r="G481" s="1256"/>
      <c r="H481" s="1256"/>
      <c r="I481" s="1256"/>
      <c r="J481" s="1256" t="str">
        <f>IF(H473="PRIORIZADO","3. ¿Existe algún mecanismo para validar la veracidad de los requisitos","NO DILIGENCIAR")</f>
        <v>NO DILIGENCIAR</v>
      </c>
      <c r="K481" s="1257"/>
      <c r="L481" s="1257"/>
      <c r="M481" s="1257"/>
      <c r="N481" s="1257"/>
      <c r="O481" s="1302"/>
    </row>
    <row r="482" spans="1:15" s="356" customFormat="1" ht="24.75" customHeight="1">
      <c r="A482" s="1237"/>
      <c r="B482" s="1261"/>
      <c r="C482" s="1261"/>
      <c r="D482" s="1256">
        <v>7</v>
      </c>
      <c r="E482" s="1256" t="s">
        <v>1249</v>
      </c>
      <c r="F482" s="1257" t="s">
        <v>111</v>
      </c>
      <c r="G482" s="1256"/>
      <c r="H482" s="1256"/>
      <c r="I482" s="1256"/>
      <c r="J482" s="1256"/>
      <c r="K482" s="1257"/>
      <c r="L482" s="1257"/>
      <c r="M482" s="1257"/>
      <c r="N482" s="1257"/>
      <c r="O482" s="1302"/>
    </row>
    <row r="483" spans="1:15" s="356" customFormat="1" ht="24.75" customHeight="1">
      <c r="A483" s="1237"/>
      <c r="B483" s="1261"/>
      <c r="C483" s="1261"/>
      <c r="D483" s="1256"/>
      <c r="E483" s="1256"/>
      <c r="F483" s="1257" t="s">
        <v>111</v>
      </c>
      <c r="G483" s="1256"/>
      <c r="H483" s="1256"/>
      <c r="I483" s="1256"/>
      <c r="J483" s="1256"/>
      <c r="K483" s="1257"/>
      <c r="L483" s="1257"/>
      <c r="M483" s="1257"/>
      <c r="N483" s="1257"/>
      <c r="O483" s="1302"/>
    </row>
    <row r="484" spans="1:15" s="356" customFormat="1" ht="24.75" customHeight="1">
      <c r="A484" s="1237"/>
      <c r="B484" s="1261"/>
      <c r="C484" s="1261"/>
      <c r="D484" s="372">
        <v>8</v>
      </c>
      <c r="E484" s="372" t="s">
        <v>1250</v>
      </c>
      <c r="F484" s="374" t="s">
        <v>90</v>
      </c>
      <c r="G484" s="1256"/>
      <c r="H484" s="1256"/>
      <c r="I484" s="1256" t="str">
        <f>IF(H473="PRIORIZADO","3. TIEMPO DE RESPUESTA","NO DILIGENCIAR")</f>
        <v>NO DILIGENCIAR</v>
      </c>
      <c r="J484" s="372" t="str">
        <f>IF(H473="PRIORIZADO","1. ¿El trámite o servicio se encuentra virtualizado parcial o totalmente?","NO DILIGENCIAR")</f>
        <v>NO DILIGENCIAR</v>
      </c>
      <c r="K484" s="374"/>
      <c r="L484" s="374"/>
      <c r="M484" s="1257"/>
      <c r="N484" s="1257"/>
      <c r="O484" s="375"/>
    </row>
    <row r="485" spans="1:15" s="356" customFormat="1" ht="24.75" customHeight="1">
      <c r="A485" s="1237"/>
      <c r="B485" s="1261"/>
      <c r="C485" s="1261"/>
      <c r="D485" s="372">
        <v>9</v>
      </c>
      <c r="E485" s="372" t="s">
        <v>1252</v>
      </c>
      <c r="F485" s="374" t="s">
        <v>111</v>
      </c>
      <c r="G485" s="1256"/>
      <c r="H485" s="1256"/>
      <c r="I485" s="1256"/>
      <c r="J485" s="372" t="str">
        <f>IF(H473="PRIORIZADO","2. ¿Cuál es el tiempo de duración total del trámite o servicio?","NO DILIGENCIAR")</f>
        <v>NO DILIGENCIAR</v>
      </c>
      <c r="K485" s="374"/>
      <c r="L485" s="374"/>
      <c r="M485" s="1257"/>
      <c r="N485" s="1257"/>
      <c r="O485" s="375"/>
    </row>
    <row r="486" spans="1:15" s="356" customFormat="1" ht="24.75" customHeight="1">
      <c r="A486" s="1237"/>
      <c r="B486" s="1261"/>
      <c r="C486" s="1261"/>
      <c r="D486" s="1256">
        <v>10</v>
      </c>
      <c r="E486" s="1256" t="s">
        <v>1256</v>
      </c>
      <c r="F486" s="1257" t="s">
        <v>111</v>
      </c>
      <c r="G486" s="1256"/>
      <c r="H486" s="1256"/>
      <c r="I486" s="1256" t="str">
        <f>IF(H473="PRIORIZADO","4. SEGUIIMIENTO A LA RESPUESTA", "NO DILIGENCIAR")</f>
        <v>NO DILIGENCIAR</v>
      </c>
      <c r="J486" s="373" t="str">
        <f>IF(H473="PRIORIZADO","1. ¿Existe algún mecanismo o herramienta para que el ciudadano efectúe seguimiento a la gestión de la entidad para dar respuesta a su trámite o servicio solicitado?","NO DILIGENCIAR")</f>
        <v>NO DILIGENCIAR</v>
      </c>
      <c r="K486" s="374"/>
      <c r="L486" s="374"/>
      <c r="M486" s="1257"/>
      <c r="N486" s="1257"/>
      <c r="O486" s="375"/>
    </row>
    <row r="487" spans="1:15" s="356" customFormat="1" ht="24.75" customHeight="1">
      <c r="A487" s="1238"/>
      <c r="B487" s="1262"/>
      <c r="C487" s="1262"/>
      <c r="D487" s="1258"/>
      <c r="E487" s="1258"/>
      <c r="F487" s="1259" t="s">
        <v>111</v>
      </c>
      <c r="G487" s="1258"/>
      <c r="H487" s="1258"/>
      <c r="I487" s="1258"/>
      <c r="J487" s="378" t="str">
        <f>IF(H473="PRIORIZADO","2. ¿Hay contacto entre el ciudano y el funcionario asignado para la respuesta al trámite o servicio solicitado?","NO DILIGENCIAR")</f>
        <v>NO DILIGENCIAR</v>
      </c>
      <c r="K487" s="374"/>
      <c r="L487" s="374"/>
      <c r="M487" s="1257"/>
      <c r="N487" s="1257"/>
      <c r="O487" s="375"/>
    </row>
    <row r="488" spans="1:15" s="356" customFormat="1" ht="24.75" customHeight="1">
      <c r="A488" s="1236">
        <v>33</v>
      </c>
      <c r="B488" s="1260" t="s">
        <v>1109</v>
      </c>
      <c r="C488" s="1260" t="s">
        <v>1100</v>
      </c>
      <c r="D488" s="367">
        <v>1</v>
      </c>
      <c r="E488" s="367" t="s">
        <v>1220</v>
      </c>
      <c r="F488" s="369" t="s">
        <v>111</v>
      </c>
      <c r="G488" s="1263">
        <f>COUNTIF(F488:F502,"Si")</f>
        <v>1</v>
      </c>
      <c r="H488" s="1263" t="str">
        <f>IF(G488=0, "NO HA RELACIONADO EL TRAMITE",IF(G488&gt;=5,"PRIORIZADO","NO PRIORIZADO"))</f>
        <v>NO PRIORIZADO</v>
      </c>
      <c r="I488" s="1263" t="str">
        <f>IF(H488="PRIORIZADO","1. INFORMACION A LA CIUDADANIA","NO DILIGENCIAR")</f>
        <v>NO DILIGENCIAR</v>
      </c>
      <c r="J488" s="368" t="str">
        <f>IF(H488="PRIORIZADO","1. ¿Cuáles son los actores externos que intervienen en la gestión del trámite?","NO DILIGENCIAR")</f>
        <v>NO DILIGENCIAR</v>
      </c>
      <c r="K488" s="369"/>
      <c r="L488" s="369"/>
      <c r="M488" s="1297"/>
      <c r="N488" s="1297"/>
      <c r="O488" s="370"/>
    </row>
    <row r="489" spans="1:15" s="356" customFormat="1" ht="24.75" customHeight="1">
      <c r="A489" s="1237"/>
      <c r="B489" s="1261"/>
      <c r="C489" s="1261"/>
      <c r="D489" s="372">
        <v>2</v>
      </c>
      <c r="E489" s="372" t="s">
        <v>1225</v>
      </c>
      <c r="F489" s="374" t="s">
        <v>111</v>
      </c>
      <c r="G489" s="1256"/>
      <c r="H489" s="1256"/>
      <c r="I489" s="1256"/>
      <c r="J489" s="373" t="str">
        <f>IF(H488="PRIORIZADO","2 ¿Cuáles son los actores internos que intervienen en la gestión del trámite?","NO DILIGENCIAR")</f>
        <v>NO DILIGENCIAR</v>
      </c>
      <c r="K489" s="374"/>
      <c r="L489" s="374"/>
      <c r="M489" s="1257"/>
      <c r="N489" s="1257"/>
      <c r="O489" s="375"/>
    </row>
    <row r="490" spans="1:15" s="356" customFormat="1" ht="24.75" customHeight="1">
      <c r="A490" s="1237"/>
      <c r="B490" s="1261"/>
      <c r="C490" s="1261"/>
      <c r="D490" s="372">
        <v>3</v>
      </c>
      <c r="E490" s="372" t="s">
        <v>1229</v>
      </c>
      <c r="F490" s="374" t="s">
        <v>111</v>
      </c>
      <c r="G490" s="1256"/>
      <c r="H490" s="1256"/>
      <c r="I490" s="1256"/>
      <c r="J490" s="373" t="str">
        <f>IF(H488="PRIORIZADO","3. ¿En la sede electrónica de la entidad hay publicada  suficiente información del trámite?","NO DILIGENCIAR")</f>
        <v>NO DILIGENCIAR</v>
      </c>
      <c r="K490" s="376"/>
      <c r="L490" s="376"/>
      <c r="M490" s="1298"/>
      <c r="N490" s="1298"/>
      <c r="O490" s="377"/>
    </row>
    <row r="491" spans="1:15" s="356" customFormat="1" ht="24.75" customHeight="1">
      <c r="A491" s="1237"/>
      <c r="B491" s="1261"/>
      <c r="C491" s="1261"/>
      <c r="D491" s="1256">
        <v>4</v>
      </c>
      <c r="E491" s="1256" t="s">
        <v>1234</v>
      </c>
      <c r="F491" s="1257" t="s">
        <v>111</v>
      </c>
      <c r="G491" s="1256"/>
      <c r="H491" s="1256"/>
      <c r="I491" s="1256"/>
      <c r="J491" s="373" t="str">
        <f>IF(H488="PRIORIZADO","4. ¿La información publicada  sobre el trámite esta en lenguaje claro y comprensible para la ciudadanía y es de acceso público?","NO DILIGENCIAR")</f>
        <v>NO DILIGENCIAR</v>
      </c>
      <c r="K491" s="376"/>
      <c r="L491" s="376"/>
      <c r="M491" s="1298"/>
      <c r="N491" s="1298"/>
      <c r="O491" s="377"/>
    </row>
    <row r="492" spans="1:15" s="356" customFormat="1" ht="24.75" customHeight="1">
      <c r="A492" s="1237"/>
      <c r="B492" s="1261"/>
      <c r="C492" s="1261"/>
      <c r="D492" s="1256"/>
      <c r="E492" s="1256"/>
      <c r="F492" s="1257" t="s">
        <v>111</v>
      </c>
      <c r="G492" s="1256"/>
      <c r="H492" s="1256"/>
      <c r="I492" s="1256" t="str">
        <f>IF(H488="PRIORIZADO","2. VERIFICACIÓN DE REQUISITOS", "NO DILIGENCIAR")</f>
        <v>NO DILIGENCIAR</v>
      </c>
      <c r="J492" s="372" t="str">
        <f>IF(H488="PRIORIZADO","1. ¿Es posible modificar los documentos aportados por la ciudadanía?","NO DILIGENCIAR")</f>
        <v>NO DILIGENCIAR</v>
      </c>
      <c r="K492" s="374"/>
      <c r="L492" s="374"/>
      <c r="M492" s="1257"/>
      <c r="N492" s="1257"/>
      <c r="O492" s="375"/>
    </row>
    <row r="493" spans="1:15" s="356" customFormat="1" ht="24.75" customHeight="1">
      <c r="A493" s="1237"/>
      <c r="B493" s="1261"/>
      <c r="C493" s="1261"/>
      <c r="D493" s="1256">
        <v>5</v>
      </c>
      <c r="E493" s="1256" t="s">
        <v>1240</v>
      </c>
      <c r="F493" s="1257" t="s">
        <v>111</v>
      </c>
      <c r="G493" s="1256"/>
      <c r="H493" s="1256"/>
      <c r="I493" s="1256"/>
      <c r="J493" s="1256" t="str">
        <f>IF(H488="PRIORIZADO","2. ¿Existen registros detallados de los documentos aportados por la ciudadanía y se ejercen controles para evitar su perdida?","NO DILIGENCIAR")</f>
        <v>NO DILIGENCIAR</v>
      </c>
      <c r="K493" s="1257"/>
      <c r="L493" s="1257"/>
      <c r="M493" s="1257"/>
      <c r="N493" s="1257"/>
      <c r="O493" s="1302"/>
    </row>
    <row r="494" spans="1:15" s="356" customFormat="1" ht="24.75" customHeight="1">
      <c r="A494" s="1237"/>
      <c r="B494" s="1261"/>
      <c r="C494" s="1261"/>
      <c r="D494" s="1256"/>
      <c r="E494" s="1256"/>
      <c r="F494" s="1257" t="s">
        <v>111</v>
      </c>
      <c r="G494" s="1256"/>
      <c r="H494" s="1256"/>
      <c r="I494" s="1256"/>
      <c r="J494" s="1256"/>
      <c r="K494" s="1257"/>
      <c r="L494" s="1257"/>
      <c r="M494" s="1257"/>
      <c r="N494" s="1257"/>
      <c r="O494" s="1302"/>
    </row>
    <row r="495" spans="1:15" s="356" customFormat="1" ht="24.75" customHeight="1">
      <c r="A495" s="1237"/>
      <c r="B495" s="1261"/>
      <c r="C495" s="1261"/>
      <c r="D495" s="1256">
        <v>6</v>
      </c>
      <c r="E495" s="1256" t="s">
        <v>1244</v>
      </c>
      <c r="F495" s="1257" t="s">
        <v>111</v>
      </c>
      <c r="G495" s="1256"/>
      <c r="H495" s="1256"/>
      <c r="I495" s="1256"/>
      <c r="J495" s="1256"/>
      <c r="K495" s="1257"/>
      <c r="L495" s="1257"/>
      <c r="M495" s="1257"/>
      <c r="N495" s="1257"/>
      <c r="O495" s="1302"/>
    </row>
    <row r="496" spans="1:15" s="356" customFormat="1" ht="24.75" customHeight="1">
      <c r="A496" s="1237"/>
      <c r="B496" s="1261"/>
      <c r="C496" s="1261"/>
      <c r="D496" s="1256"/>
      <c r="E496" s="1256"/>
      <c r="F496" s="1257" t="s">
        <v>111</v>
      </c>
      <c r="G496" s="1256"/>
      <c r="H496" s="1256"/>
      <c r="I496" s="1256"/>
      <c r="J496" s="1256" t="str">
        <f>IF(H488="PRIORIZADO","3. ¿Existe algún mecanismo para validar la veracidad de los requisitos","NO DILIGENCIAR")</f>
        <v>NO DILIGENCIAR</v>
      </c>
      <c r="K496" s="1257"/>
      <c r="L496" s="1257"/>
      <c r="M496" s="1257"/>
      <c r="N496" s="1257"/>
      <c r="O496" s="1302"/>
    </row>
    <row r="497" spans="1:15" s="356" customFormat="1" ht="24.75" customHeight="1">
      <c r="A497" s="1237"/>
      <c r="B497" s="1261"/>
      <c r="C497" s="1261"/>
      <c r="D497" s="1256">
        <v>7</v>
      </c>
      <c r="E497" s="1256" t="s">
        <v>1249</v>
      </c>
      <c r="F497" s="1257" t="s">
        <v>111</v>
      </c>
      <c r="G497" s="1256"/>
      <c r="H497" s="1256"/>
      <c r="I497" s="1256"/>
      <c r="J497" s="1256"/>
      <c r="K497" s="1257"/>
      <c r="L497" s="1257"/>
      <c r="M497" s="1257"/>
      <c r="N497" s="1257"/>
      <c r="O497" s="1302"/>
    </row>
    <row r="498" spans="1:15" s="356" customFormat="1" ht="24.75" customHeight="1">
      <c r="A498" s="1237"/>
      <c r="B498" s="1261"/>
      <c r="C498" s="1261"/>
      <c r="D498" s="1256"/>
      <c r="E498" s="1256"/>
      <c r="F498" s="1257" t="s">
        <v>111</v>
      </c>
      <c r="G498" s="1256"/>
      <c r="H498" s="1256"/>
      <c r="I498" s="1256"/>
      <c r="J498" s="1256"/>
      <c r="K498" s="1257"/>
      <c r="L498" s="1257"/>
      <c r="M498" s="1257"/>
      <c r="N498" s="1257"/>
      <c r="O498" s="1302"/>
    </row>
    <row r="499" spans="1:15" s="356" customFormat="1" ht="24.75" customHeight="1">
      <c r="A499" s="1237"/>
      <c r="B499" s="1261"/>
      <c r="C499" s="1261"/>
      <c r="D499" s="372">
        <v>8</v>
      </c>
      <c r="E499" s="372" t="s">
        <v>1250</v>
      </c>
      <c r="F499" s="374" t="s">
        <v>90</v>
      </c>
      <c r="G499" s="1256"/>
      <c r="H499" s="1256"/>
      <c r="I499" s="1256" t="str">
        <f>IF(H488="PRIORIZADO","3. TIEMPO DE RESPUESTA","NO DILIGENCIAR")</f>
        <v>NO DILIGENCIAR</v>
      </c>
      <c r="J499" s="372" t="str">
        <f>IF(H488="PRIORIZADO","1. ¿El trámite o servicio se encuentra virtualizado parcial o totalmente?","NO DILIGENCIAR")</f>
        <v>NO DILIGENCIAR</v>
      </c>
      <c r="K499" s="374"/>
      <c r="L499" s="374"/>
      <c r="M499" s="1257"/>
      <c r="N499" s="1257"/>
      <c r="O499" s="375"/>
    </row>
    <row r="500" spans="1:15" s="356" customFormat="1" ht="24.75" customHeight="1">
      <c r="A500" s="1237"/>
      <c r="B500" s="1261"/>
      <c r="C500" s="1261"/>
      <c r="D500" s="372">
        <v>9</v>
      </c>
      <c r="E500" s="372" t="s">
        <v>1252</v>
      </c>
      <c r="F500" s="374" t="s">
        <v>111</v>
      </c>
      <c r="G500" s="1256"/>
      <c r="H500" s="1256"/>
      <c r="I500" s="1256"/>
      <c r="J500" s="372" t="str">
        <f>IF(H488="PRIORIZADO","2. ¿Cuál es el tiempo de duración total del trámite o servicio?","NO DILIGENCIAR")</f>
        <v>NO DILIGENCIAR</v>
      </c>
      <c r="K500" s="374"/>
      <c r="L500" s="374"/>
      <c r="M500" s="1257"/>
      <c r="N500" s="1257"/>
      <c r="O500" s="375"/>
    </row>
    <row r="501" spans="1:15" s="356" customFormat="1" ht="24.75" customHeight="1">
      <c r="A501" s="1237"/>
      <c r="B501" s="1261"/>
      <c r="C501" s="1261"/>
      <c r="D501" s="1256">
        <v>10</v>
      </c>
      <c r="E501" s="1256" t="s">
        <v>1256</v>
      </c>
      <c r="F501" s="1257" t="s">
        <v>111</v>
      </c>
      <c r="G501" s="1256"/>
      <c r="H501" s="1256"/>
      <c r="I501" s="1256" t="str">
        <f>IF(H488="PRIORIZADO","4. SEGUIIMIENTO A LA RESPUESTA", "NO DILIGENCIAR")</f>
        <v>NO DILIGENCIAR</v>
      </c>
      <c r="J501" s="373" t="str">
        <f>IF(H488="PRIORIZADO","1. ¿Existe algún mecanismo o herramienta para que el ciudadano efectúe seguimiento a la gestión de la entidad para dar respuesta a su trámite o servicio solicitado?","NO DILIGENCIAR")</f>
        <v>NO DILIGENCIAR</v>
      </c>
      <c r="K501" s="374"/>
      <c r="L501" s="374"/>
      <c r="M501" s="1257"/>
      <c r="N501" s="1257"/>
      <c r="O501" s="375"/>
    </row>
    <row r="502" spans="1:15" s="356" customFormat="1" ht="24.75" customHeight="1">
      <c r="A502" s="1238"/>
      <c r="B502" s="1262"/>
      <c r="C502" s="1262"/>
      <c r="D502" s="1258"/>
      <c r="E502" s="1258"/>
      <c r="F502" s="1259" t="s">
        <v>111</v>
      </c>
      <c r="G502" s="1258"/>
      <c r="H502" s="1258"/>
      <c r="I502" s="1258"/>
      <c r="J502" s="378" t="str">
        <f>IF(H488="PRIORIZADO","2. ¿Hay contacto entre el ciudano y el funcionario asignado para la respuesta al trámite o servicio solicitado?","NO DILIGENCIAR")</f>
        <v>NO DILIGENCIAR</v>
      </c>
      <c r="K502" s="374"/>
      <c r="L502" s="374"/>
      <c r="M502" s="1257"/>
      <c r="N502" s="1257"/>
      <c r="O502" s="375"/>
    </row>
    <row r="503" spans="1:15" s="356" customFormat="1" ht="24.75" customHeight="1">
      <c r="A503" s="1236">
        <v>34</v>
      </c>
      <c r="B503" s="1260" t="s">
        <v>1109</v>
      </c>
      <c r="C503" s="1260" t="s">
        <v>1102</v>
      </c>
      <c r="D503" s="367">
        <v>1</v>
      </c>
      <c r="E503" s="367" t="s">
        <v>1220</v>
      </c>
      <c r="F503" s="369" t="s">
        <v>111</v>
      </c>
      <c r="G503" s="1263">
        <f>COUNTIF(F503:F517,"Si")</f>
        <v>1</v>
      </c>
      <c r="H503" s="1263" t="str">
        <f>IF(G503=0, "NO HA RELACIONADO EL TRAMITE",IF(G503&gt;=5,"PRIORIZADO","NO PRIORIZADO"))</f>
        <v>NO PRIORIZADO</v>
      </c>
      <c r="I503" s="1263" t="str">
        <f>IF(H503="PRIORIZADO","1. INFORMACION A LA CIUDADANIA","NO DILIGENCIAR")</f>
        <v>NO DILIGENCIAR</v>
      </c>
      <c r="J503" s="368" t="str">
        <f>IF(H503="PRIORIZADO","1. ¿Cuáles son los actores externos que intervienen en la gestión del trámite?","NO DILIGENCIAR")</f>
        <v>NO DILIGENCIAR</v>
      </c>
      <c r="K503" s="369"/>
      <c r="L503" s="369"/>
      <c r="M503" s="1297"/>
      <c r="N503" s="1297"/>
      <c r="O503" s="370"/>
    </row>
    <row r="504" spans="1:15" s="356" customFormat="1" ht="24.75" customHeight="1">
      <c r="A504" s="1237"/>
      <c r="B504" s="1261"/>
      <c r="C504" s="1261"/>
      <c r="D504" s="372">
        <v>2</v>
      </c>
      <c r="E504" s="372" t="s">
        <v>1225</v>
      </c>
      <c r="F504" s="374" t="s">
        <v>111</v>
      </c>
      <c r="G504" s="1256"/>
      <c r="H504" s="1256"/>
      <c r="I504" s="1256"/>
      <c r="J504" s="373" t="str">
        <f>IF(H503="PRIORIZADO","2 ¿Cuáles son los actores internos que intervienen en la gestión del trámite?","NO DILIGENCIAR")</f>
        <v>NO DILIGENCIAR</v>
      </c>
      <c r="K504" s="374"/>
      <c r="L504" s="374"/>
      <c r="M504" s="1257"/>
      <c r="N504" s="1257"/>
      <c r="O504" s="375"/>
    </row>
    <row r="505" spans="1:15" s="356" customFormat="1" ht="24.75" customHeight="1">
      <c r="A505" s="1237"/>
      <c r="B505" s="1261"/>
      <c r="C505" s="1261"/>
      <c r="D505" s="372">
        <v>3</v>
      </c>
      <c r="E505" s="372" t="s">
        <v>1229</v>
      </c>
      <c r="F505" s="374" t="s">
        <v>111</v>
      </c>
      <c r="G505" s="1256"/>
      <c r="H505" s="1256"/>
      <c r="I505" s="1256"/>
      <c r="J505" s="373" t="str">
        <f>IF(H503="PRIORIZADO","3. ¿En la sede electrónica de la entidad hay publicada  suficiente información del trámite?","NO DILIGENCIAR")</f>
        <v>NO DILIGENCIAR</v>
      </c>
      <c r="K505" s="376"/>
      <c r="L505" s="376"/>
      <c r="M505" s="1298"/>
      <c r="N505" s="1298"/>
      <c r="O505" s="377"/>
    </row>
    <row r="506" spans="1:15" s="356" customFormat="1" ht="24.75" customHeight="1">
      <c r="A506" s="1237"/>
      <c r="B506" s="1261"/>
      <c r="C506" s="1261"/>
      <c r="D506" s="1256">
        <v>4</v>
      </c>
      <c r="E506" s="1256" t="s">
        <v>1234</v>
      </c>
      <c r="F506" s="1257" t="s">
        <v>111</v>
      </c>
      <c r="G506" s="1256"/>
      <c r="H506" s="1256"/>
      <c r="I506" s="1256"/>
      <c r="J506" s="373" t="str">
        <f>IF(H503="PRIORIZADO","4. ¿La información publicada  sobre el trámite esta en lenguaje claro y comprensible para la ciudadanía y es de acceso público?","NO DILIGENCIAR")</f>
        <v>NO DILIGENCIAR</v>
      </c>
      <c r="K506" s="376"/>
      <c r="L506" s="376"/>
      <c r="M506" s="1298"/>
      <c r="N506" s="1298"/>
      <c r="O506" s="377"/>
    </row>
    <row r="507" spans="1:15" s="356" customFormat="1" ht="24.75" customHeight="1">
      <c r="A507" s="1237"/>
      <c r="B507" s="1261"/>
      <c r="C507" s="1261"/>
      <c r="D507" s="1256"/>
      <c r="E507" s="1256"/>
      <c r="F507" s="1257" t="s">
        <v>111</v>
      </c>
      <c r="G507" s="1256"/>
      <c r="H507" s="1256"/>
      <c r="I507" s="1256" t="str">
        <f>IF(H503="PRIORIZADO","2. VERIFICACIÓN DE REQUISITOS", "NO DILIGENCIAR")</f>
        <v>NO DILIGENCIAR</v>
      </c>
      <c r="J507" s="372" t="str">
        <f>IF(H503="PRIORIZADO","1. ¿Es posible modificar los documentos aportados por la ciudadanía?","NO DILIGENCIAR")</f>
        <v>NO DILIGENCIAR</v>
      </c>
      <c r="K507" s="374"/>
      <c r="L507" s="374"/>
      <c r="M507" s="1257"/>
      <c r="N507" s="1257"/>
      <c r="O507" s="375"/>
    </row>
    <row r="508" spans="1:15" s="356" customFormat="1" ht="24.75" customHeight="1">
      <c r="A508" s="1237"/>
      <c r="B508" s="1261"/>
      <c r="C508" s="1261"/>
      <c r="D508" s="1256">
        <v>5</v>
      </c>
      <c r="E508" s="1256" t="s">
        <v>1240</v>
      </c>
      <c r="F508" s="1257" t="s">
        <v>111</v>
      </c>
      <c r="G508" s="1256"/>
      <c r="H508" s="1256"/>
      <c r="I508" s="1256"/>
      <c r="J508" s="1256" t="str">
        <f>IF(H503="PRIORIZADO","2. ¿Existen registros detallados de los documentos aportados por la ciudadanía y se ejercen controles para evitar su perdida?","NO DILIGENCIAR")</f>
        <v>NO DILIGENCIAR</v>
      </c>
      <c r="K508" s="1257"/>
      <c r="L508" s="1257"/>
      <c r="M508" s="1257"/>
      <c r="N508" s="1257"/>
      <c r="O508" s="1302"/>
    </row>
    <row r="509" spans="1:15" s="356" customFormat="1" ht="24.75" customHeight="1">
      <c r="A509" s="1237"/>
      <c r="B509" s="1261"/>
      <c r="C509" s="1261"/>
      <c r="D509" s="1256"/>
      <c r="E509" s="1256"/>
      <c r="F509" s="1257" t="s">
        <v>111</v>
      </c>
      <c r="G509" s="1256"/>
      <c r="H509" s="1256"/>
      <c r="I509" s="1256"/>
      <c r="J509" s="1256"/>
      <c r="K509" s="1257"/>
      <c r="L509" s="1257"/>
      <c r="M509" s="1257"/>
      <c r="N509" s="1257"/>
      <c r="O509" s="1302"/>
    </row>
    <row r="510" spans="1:15" s="356" customFormat="1" ht="24.75" customHeight="1">
      <c r="A510" s="1237"/>
      <c r="B510" s="1261"/>
      <c r="C510" s="1261"/>
      <c r="D510" s="1256">
        <v>6</v>
      </c>
      <c r="E510" s="1256" t="s">
        <v>1244</v>
      </c>
      <c r="F510" s="1257" t="s">
        <v>111</v>
      </c>
      <c r="G510" s="1256"/>
      <c r="H510" s="1256"/>
      <c r="I510" s="1256"/>
      <c r="J510" s="1256"/>
      <c r="K510" s="1257"/>
      <c r="L510" s="1257"/>
      <c r="M510" s="1257"/>
      <c r="N510" s="1257"/>
      <c r="O510" s="1302"/>
    </row>
    <row r="511" spans="1:15" s="356" customFormat="1" ht="24.75" customHeight="1">
      <c r="A511" s="1237"/>
      <c r="B511" s="1261"/>
      <c r="C511" s="1261"/>
      <c r="D511" s="1256"/>
      <c r="E511" s="1256"/>
      <c r="F511" s="1257" t="s">
        <v>111</v>
      </c>
      <c r="G511" s="1256"/>
      <c r="H511" s="1256"/>
      <c r="I511" s="1256"/>
      <c r="J511" s="1256" t="str">
        <f>IF(H503="PRIORIZADO","3. ¿Existe algún mecanismo para validar la veracidad de los requisitos","NO DILIGENCIAR")</f>
        <v>NO DILIGENCIAR</v>
      </c>
      <c r="K511" s="1257"/>
      <c r="L511" s="1257"/>
      <c r="M511" s="1257"/>
      <c r="N511" s="1257"/>
      <c r="O511" s="1302"/>
    </row>
    <row r="512" spans="1:15" s="356" customFormat="1" ht="24.75" customHeight="1">
      <c r="A512" s="1237"/>
      <c r="B512" s="1261"/>
      <c r="C512" s="1261"/>
      <c r="D512" s="1256">
        <v>7</v>
      </c>
      <c r="E512" s="1256" t="s">
        <v>1249</v>
      </c>
      <c r="F512" s="1257" t="s">
        <v>111</v>
      </c>
      <c r="G512" s="1256"/>
      <c r="H512" s="1256"/>
      <c r="I512" s="1256"/>
      <c r="J512" s="1256"/>
      <c r="K512" s="1257"/>
      <c r="L512" s="1257"/>
      <c r="M512" s="1257"/>
      <c r="N512" s="1257"/>
      <c r="O512" s="1302"/>
    </row>
    <row r="513" spans="1:15" s="356" customFormat="1" ht="24.75" customHeight="1">
      <c r="A513" s="1237"/>
      <c r="B513" s="1261"/>
      <c r="C513" s="1261"/>
      <c r="D513" s="1256"/>
      <c r="E513" s="1256"/>
      <c r="F513" s="1257" t="s">
        <v>111</v>
      </c>
      <c r="G513" s="1256"/>
      <c r="H513" s="1256"/>
      <c r="I513" s="1256"/>
      <c r="J513" s="1256"/>
      <c r="K513" s="1257"/>
      <c r="L513" s="1257"/>
      <c r="M513" s="1257"/>
      <c r="N513" s="1257"/>
      <c r="O513" s="1302"/>
    </row>
    <row r="514" spans="1:15" s="356" customFormat="1" ht="24.75" customHeight="1">
      <c r="A514" s="1237"/>
      <c r="B514" s="1261"/>
      <c r="C514" s="1261"/>
      <c r="D514" s="372">
        <v>8</v>
      </c>
      <c r="E514" s="372" t="s">
        <v>1250</v>
      </c>
      <c r="F514" s="374" t="s">
        <v>90</v>
      </c>
      <c r="G514" s="1256"/>
      <c r="H514" s="1256"/>
      <c r="I514" s="1256" t="str">
        <f>IF(H503="PRIORIZADO","3. TIEMPO DE RESPUESTA","NO DILIGENCIAR")</f>
        <v>NO DILIGENCIAR</v>
      </c>
      <c r="J514" s="372" t="str">
        <f>IF(H503="PRIORIZADO","1. ¿El trámite o servicio se encuentra virtualizado parcial o totalmente?","NO DILIGENCIAR")</f>
        <v>NO DILIGENCIAR</v>
      </c>
      <c r="K514" s="374"/>
      <c r="L514" s="374"/>
      <c r="M514" s="1257"/>
      <c r="N514" s="1257"/>
      <c r="O514" s="375"/>
    </row>
    <row r="515" spans="1:15" s="356" customFormat="1" ht="24.75" customHeight="1">
      <c r="A515" s="1237"/>
      <c r="B515" s="1261"/>
      <c r="C515" s="1261"/>
      <c r="D515" s="372">
        <v>9</v>
      </c>
      <c r="E515" s="372" t="s">
        <v>1252</v>
      </c>
      <c r="F515" s="374" t="s">
        <v>111</v>
      </c>
      <c r="G515" s="1256"/>
      <c r="H515" s="1256"/>
      <c r="I515" s="1256"/>
      <c r="J515" s="372" t="str">
        <f>IF(H503="PRIORIZADO","2. ¿Cuál es el tiempo de duración total del trámite o servicio?","NO DILIGENCIAR")</f>
        <v>NO DILIGENCIAR</v>
      </c>
      <c r="K515" s="374"/>
      <c r="L515" s="374"/>
      <c r="M515" s="1257"/>
      <c r="N515" s="1257"/>
      <c r="O515" s="375"/>
    </row>
    <row r="516" spans="1:15" s="356" customFormat="1" ht="24.75" customHeight="1">
      <c r="A516" s="1237"/>
      <c r="B516" s="1261"/>
      <c r="C516" s="1261"/>
      <c r="D516" s="1256">
        <v>10</v>
      </c>
      <c r="E516" s="1256" t="s">
        <v>1256</v>
      </c>
      <c r="F516" s="1257" t="s">
        <v>111</v>
      </c>
      <c r="G516" s="1256"/>
      <c r="H516" s="1256"/>
      <c r="I516" s="1256" t="str">
        <f>IF(H503="PRIORIZADO","4. SEGUIIMIENTO A LA RESPUESTA", "NO DILIGENCIAR")</f>
        <v>NO DILIGENCIAR</v>
      </c>
      <c r="J516" s="373" t="str">
        <f>IF(H503="PRIORIZADO","1. ¿Existe algún mecanismo o herramienta para que el ciudadano efectúe seguimiento a la gestión de la entidad para dar respuesta a su trámite o servicio solicitado?","NO DILIGENCIAR")</f>
        <v>NO DILIGENCIAR</v>
      </c>
      <c r="K516" s="374"/>
      <c r="L516" s="374"/>
      <c r="M516" s="1257"/>
      <c r="N516" s="1257"/>
      <c r="O516" s="375"/>
    </row>
    <row r="517" spans="1:15" s="356" customFormat="1" ht="24.75" customHeight="1">
      <c r="A517" s="1238"/>
      <c r="B517" s="1262"/>
      <c r="C517" s="1262"/>
      <c r="D517" s="1258"/>
      <c r="E517" s="1258"/>
      <c r="F517" s="1259" t="s">
        <v>111</v>
      </c>
      <c r="G517" s="1258"/>
      <c r="H517" s="1258"/>
      <c r="I517" s="1258"/>
      <c r="J517" s="378" t="str">
        <f>IF(H503="PRIORIZADO","2. ¿Hay contacto entre el ciudano y el funcionario asignado para la respuesta al trámite o servicio solicitado?","NO DILIGENCIAR")</f>
        <v>NO DILIGENCIAR</v>
      </c>
      <c r="K517" s="374"/>
      <c r="L517" s="374"/>
      <c r="M517" s="1257"/>
      <c r="N517" s="1257"/>
      <c r="O517" s="375"/>
    </row>
    <row r="518" spans="1:15" s="356" customFormat="1" ht="24.75" customHeight="1">
      <c r="A518" s="1236">
        <v>35</v>
      </c>
      <c r="B518" s="1260" t="s">
        <v>1109</v>
      </c>
      <c r="C518" s="1260" t="s">
        <v>1104</v>
      </c>
      <c r="D518" s="367">
        <v>1</v>
      </c>
      <c r="E518" s="367" t="s">
        <v>1220</v>
      </c>
      <c r="F518" s="369" t="s">
        <v>111</v>
      </c>
      <c r="G518" s="1263">
        <f>COUNTIF(F518:F532,"Si")</f>
        <v>1</v>
      </c>
      <c r="H518" s="1263" t="str">
        <f>IF(G518=0, "NO HA RELACIONADO EL TRAMITE",IF(G518&gt;=5,"PRIORIZADO","NO PRIORIZADO"))</f>
        <v>NO PRIORIZADO</v>
      </c>
      <c r="I518" s="1263" t="str">
        <f>IF(H518="PRIORIZADO","1. INFORMACION A LA CIUDADANIA","NO DILIGENCIAR")</f>
        <v>NO DILIGENCIAR</v>
      </c>
      <c r="J518" s="368" t="str">
        <f>IF(H518="PRIORIZADO","1. ¿Cuáles son los actores externos que intervienen en la gestión del trámite?","NO DILIGENCIAR")</f>
        <v>NO DILIGENCIAR</v>
      </c>
      <c r="K518" s="369"/>
      <c r="L518" s="369"/>
      <c r="M518" s="1297"/>
      <c r="N518" s="1297"/>
      <c r="O518" s="370"/>
    </row>
    <row r="519" spans="1:15" s="356" customFormat="1" ht="24.75" customHeight="1">
      <c r="A519" s="1237"/>
      <c r="B519" s="1261"/>
      <c r="C519" s="1261"/>
      <c r="D519" s="372">
        <v>2</v>
      </c>
      <c r="E519" s="372" t="s">
        <v>1225</v>
      </c>
      <c r="F519" s="374" t="s">
        <v>111</v>
      </c>
      <c r="G519" s="1256"/>
      <c r="H519" s="1256"/>
      <c r="I519" s="1256"/>
      <c r="J519" s="373" t="str">
        <f>IF(H518="PRIORIZADO","2 ¿Cuáles son los actores internos que intervienen en la gestión del trámite?","NO DILIGENCIAR")</f>
        <v>NO DILIGENCIAR</v>
      </c>
      <c r="K519" s="374"/>
      <c r="L519" s="374"/>
      <c r="M519" s="1257"/>
      <c r="N519" s="1257"/>
      <c r="O519" s="375"/>
    </row>
    <row r="520" spans="1:15" s="356" customFormat="1" ht="24.75" customHeight="1">
      <c r="A520" s="1237"/>
      <c r="B520" s="1261"/>
      <c r="C520" s="1261"/>
      <c r="D520" s="372">
        <v>3</v>
      </c>
      <c r="E520" s="372" t="s">
        <v>1229</v>
      </c>
      <c r="F520" s="374" t="s">
        <v>111</v>
      </c>
      <c r="G520" s="1256"/>
      <c r="H520" s="1256"/>
      <c r="I520" s="1256"/>
      <c r="J520" s="373" t="str">
        <f>IF(H518="PRIORIZADO","3. ¿En la sede electrónica de la entidad hay publicada  suficiente información del trámite?","NO DILIGENCIAR")</f>
        <v>NO DILIGENCIAR</v>
      </c>
      <c r="K520" s="376"/>
      <c r="L520" s="376"/>
      <c r="M520" s="1298"/>
      <c r="N520" s="1298"/>
      <c r="O520" s="377"/>
    </row>
    <row r="521" spans="1:15" s="356" customFormat="1" ht="24.75" customHeight="1">
      <c r="A521" s="1237"/>
      <c r="B521" s="1261"/>
      <c r="C521" s="1261"/>
      <c r="D521" s="1256">
        <v>4</v>
      </c>
      <c r="E521" s="1256" t="s">
        <v>1234</v>
      </c>
      <c r="F521" s="1257" t="s">
        <v>111</v>
      </c>
      <c r="G521" s="1256"/>
      <c r="H521" s="1256"/>
      <c r="I521" s="1256"/>
      <c r="J521" s="373" t="str">
        <f>IF(H518="PRIORIZADO","4. ¿La información publicada  sobre el trámite esta en lenguaje claro y comprensible para la ciudadanía y es de acceso público?","NO DILIGENCIAR")</f>
        <v>NO DILIGENCIAR</v>
      </c>
      <c r="K521" s="376"/>
      <c r="L521" s="376"/>
      <c r="M521" s="1298"/>
      <c r="N521" s="1298"/>
      <c r="O521" s="377"/>
    </row>
    <row r="522" spans="1:15" s="356" customFormat="1" ht="24.75" customHeight="1">
      <c r="A522" s="1237"/>
      <c r="B522" s="1261"/>
      <c r="C522" s="1261"/>
      <c r="D522" s="1256"/>
      <c r="E522" s="1256"/>
      <c r="F522" s="1257" t="s">
        <v>111</v>
      </c>
      <c r="G522" s="1256"/>
      <c r="H522" s="1256"/>
      <c r="I522" s="1256" t="str">
        <f>IF(H518="PRIORIZADO","2. VERIFICACIÓN DE REQUISITOS", "NO DILIGENCIAR")</f>
        <v>NO DILIGENCIAR</v>
      </c>
      <c r="J522" s="372" t="str">
        <f>IF(H518="PRIORIZADO","1. ¿Es posible modificar los documentos aportados por la ciudadanía?","NO DILIGENCIAR")</f>
        <v>NO DILIGENCIAR</v>
      </c>
      <c r="K522" s="374"/>
      <c r="L522" s="374"/>
      <c r="M522" s="1257"/>
      <c r="N522" s="1257"/>
      <c r="O522" s="375"/>
    </row>
    <row r="523" spans="1:15" s="356" customFormat="1" ht="24.75" customHeight="1">
      <c r="A523" s="1237"/>
      <c r="B523" s="1261"/>
      <c r="C523" s="1261"/>
      <c r="D523" s="1256">
        <v>5</v>
      </c>
      <c r="E523" s="1256" t="s">
        <v>1240</v>
      </c>
      <c r="F523" s="1257" t="s">
        <v>111</v>
      </c>
      <c r="G523" s="1256"/>
      <c r="H523" s="1256"/>
      <c r="I523" s="1256"/>
      <c r="J523" s="1256" t="str">
        <f>IF(H518="PRIORIZADO","2. ¿Existen registros detallados de los documentos aportados por la ciudadanía y se ejercen controles para evitar su perdida?","NO DILIGENCIAR")</f>
        <v>NO DILIGENCIAR</v>
      </c>
      <c r="K523" s="1257"/>
      <c r="L523" s="1257"/>
      <c r="M523" s="1257"/>
      <c r="N523" s="1257"/>
      <c r="O523" s="1302"/>
    </row>
    <row r="524" spans="1:15" s="356" customFormat="1" ht="24.75" customHeight="1">
      <c r="A524" s="1237"/>
      <c r="B524" s="1261"/>
      <c r="C524" s="1261"/>
      <c r="D524" s="1256"/>
      <c r="E524" s="1256"/>
      <c r="F524" s="1257" t="s">
        <v>111</v>
      </c>
      <c r="G524" s="1256"/>
      <c r="H524" s="1256"/>
      <c r="I524" s="1256"/>
      <c r="J524" s="1256"/>
      <c r="K524" s="1257"/>
      <c r="L524" s="1257"/>
      <c r="M524" s="1257"/>
      <c r="N524" s="1257"/>
      <c r="O524" s="1302"/>
    </row>
    <row r="525" spans="1:15" s="356" customFormat="1" ht="24.75" customHeight="1">
      <c r="A525" s="1237"/>
      <c r="B525" s="1261"/>
      <c r="C525" s="1261"/>
      <c r="D525" s="1256">
        <v>6</v>
      </c>
      <c r="E525" s="1256" t="s">
        <v>1244</v>
      </c>
      <c r="F525" s="1257" t="s">
        <v>111</v>
      </c>
      <c r="G525" s="1256"/>
      <c r="H525" s="1256"/>
      <c r="I525" s="1256"/>
      <c r="J525" s="1256"/>
      <c r="K525" s="1257"/>
      <c r="L525" s="1257"/>
      <c r="M525" s="1257"/>
      <c r="N525" s="1257"/>
      <c r="O525" s="1302"/>
    </row>
    <row r="526" spans="1:15" s="356" customFormat="1" ht="24.75" customHeight="1">
      <c r="A526" s="1237"/>
      <c r="B526" s="1261"/>
      <c r="C526" s="1261"/>
      <c r="D526" s="1256"/>
      <c r="E526" s="1256"/>
      <c r="F526" s="1257" t="s">
        <v>111</v>
      </c>
      <c r="G526" s="1256"/>
      <c r="H526" s="1256"/>
      <c r="I526" s="1256"/>
      <c r="J526" s="1256" t="str">
        <f>IF(H518="PRIORIZADO","3. ¿Existe algún mecanismo para validar la veracidad de los requisitos","NO DILIGENCIAR")</f>
        <v>NO DILIGENCIAR</v>
      </c>
      <c r="K526" s="1257"/>
      <c r="L526" s="1257"/>
      <c r="M526" s="1257"/>
      <c r="N526" s="1257"/>
      <c r="O526" s="1302"/>
    </row>
    <row r="527" spans="1:15" s="356" customFormat="1" ht="24.75" customHeight="1">
      <c r="A527" s="1237"/>
      <c r="B527" s="1261"/>
      <c r="C527" s="1261"/>
      <c r="D527" s="1256">
        <v>7</v>
      </c>
      <c r="E527" s="1256" t="s">
        <v>1249</v>
      </c>
      <c r="F527" s="1257" t="s">
        <v>111</v>
      </c>
      <c r="G527" s="1256"/>
      <c r="H527" s="1256"/>
      <c r="I527" s="1256"/>
      <c r="J527" s="1256"/>
      <c r="K527" s="1257"/>
      <c r="L527" s="1257"/>
      <c r="M527" s="1257"/>
      <c r="N527" s="1257"/>
      <c r="O527" s="1302"/>
    </row>
    <row r="528" spans="1:15" s="356" customFormat="1" ht="24.75" customHeight="1">
      <c r="A528" s="1237"/>
      <c r="B528" s="1261"/>
      <c r="C528" s="1261"/>
      <c r="D528" s="1256"/>
      <c r="E528" s="1256"/>
      <c r="F528" s="1257" t="s">
        <v>111</v>
      </c>
      <c r="G528" s="1256"/>
      <c r="H528" s="1256"/>
      <c r="I528" s="1256"/>
      <c r="J528" s="1256"/>
      <c r="K528" s="1257"/>
      <c r="L528" s="1257"/>
      <c r="M528" s="1257"/>
      <c r="N528" s="1257"/>
      <c r="O528" s="1302"/>
    </row>
    <row r="529" spans="1:15" s="356" customFormat="1" ht="24.75" customHeight="1">
      <c r="A529" s="1237"/>
      <c r="B529" s="1261"/>
      <c r="C529" s="1261"/>
      <c r="D529" s="372">
        <v>8</v>
      </c>
      <c r="E529" s="372" t="s">
        <v>1250</v>
      </c>
      <c r="F529" s="374" t="s">
        <v>90</v>
      </c>
      <c r="G529" s="1256"/>
      <c r="H529" s="1256"/>
      <c r="I529" s="1256" t="str">
        <f>IF(H518="PRIORIZADO","3. TIEMPO DE RESPUESTA","NO DILIGENCIAR")</f>
        <v>NO DILIGENCIAR</v>
      </c>
      <c r="J529" s="372" t="str">
        <f>IF(H518="PRIORIZADO","1. ¿El trámite o servicio se encuentra virtualizado parcial o totalmente?","NO DILIGENCIAR")</f>
        <v>NO DILIGENCIAR</v>
      </c>
      <c r="K529" s="374"/>
      <c r="L529" s="374"/>
      <c r="M529" s="1257"/>
      <c r="N529" s="1257"/>
      <c r="O529" s="375"/>
    </row>
    <row r="530" spans="1:15" s="356" customFormat="1" ht="24.75" customHeight="1">
      <c r="A530" s="1237"/>
      <c r="B530" s="1261"/>
      <c r="C530" s="1261"/>
      <c r="D530" s="372">
        <v>9</v>
      </c>
      <c r="E530" s="372" t="s">
        <v>1252</v>
      </c>
      <c r="F530" s="374" t="s">
        <v>111</v>
      </c>
      <c r="G530" s="1256"/>
      <c r="H530" s="1256"/>
      <c r="I530" s="1256"/>
      <c r="J530" s="372" t="str">
        <f>IF(H518="PRIORIZADO","2. ¿Cuál es el tiempo de duración total del trámite o servicio?","NO DILIGENCIAR")</f>
        <v>NO DILIGENCIAR</v>
      </c>
      <c r="K530" s="374"/>
      <c r="L530" s="374"/>
      <c r="M530" s="1257"/>
      <c r="N530" s="1257"/>
      <c r="O530" s="375"/>
    </row>
    <row r="531" spans="1:15" s="356" customFormat="1" ht="24.75" customHeight="1">
      <c r="A531" s="1237"/>
      <c r="B531" s="1261"/>
      <c r="C531" s="1261"/>
      <c r="D531" s="1256">
        <v>10</v>
      </c>
      <c r="E531" s="1256" t="s">
        <v>1256</v>
      </c>
      <c r="F531" s="1257" t="s">
        <v>111</v>
      </c>
      <c r="G531" s="1256"/>
      <c r="H531" s="1256"/>
      <c r="I531" s="1256" t="str">
        <f>IF(H518="PRIORIZADO","4. SEGUIIMIENTO A LA RESPUESTA", "NO DILIGENCIAR")</f>
        <v>NO DILIGENCIAR</v>
      </c>
      <c r="J531" s="373" t="str">
        <f>IF(H518="PRIORIZADO","1. ¿Existe algún mecanismo o herramienta para que el ciudadano efectúe seguimiento a la gestión de la entidad para dar respuesta a su trámite o servicio solicitado?","NO DILIGENCIAR")</f>
        <v>NO DILIGENCIAR</v>
      </c>
      <c r="K531" s="374"/>
      <c r="L531" s="374"/>
      <c r="M531" s="1257"/>
      <c r="N531" s="1257"/>
      <c r="O531" s="375"/>
    </row>
    <row r="532" spans="1:15" s="356" customFormat="1" ht="24.75" customHeight="1">
      <c r="A532" s="1238"/>
      <c r="B532" s="1262"/>
      <c r="C532" s="1262"/>
      <c r="D532" s="1258"/>
      <c r="E532" s="1258"/>
      <c r="F532" s="1259" t="s">
        <v>111</v>
      </c>
      <c r="G532" s="1258"/>
      <c r="H532" s="1258"/>
      <c r="I532" s="1258"/>
      <c r="J532" s="378" t="str">
        <f>IF(H518="PRIORIZADO","2. ¿Hay contacto entre el ciudano y el funcionario asignado para la respuesta al trámite o servicio solicitado?","NO DILIGENCIAR")</f>
        <v>NO DILIGENCIAR</v>
      </c>
      <c r="K532" s="374"/>
      <c r="L532" s="374"/>
      <c r="M532" s="1257"/>
      <c r="N532" s="1257"/>
      <c r="O532" s="375"/>
    </row>
    <row r="533" spans="1:15" s="356" customFormat="1" ht="24.75" customHeight="1">
      <c r="A533" s="1236">
        <v>36</v>
      </c>
      <c r="B533" s="1260" t="s">
        <v>1109</v>
      </c>
      <c r="C533" s="1260" t="s">
        <v>1106</v>
      </c>
      <c r="D533" s="367">
        <v>1</v>
      </c>
      <c r="E533" s="367" t="s">
        <v>1220</v>
      </c>
      <c r="F533" s="369" t="s">
        <v>111</v>
      </c>
      <c r="G533" s="1263">
        <f>COUNTIF(F533:F547,"Si")</f>
        <v>1</v>
      </c>
      <c r="H533" s="1263" t="str">
        <f>IF(G533=0, "NO HA RELACIONADO EL TRAMITE",IF(G533&gt;=5,"PRIORIZADO","NO PRIORIZADO"))</f>
        <v>NO PRIORIZADO</v>
      </c>
      <c r="I533" s="1263" t="str">
        <f>IF(H533="PRIORIZADO","1. INFORMACION A LA CIUDADANIA","NO DILIGENCIAR")</f>
        <v>NO DILIGENCIAR</v>
      </c>
      <c r="J533" s="368" t="str">
        <f>IF(H533="PRIORIZADO","1. ¿Cuáles son los actores externos que intervienen en la gestión del trámite?","NO DILIGENCIAR")</f>
        <v>NO DILIGENCIAR</v>
      </c>
      <c r="K533" s="369"/>
      <c r="L533" s="369"/>
      <c r="M533" s="1297"/>
      <c r="N533" s="1297"/>
      <c r="O533" s="370"/>
    </row>
    <row r="534" spans="1:15" s="356" customFormat="1" ht="24.75" customHeight="1">
      <c r="A534" s="1237"/>
      <c r="B534" s="1261"/>
      <c r="C534" s="1261"/>
      <c r="D534" s="372">
        <v>2</v>
      </c>
      <c r="E534" s="372" t="s">
        <v>1225</v>
      </c>
      <c r="F534" s="374" t="s">
        <v>111</v>
      </c>
      <c r="G534" s="1256"/>
      <c r="H534" s="1256"/>
      <c r="I534" s="1256"/>
      <c r="J534" s="373" t="str">
        <f>IF(H533="PRIORIZADO","2 ¿Cuáles son los actores internos que intervienen en la gestión del trámite?","NO DILIGENCIAR")</f>
        <v>NO DILIGENCIAR</v>
      </c>
      <c r="K534" s="374"/>
      <c r="L534" s="374"/>
      <c r="M534" s="1257"/>
      <c r="N534" s="1257"/>
      <c r="O534" s="375"/>
    </row>
    <row r="535" spans="1:15" s="356" customFormat="1" ht="24.75" customHeight="1">
      <c r="A535" s="1237"/>
      <c r="B535" s="1261"/>
      <c r="C535" s="1261"/>
      <c r="D535" s="372">
        <v>3</v>
      </c>
      <c r="E535" s="372" t="s">
        <v>1229</v>
      </c>
      <c r="F535" s="374" t="s">
        <v>111</v>
      </c>
      <c r="G535" s="1256"/>
      <c r="H535" s="1256"/>
      <c r="I535" s="1256"/>
      <c r="J535" s="373" t="str">
        <f>IF(H533="PRIORIZADO","3. ¿En la sede electrónica de la entidad hay publicada  suficiente información del trámite?","NO DILIGENCIAR")</f>
        <v>NO DILIGENCIAR</v>
      </c>
      <c r="K535" s="376"/>
      <c r="L535" s="376"/>
      <c r="M535" s="1298"/>
      <c r="N535" s="1298"/>
      <c r="O535" s="377"/>
    </row>
    <row r="536" spans="1:15" s="356" customFormat="1" ht="24.75" customHeight="1">
      <c r="A536" s="1237"/>
      <c r="B536" s="1261"/>
      <c r="C536" s="1261"/>
      <c r="D536" s="1256">
        <v>4</v>
      </c>
      <c r="E536" s="1256" t="s">
        <v>1234</v>
      </c>
      <c r="F536" s="1257" t="s">
        <v>111</v>
      </c>
      <c r="G536" s="1256"/>
      <c r="H536" s="1256"/>
      <c r="I536" s="1256"/>
      <c r="J536" s="373" t="str">
        <f>IF(H533="PRIORIZADO","4. ¿La información publicada  sobre el trámite esta en lenguaje claro y comprensible para la ciudadanía y es de acceso público?","NO DILIGENCIAR")</f>
        <v>NO DILIGENCIAR</v>
      </c>
      <c r="K536" s="376"/>
      <c r="L536" s="376"/>
      <c r="M536" s="1298"/>
      <c r="N536" s="1298"/>
      <c r="O536" s="377"/>
    </row>
    <row r="537" spans="1:15" s="356" customFormat="1" ht="24.75" customHeight="1">
      <c r="A537" s="1237"/>
      <c r="B537" s="1261"/>
      <c r="C537" s="1261"/>
      <c r="D537" s="1256"/>
      <c r="E537" s="1256"/>
      <c r="F537" s="1257" t="s">
        <v>111</v>
      </c>
      <c r="G537" s="1256"/>
      <c r="H537" s="1256"/>
      <c r="I537" s="1256" t="str">
        <f>IF(H533="PRIORIZADO","2. VERIFICACIÓN DE REQUISITOS", "NO DILIGENCIAR")</f>
        <v>NO DILIGENCIAR</v>
      </c>
      <c r="J537" s="372" t="str">
        <f>IF(H533="PRIORIZADO","1. ¿Es posible modificar los documentos aportados por la ciudadanía?","NO DILIGENCIAR")</f>
        <v>NO DILIGENCIAR</v>
      </c>
      <c r="K537" s="374"/>
      <c r="L537" s="374"/>
      <c r="M537" s="1257"/>
      <c r="N537" s="1257"/>
      <c r="O537" s="375"/>
    </row>
    <row r="538" spans="1:15" s="356" customFormat="1" ht="24.75" customHeight="1">
      <c r="A538" s="1237"/>
      <c r="B538" s="1261"/>
      <c r="C538" s="1261"/>
      <c r="D538" s="1256">
        <v>5</v>
      </c>
      <c r="E538" s="1256" t="s">
        <v>1240</v>
      </c>
      <c r="F538" s="1257" t="s">
        <v>111</v>
      </c>
      <c r="G538" s="1256"/>
      <c r="H538" s="1256"/>
      <c r="I538" s="1256"/>
      <c r="J538" s="1256" t="str">
        <f>IF(H533="PRIORIZADO","2. ¿Existen registros detallados de los documentos aportados por la ciudadanía y se ejercen controles para evitar su perdida?","NO DILIGENCIAR")</f>
        <v>NO DILIGENCIAR</v>
      </c>
      <c r="K538" s="1257"/>
      <c r="L538" s="1257"/>
      <c r="M538" s="1257"/>
      <c r="N538" s="1257"/>
      <c r="O538" s="1302"/>
    </row>
    <row r="539" spans="1:15" s="356" customFormat="1" ht="24.75" customHeight="1">
      <c r="A539" s="1237"/>
      <c r="B539" s="1261"/>
      <c r="C539" s="1261"/>
      <c r="D539" s="1256"/>
      <c r="E539" s="1256"/>
      <c r="F539" s="1257" t="s">
        <v>111</v>
      </c>
      <c r="G539" s="1256"/>
      <c r="H539" s="1256"/>
      <c r="I539" s="1256"/>
      <c r="J539" s="1256"/>
      <c r="K539" s="1257"/>
      <c r="L539" s="1257"/>
      <c r="M539" s="1257"/>
      <c r="N539" s="1257"/>
      <c r="O539" s="1302"/>
    </row>
    <row r="540" spans="1:15" s="356" customFormat="1" ht="24.75" customHeight="1">
      <c r="A540" s="1237"/>
      <c r="B540" s="1261"/>
      <c r="C540" s="1261"/>
      <c r="D540" s="1256">
        <v>6</v>
      </c>
      <c r="E540" s="1256" t="s">
        <v>1244</v>
      </c>
      <c r="F540" s="1257" t="s">
        <v>111</v>
      </c>
      <c r="G540" s="1256"/>
      <c r="H540" s="1256"/>
      <c r="I540" s="1256"/>
      <c r="J540" s="1256"/>
      <c r="K540" s="1257"/>
      <c r="L540" s="1257"/>
      <c r="M540" s="1257"/>
      <c r="N540" s="1257"/>
      <c r="O540" s="1302"/>
    </row>
    <row r="541" spans="1:15" s="356" customFormat="1" ht="24.75" customHeight="1">
      <c r="A541" s="1237"/>
      <c r="B541" s="1261"/>
      <c r="C541" s="1261"/>
      <c r="D541" s="1256"/>
      <c r="E541" s="1256"/>
      <c r="F541" s="1257" t="s">
        <v>111</v>
      </c>
      <c r="G541" s="1256"/>
      <c r="H541" s="1256"/>
      <c r="I541" s="1256"/>
      <c r="J541" s="1256" t="str">
        <f>IF(H533="PRIORIZADO","3. ¿Existe algún mecanismo para validar la veracidad de los requisitos","NO DILIGENCIAR")</f>
        <v>NO DILIGENCIAR</v>
      </c>
      <c r="K541" s="1257"/>
      <c r="L541" s="1257"/>
      <c r="M541" s="1257"/>
      <c r="N541" s="1257"/>
      <c r="O541" s="1302"/>
    </row>
    <row r="542" spans="1:15" s="356" customFormat="1" ht="24.75" customHeight="1">
      <c r="A542" s="1237"/>
      <c r="B542" s="1261"/>
      <c r="C542" s="1261"/>
      <c r="D542" s="1256">
        <v>7</v>
      </c>
      <c r="E542" s="1256" t="s">
        <v>1249</v>
      </c>
      <c r="F542" s="1257" t="s">
        <v>111</v>
      </c>
      <c r="G542" s="1256"/>
      <c r="H542" s="1256"/>
      <c r="I542" s="1256"/>
      <c r="J542" s="1256"/>
      <c r="K542" s="1257"/>
      <c r="L542" s="1257"/>
      <c r="M542" s="1257"/>
      <c r="N542" s="1257"/>
      <c r="O542" s="1302"/>
    </row>
    <row r="543" spans="1:15" s="356" customFormat="1" ht="24.75" customHeight="1">
      <c r="A543" s="1237"/>
      <c r="B543" s="1261"/>
      <c r="C543" s="1261"/>
      <c r="D543" s="1256"/>
      <c r="E543" s="1256"/>
      <c r="F543" s="1257" t="s">
        <v>111</v>
      </c>
      <c r="G543" s="1256"/>
      <c r="H543" s="1256"/>
      <c r="I543" s="1256"/>
      <c r="J543" s="1256"/>
      <c r="K543" s="1257"/>
      <c r="L543" s="1257"/>
      <c r="M543" s="1257"/>
      <c r="N543" s="1257"/>
      <c r="O543" s="1302"/>
    </row>
    <row r="544" spans="1:15" s="356" customFormat="1" ht="24.75" customHeight="1">
      <c r="A544" s="1237"/>
      <c r="B544" s="1261"/>
      <c r="C544" s="1261"/>
      <c r="D544" s="372">
        <v>8</v>
      </c>
      <c r="E544" s="372" t="s">
        <v>1250</v>
      </c>
      <c r="F544" s="374" t="s">
        <v>90</v>
      </c>
      <c r="G544" s="1256"/>
      <c r="H544" s="1256"/>
      <c r="I544" s="1256" t="str">
        <f>IF(H533="PRIORIZADO","3. TIEMPO DE RESPUESTA","NO DILIGENCIAR")</f>
        <v>NO DILIGENCIAR</v>
      </c>
      <c r="J544" s="372" t="str">
        <f>IF(H533="PRIORIZADO","1. ¿El trámite o servicio se encuentra virtualizado parcial o totalmente?","NO DILIGENCIAR")</f>
        <v>NO DILIGENCIAR</v>
      </c>
      <c r="K544" s="374"/>
      <c r="L544" s="374"/>
      <c r="M544" s="1257"/>
      <c r="N544" s="1257"/>
      <c r="O544" s="375"/>
    </row>
    <row r="545" spans="1:15" s="356" customFormat="1" ht="24.75" customHeight="1">
      <c r="A545" s="1237"/>
      <c r="B545" s="1261"/>
      <c r="C545" s="1261"/>
      <c r="D545" s="372">
        <v>9</v>
      </c>
      <c r="E545" s="372" t="s">
        <v>1252</v>
      </c>
      <c r="F545" s="374" t="s">
        <v>111</v>
      </c>
      <c r="G545" s="1256"/>
      <c r="H545" s="1256"/>
      <c r="I545" s="1256"/>
      <c r="J545" s="372" t="str">
        <f>IF(H533="PRIORIZADO","2. ¿Cuál es el tiempo de duración total del trámite o servicio?","NO DILIGENCIAR")</f>
        <v>NO DILIGENCIAR</v>
      </c>
      <c r="K545" s="374"/>
      <c r="L545" s="374"/>
      <c r="M545" s="1257"/>
      <c r="N545" s="1257"/>
      <c r="O545" s="375"/>
    </row>
    <row r="546" spans="1:15" s="356" customFormat="1" ht="24.75" customHeight="1">
      <c r="A546" s="1237"/>
      <c r="B546" s="1261"/>
      <c r="C546" s="1261"/>
      <c r="D546" s="1256">
        <v>10</v>
      </c>
      <c r="E546" s="1256" t="s">
        <v>1256</v>
      </c>
      <c r="F546" s="1257" t="s">
        <v>111</v>
      </c>
      <c r="G546" s="1256"/>
      <c r="H546" s="1256"/>
      <c r="I546" s="1256" t="str">
        <f>IF(H533="PRIORIZADO","4. SEGUIIMIENTO A LA RESPUESTA", "NO DILIGENCIAR")</f>
        <v>NO DILIGENCIAR</v>
      </c>
      <c r="J546" s="373" t="str">
        <f>IF(H533="PRIORIZADO","1. ¿Existe algún mecanismo o herramienta para que el ciudadano efectúe seguimiento a la gestión de la entidad para dar respuesta a su trámite o servicio solicitado?","NO DILIGENCIAR")</f>
        <v>NO DILIGENCIAR</v>
      </c>
      <c r="K546" s="374"/>
      <c r="L546" s="374"/>
      <c r="M546" s="1257"/>
      <c r="N546" s="1257"/>
      <c r="O546" s="375"/>
    </row>
    <row r="547" spans="1:15" s="356" customFormat="1" ht="24.75" customHeight="1">
      <c r="A547" s="1238"/>
      <c r="B547" s="1262"/>
      <c r="C547" s="1262"/>
      <c r="D547" s="1258"/>
      <c r="E547" s="1258"/>
      <c r="F547" s="1259" t="s">
        <v>111</v>
      </c>
      <c r="G547" s="1258"/>
      <c r="H547" s="1258"/>
      <c r="I547" s="1258"/>
      <c r="J547" s="378" t="str">
        <f>IF(H533="PRIORIZADO","2. ¿Hay contacto entre el ciudano y el funcionario asignado para la respuesta al trámite o servicio solicitado?","NO DILIGENCIAR")</f>
        <v>NO DILIGENCIAR</v>
      </c>
      <c r="K547" s="374"/>
      <c r="L547" s="374"/>
      <c r="M547" s="1257"/>
      <c r="N547" s="1257"/>
      <c r="O547" s="375"/>
    </row>
    <row r="548" spans="1:15" s="356" customFormat="1" ht="24.75" customHeight="1">
      <c r="A548" s="1236">
        <v>37</v>
      </c>
      <c r="B548" s="1260" t="s">
        <v>1109</v>
      </c>
      <c r="C548" s="1260" t="s">
        <v>1108</v>
      </c>
      <c r="D548" s="367">
        <v>1</v>
      </c>
      <c r="E548" s="367" t="s">
        <v>1220</v>
      </c>
      <c r="F548" s="369" t="s">
        <v>111</v>
      </c>
      <c r="G548" s="1263">
        <f>COUNTIF(F548:F562,"Si")</f>
        <v>3</v>
      </c>
      <c r="H548" s="1263" t="str">
        <f>IF(G548=0, "NO HA RELACIONADO EL TRAMITE",IF(G548&gt;=5,"PRIORIZADO","NO PRIORIZADO"))</f>
        <v>NO PRIORIZADO</v>
      </c>
      <c r="I548" s="1263" t="str">
        <f>IF(H548="PRIORIZADO","1. INFORMACION A LA CIUDADANIA","NO DILIGENCIAR")</f>
        <v>NO DILIGENCIAR</v>
      </c>
      <c r="J548" s="368" t="str">
        <f>IF(H548="PRIORIZADO","1. ¿Cuáles son los actores externos que intervienen en la gestión del trámite?","NO DILIGENCIAR")</f>
        <v>NO DILIGENCIAR</v>
      </c>
      <c r="K548" s="369"/>
      <c r="L548" s="369"/>
      <c r="M548" s="1297"/>
      <c r="N548" s="1297"/>
      <c r="O548" s="370"/>
    </row>
    <row r="549" spans="1:15" s="356" customFormat="1" ht="24.75" customHeight="1">
      <c r="A549" s="1237"/>
      <c r="B549" s="1261"/>
      <c r="C549" s="1261"/>
      <c r="D549" s="372">
        <v>2</v>
      </c>
      <c r="E549" s="372" t="s">
        <v>1225</v>
      </c>
      <c r="F549" s="374" t="s">
        <v>90</v>
      </c>
      <c r="G549" s="1256"/>
      <c r="H549" s="1256"/>
      <c r="I549" s="1256"/>
      <c r="J549" s="373" t="str">
        <f>IF(H548="PRIORIZADO","2 ¿Cuáles son los actores internos que intervienen en la gestión del trámite?","NO DILIGENCIAR")</f>
        <v>NO DILIGENCIAR</v>
      </c>
      <c r="K549" s="374"/>
      <c r="L549" s="374"/>
      <c r="M549" s="1257"/>
      <c r="N549" s="1257"/>
      <c r="O549" s="375"/>
    </row>
    <row r="550" spans="1:15" s="356" customFormat="1" ht="24.75" customHeight="1">
      <c r="A550" s="1237"/>
      <c r="B550" s="1261"/>
      <c r="C550" s="1261"/>
      <c r="D550" s="372">
        <v>3</v>
      </c>
      <c r="E550" s="372" t="s">
        <v>1229</v>
      </c>
      <c r="F550" s="374" t="s">
        <v>90</v>
      </c>
      <c r="G550" s="1256"/>
      <c r="H550" s="1256"/>
      <c r="I550" s="1256"/>
      <c r="J550" s="373" t="str">
        <f>IF(H548="PRIORIZADO","3. ¿En la sede electrónica de la entidad hay publicada  suficiente información del trámite?","NO DILIGENCIAR")</f>
        <v>NO DILIGENCIAR</v>
      </c>
      <c r="K550" s="376"/>
      <c r="L550" s="376"/>
      <c r="M550" s="1298"/>
      <c r="N550" s="1298"/>
      <c r="O550" s="377"/>
    </row>
    <row r="551" spans="1:15" s="356" customFormat="1" ht="24.75" customHeight="1">
      <c r="A551" s="1237"/>
      <c r="B551" s="1261"/>
      <c r="C551" s="1261"/>
      <c r="D551" s="1256">
        <v>4</v>
      </c>
      <c r="E551" s="1256" t="s">
        <v>1234</v>
      </c>
      <c r="F551" s="1257" t="s">
        <v>111</v>
      </c>
      <c r="G551" s="1256"/>
      <c r="H551" s="1256"/>
      <c r="I551" s="1256"/>
      <c r="J551" s="373" t="str">
        <f>IF(H548="PRIORIZADO","4. ¿La información publicada  sobre el trámite esta en lenguaje claro y comprensible para la ciudadanía y es de acceso público?","NO DILIGENCIAR")</f>
        <v>NO DILIGENCIAR</v>
      </c>
      <c r="K551" s="376"/>
      <c r="L551" s="376"/>
      <c r="M551" s="1298"/>
      <c r="N551" s="1298"/>
      <c r="O551" s="377"/>
    </row>
    <row r="552" spans="1:15" s="356" customFormat="1" ht="24.75" customHeight="1">
      <c r="A552" s="1237"/>
      <c r="B552" s="1261"/>
      <c r="C552" s="1261"/>
      <c r="D552" s="1256"/>
      <c r="E552" s="1256"/>
      <c r="F552" s="1257" t="s">
        <v>111</v>
      </c>
      <c r="G552" s="1256"/>
      <c r="H552" s="1256"/>
      <c r="I552" s="1256" t="str">
        <f>IF(H548="PRIORIZADO","2. VERIFICACIÓN DE REQUISITOS", "NO DILIGENCIAR")</f>
        <v>NO DILIGENCIAR</v>
      </c>
      <c r="J552" s="372" t="str">
        <f>IF(H548="PRIORIZADO","1. ¿Es posible modificar los documentos aportados por la ciudadanía?","NO DILIGENCIAR")</f>
        <v>NO DILIGENCIAR</v>
      </c>
      <c r="K552" s="374"/>
      <c r="L552" s="374"/>
      <c r="M552" s="1257"/>
      <c r="N552" s="1257"/>
      <c r="O552" s="375"/>
    </row>
    <row r="553" spans="1:15" s="356" customFormat="1" ht="24.75" customHeight="1">
      <c r="A553" s="1237"/>
      <c r="B553" s="1261"/>
      <c r="C553" s="1261"/>
      <c r="D553" s="1256">
        <v>5</v>
      </c>
      <c r="E553" s="1256" t="s">
        <v>1240</v>
      </c>
      <c r="F553" s="1257" t="s">
        <v>111</v>
      </c>
      <c r="G553" s="1256"/>
      <c r="H553" s="1256"/>
      <c r="I553" s="1256"/>
      <c r="J553" s="1256" t="str">
        <f>IF(H548="PRIORIZADO","2. ¿Existen registros detallados de los documentos aportados por la ciudadanía y se ejercen controles para evitar su perdida?","NO DILIGENCIAR")</f>
        <v>NO DILIGENCIAR</v>
      </c>
      <c r="K553" s="1257"/>
      <c r="L553" s="1257"/>
      <c r="M553" s="1257"/>
      <c r="N553" s="1257"/>
      <c r="O553" s="1302"/>
    </row>
    <row r="554" spans="1:15" s="356" customFormat="1" ht="24.75" customHeight="1">
      <c r="A554" s="1237"/>
      <c r="B554" s="1261"/>
      <c r="C554" s="1261"/>
      <c r="D554" s="1256"/>
      <c r="E554" s="1256"/>
      <c r="F554" s="1257" t="s">
        <v>111</v>
      </c>
      <c r="G554" s="1256"/>
      <c r="H554" s="1256"/>
      <c r="I554" s="1256"/>
      <c r="J554" s="1256"/>
      <c r="K554" s="1257"/>
      <c r="L554" s="1257"/>
      <c r="M554" s="1257"/>
      <c r="N554" s="1257"/>
      <c r="O554" s="1302"/>
    </row>
    <row r="555" spans="1:15" s="356" customFormat="1" ht="24.75" customHeight="1">
      <c r="A555" s="1237"/>
      <c r="B555" s="1261"/>
      <c r="C555" s="1261"/>
      <c r="D555" s="1256">
        <v>6</v>
      </c>
      <c r="E555" s="1256" t="s">
        <v>1244</v>
      </c>
      <c r="F555" s="1257" t="s">
        <v>111</v>
      </c>
      <c r="G555" s="1256"/>
      <c r="H555" s="1256"/>
      <c r="I555" s="1256"/>
      <c r="J555" s="1256"/>
      <c r="K555" s="1257"/>
      <c r="L555" s="1257"/>
      <c r="M555" s="1257"/>
      <c r="N555" s="1257"/>
      <c r="O555" s="1302"/>
    </row>
    <row r="556" spans="1:15" s="356" customFormat="1" ht="24.75" customHeight="1">
      <c r="A556" s="1237"/>
      <c r="B556" s="1261"/>
      <c r="C556" s="1261"/>
      <c r="D556" s="1256"/>
      <c r="E556" s="1256"/>
      <c r="F556" s="1257" t="s">
        <v>111</v>
      </c>
      <c r="G556" s="1256"/>
      <c r="H556" s="1256"/>
      <c r="I556" s="1256"/>
      <c r="J556" s="1256" t="str">
        <f>IF(H548="PRIORIZADO","3. ¿Existe algún mecanismo para validar la veracidad de los requisitos","NO DILIGENCIAR")</f>
        <v>NO DILIGENCIAR</v>
      </c>
      <c r="K556" s="1257"/>
      <c r="L556" s="1257"/>
      <c r="M556" s="1257"/>
      <c r="N556" s="1257"/>
      <c r="O556" s="1302"/>
    </row>
    <row r="557" spans="1:15" s="356" customFormat="1" ht="24.75" customHeight="1">
      <c r="A557" s="1237"/>
      <c r="B557" s="1261"/>
      <c r="C557" s="1261"/>
      <c r="D557" s="1256">
        <v>7</v>
      </c>
      <c r="E557" s="1256" t="s">
        <v>1249</v>
      </c>
      <c r="F557" s="1257" t="s">
        <v>111</v>
      </c>
      <c r="G557" s="1256"/>
      <c r="H557" s="1256"/>
      <c r="I557" s="1256"/>
      <c r="J557" s="1256"/>
      <c r="K557" s="1257"/>
      <c r="L557" s="1257"/>
      <c r="M557" s="1257"/>
      <c r="N557" s="1257"/>
      <c r="O557" s="1302"/>
    </row>
    <row r="558" spans="1:15" s="356" customFormat="1" ht="24.75" customHeight="1">
      <c r="A558" s="1237"/>
      <c r="B558" s="1261"/>
      <c r="C558" s="1261"/>
      <c r="D558" s="1256"/>
      <c r="E558" s="1256"/>
      <c r="F558" s="1257" t="s">
        <v>111</v>
      </c>
      <c r="G558" s="1256"/>
      <c r="H558" s="1256"/>
      <c r="I558" s="1256"/>
      <c r="J558" s="1256"/>
      <c r="K558" s="1257"/>
      <c r="L558" s="1257"/>
      <c r="M558" s="1257"/>
      <c r="N558" s="1257"/>
      <c r="O558" s="1302"/>
    </row>
    <row r="559" spans="1:15" s="356" customFormat="1" ht="24.75" customHeight="1">
      <c r="A559" s="1237"/>
      <c r="B559" s="1261"/>
      <c r="C559" s="1261"/>
      <c r="D559" s="372">
        <v>8</v>
      </c>
      <c r="E559" s="372" t="s">
        <v>1250</v>
      </c>
      <c r="F559" s="374" t="s">
        <v>90</v>
      </c>
      <c r="G559" s="1256"/>
      <c r="H559" s="1256"/>
      <c r="I559" s="1256" t="str">
        <f>IF(H548="PRIORIZADO","3. TIEMPO DE RESPUESTA","NO DILIGENCIAR")</f>
        <v>NO DILIGENCIAR</v>
      </c>
      <c r="J559" s="372" t="str">
        <f>IF(H548="PRIORIZADO","1. ¿El trámite o servicio se encuentra virtualizado parcial o totalmente?","NO DILIGENCIAR")</f>
        <v>NO DILIGENCIAR</v>
      </c>
      <c r="K559" s="374"/>
      <c r="L559" s="374"/>
      <c r="M559" s="1257"/>
      <c r="N559" s="1257"/>
      <c r="O559" s="375"/>
    </row>
    <row r="560" spans="1:15" s="356" customFormat="1" ht="24.75" customHeight="1">
      <c r="A560" s="1237"/>
      <c r="B560" s="1261"/>
      <c r="C560" s="1261"/>
      <c r="D560" s="372">
        <v>9</v>
      </c>
      <c r="E560" s="372" t="s">
        <v>1252</v>
      </c>
      <c r="F560" s="374" t="s">
        <v>111</v>
      </c>
      <c r="G560" s="1256"/>
      <c r="H560" s="1256"/>
      <c r="I560" s="1256"/>
      <c r="J560" s="372" t="str">
        <f>IF(H548="PRIORIZADO","2. ¿Cuál es el tiempo de duración total del trámite o servicio?","NO DILIGENCIAR")</f>
        <v>NO DILIGENCIAR</v>
      </c>
      <c r="K560" s="374"/>
      <c r="L560" s="374"/>
      <c r="M560" s="1257"/>
      <c r="N560" s="1257"/>
      <c r="O560" s="375"/>
    </row>
    <row r="561" spans="1:15" s="356" customFormat="1" ht="24.75" customHeight="1">
      <c r="A561" s="1237"/>
      <c r="B561" s="1261"/>
      <c r="C561" s="1261"/>
      <c r="D561" s="1256">
        <v>10</v>
      </c>
      <c r="E561" s="1256" t="s">
        <v>1256</v>
      </c>
      <c r="F561" s="1257" t="s">
        <v>111</v>
      </c>
      <c r="G561" s="1256"/>
      <c r="H561" s="1256"/>
      <c r="I561" s="1256" t="str">
        <f>IF(H548="PRIORIZADO","4. SEGUIIMIENTO A LA RESPUESTA", "NO DILIGENCIAR")</f>
        <v>NO DILIGENCIAR</v>
      </c>
      <c r="J561" s="373" t="str">
        <f>IF(H548="PRIORIZADO","1. ¿Existe algún mecanismo o herramienta para que el ciudadano efectúe seguimiento a la gestión de la entidad para dar respuesta a su trámite o servicio solicitado?","NO DILIGENCIAR")</f>
        <v>NO DILIGENCIAR</v>
      </c>
      <c r="K561" s="374"/>
      <c r="L561" s="374"/>
      <c r="M561" s="1257"/>
      <c r="N561" s="1257"/>
      <c r="O561" s="375"/>
    </row>
    <row r="562" spans="1:15" s="356" customFormat="1" ht="24.75" customHeight="1">
      <c r="A562" s="1238"/>
      <c r="B562" s="1262"/>
      <c r="C562" s="1262"/>
      <c r="D562" s="1258"/>
      <c r="E562" s="1258"/>
      <c r="F562" s="1259" t="s">
        <v>111</v>
      </c>
      <c r="G562" s="1258"/>
      <c r="H562" s="1258"/>
      <c r="I562" s="1258"/>
      <c r="J562" s="378" t="str">
        <f>IF(H548="PRIORIZADO","2. ¿Hay contacto entre el ciudano y el funcionario asignado para la respuesta al trámite o servicio solicitado?","NO DILIGENCIAR")</f>
        <v>NO DILIGENCIAR</v>
      </c>
      <c r="K562" s="374"/>
      <c r="L562" s="374"/>
      <c r="M562" s="1257"/>
      <c r="N562" s="1257"/>
      <c r="O562" s="375"/>
    </row>
    <row r="563" spans="1:15" s="356" customFormat="1" ht="24.75" customHeight="1">
      <c r="A563" s="1236">
        <v>38</v>
      </c>
      <c r="B563" s="1260" t="s">
        <v>1109</v>
      </c>
      <c r="C563" s="1260" t="s">
        <v>1110</v>
      </c>
      <c r="D563" s="367">
        <v>1</v>
      </c>
      <c r="E563" s="367" t="s">
        <v>1220</v>
      </c>
      <c r="F563" s="369" t="s">
        <v>111</v>
      </c>
      <c r="G563" s="1263">
        <f>COUNTIF(F563:F577,"Si")</f>
        <v>1</v>
      </c>
      <c r="H563" s="1263" t="str">
        <f>IF(G563=0, "NO HA RELACIONADO EL TRAMITE",IF(G563&gt;=5,"PRIORIZADO","NO PRIORIZADO"))</f>
        <v>NO PRIORIZADO</v>
      </c>
      <c r="I563" s="1263" t="str">
        <f>IF(H563="PRIORIZADO","1. INFORMACION A LA CIUDADANIA","NO DILIGENCIAR")</f>
        <v>NO DILIGENCIAR</v>
      </c>
      <c r="J563" s="368" t="str">
        <f>IF(H563="PRIORIZADO","1. ¿Cuáles son los actores externos que intervienen en la gestión del trámite?","NO DILIGENCIAR")</f>
        <v>NO DILIGENCIAR</v>
      </c>
      <c r="K563" s="369"/>
      <c r="L563" s="369"/>
      <c r="M563" s="1297"/>
      <c r="N563" s="1297"/>
      <c r="O563" s="370"/>
    </row>
    <row r="564" spans="1:15" s="356" customFormat="1" ht="24.75" customHeight="1">
      <c r="A564" s="1237"/>
      <c r="B564" s="1261"/>
      <c r="C564" s="1261"/>
      <c r="D564" s="372">
        <v>2</v>
      </c>
      <c r="E564" s="372" t="s">
        <v>1225</v>
      </c>
      <c r="F564" s="374" t="s">
        <v>111</v>
      </c>
      <c r="G564" s="1256"/>
      <c r="H564" s="1256"/>
      <c r="I564" s="1256"/>
      <c r="J564" s="373" t="str">
        <f>IF(H563="PRIORIZADO","2 ¿Cuáles son los actores internos que intervienen en la gestión del trámite?","NO DILIGENCIAR")</f>
        <v>NO DILIGENCIAR</v>
      </c>
      <c r="K564" s="374"/>
      <c r="L564" s="374"/>
      <c r="M564" s="1257"/>
      <c r="N564" s="1257"/>
      <c r="O564" s="375"/>
    </row>
    <row r="565" spans="1:15" s="356" customFormat="1" ht="24.75" customHeight="1">
      <c r="A565" s="1237"/>
      <c r="B565" s="1261"/>
      <c r="C565" s="1261"/>
      <c r="D565" s="372">
        <v>3</v>
      </c>
      <c r="E565" s="372" t="s">
        <v>1229</v>
      </c>
      <c r="F565" s="374" t="s">
        <v>111</v>
      </c>
      <c r="G565" s="1256"/>
      <c r="H565" s="1256"/>
      <c r="I565" s="1256"/>
      <c r="J565" s="373" t="str">
        <f>IF(H563="PRIORIZADO","3. ¿En la sede electrónica de la entidad hay publicada  suficiente información del trámite?","NO DILIGENCIAR")</f>
        <v>NO DILIGENCIAR</v>
      </c>
      <c r="K565" s="376"/>
      <c r="L565" s="376"/>
      <c r="M565" s="1298"/>
      <c r="N565" s="1298"/>
      <c r="O565" s="377"/>
    </row>
    <row r="566" spans="1:15" s="356" customFormat="1" ht="24.75" customHeight="1">
      <c r="A566" s="1237"/>
      <c r="B566" s="1261"/>
      <c r="C566" s="1261"/>
      <c r="D566" s="1256">
        <v>4</v>
      </c>
      <c r="E566" s="1256" t="s">
        <v>1234</v>
      </c>
      <c r="F566" s="1257" t="s">
        <v>111</v>
      </c>
      <c r="G566" s="1256"/>
      <c r="H566" s="1256"/>
      <c r="I566" s="1256"/>
      <c r="J566" s="373" t="str">
        <f>IF(H563="PRIORIZADO","4. ¿La información publicada  sobre el trámite esta en lenguaje claro y comprensible para la ciudadanía y es de acceso público?","NO DILIGENCIAR")</f>
        <v>NO DILIGENCIAR</v>
      </c>
      <c r="K566" s="376"/>
      <c r="L566" s="376"/>
      <c r="M566" s="1298"/>
      <c r="N566" s="1298"/>
      <c r="O566" s="377"/>
    </row>
    <row r="567" spans="1:15" s="356" customFormat="1" ht="24.75" customHeight="1">
      <c r="A567" s="1237"/>
      <c r="B567" s="1261"/>
      <c r="C567" s="1261"/>
      <c r="D567" s="1256"/>
      <c r="E567" s="1256"/>
      <c r="F567" s="1257" t="s">
        <v>111</v>
      </c>
      <c r="G567" s="1256"/>
      <c r="H567" s="1256"/>
      <c r="I567" s="1256" t="str">
        <f>IF(H563="PRIORIZADO","2. VERIFICACIÓN DE REQUISITOS", "NO DILIGENCIAR")</f>
        <v>NO DILIGENCIAR</v>
      </c>
      <c r="J567" s="372" t="str">
        <f>IF(H563="PRIORIZADO","1. ¿Es posible modificar los documentos aportados por la ciudadanía?","NO DILIGENCIAR")</f>
        <v>NO DILIGENCIAR</v>
      </c>
      <c r="K567" s="374"/>
      <c r="L567" s="374"/>
      <c r="M567" s="1257"/>
      <c r="N567" s="1257"/>
      <c r="O567" s="375"/>
    </row>
    <row r="568" spans="1:15" s="356" customFormat="1" ht="24.75" customHeight="1">
      <c r="A568" s="1237"/>
      <c r="B568" s="1261"/>
      <c r="C568" s="1261"/>
      <c r="D568" s="1256">
        <v>5</v>
      </c>
      <c r="E568" s="1256" t="s">
        <v>1240</v>
      </c>
      <c r="F568" s="1257" t="s">
        <v>111</v>
      </c>
      <c r="G568" s="1256"/>
      <c r="H568" s="1256"/>
      <c r="I568" s="1256"/>
      <c r="J568" s="1256" t="str">
        <f>IF(H563="PRIORIZADO","2. ¿Existen registros detallados de los documentos aportados por la ciudadanía y se ejercen controles para evitar su perdida?","NO DILIGENCIAR")</f>
        <v>NO DILIGENCIAR</v>
      </c>
      <c r="K568" s="1257"/>
      <c r="L568" s="1257"/>
      <c r="M568" s="1257"/>
      <c r="N568" s="1257"/>
      <c r="O568" s="1302"/>
    </row>
    <row r="569" spans="1:15" s="356" customFormat="1" ht="24.75" customHeight="1">
      <c r="A569" s="1237"/>
      <c r="B569" s="1261"/>
      <c r="C569" s="1261"/>
      <c r="D569" s="1256"/>
      <c r="E569" s="1256"/>
      <c r="F569" s="1257" t="s">
        <v>111</v>
      </c>
      <c r="G569" s="1256"/>
      <c r="H569" s="1256"/>
      <c r="I569" s="1256"/>
      <c r="J569" s="1256"/>
      <c r="K569" s="1257"/>
      <c r="L569" s="1257"/>
      <c r="M569" s="1257"/>
      <c r="N569" s="1257"/>
      <c r="O569" s="1302"/>
    </row>
    <row r="570" spans="1:15" s="356" customFormat="1" ht="24.75" customHeight="1">
      <c r="A570" s="1237"/>
      <c r="B570" s="1261"/>
      <c r="C570" s="1261"/>
      <c r="D570" s="1256">
        <v>6</v>
      </c>
      <c r="E570" s="1256" t="s">
        <v>1244</v>
      </c>
      <c r="F570" s="1257" t="s">
        <v>111</v>
      </c>
      <c r="G570" s="1256"/>
      <c r="H570" s="1256"/>
      <c r="I570" s="1256"/>
      <c r="J570" s="1256"/>
      <c r="K570" s="1257"/>
      <c r="L570" s="1257"/>
      <c r="M570" s="1257"/>
      <c r="N570" s="1257"/>
      <c r="O570" s="1302"/>
    </row>
    <row r="571" spans="1:15" s="356" customFormat="1" ht="24.75" customHeight="1">
      <c r="A571" s="1237"/>
      <c r="B571" s="1261"/>
      <c r="C571" s="1261"/>
      <c r="D571" s="1256"/>
      <c r="E571" s="1256"/>
      <c r="F571" s="1257" t="s">
        <v>111</v>
      </c>
      <c r="G571" s="1256"/>
      <c r="H571" s="1256"/>
      <c r="I571" s="1256"/>
      <c r="J571" s="1256" t="str">
        <f>IF(H563="PRIORIZADO","3. ¿Existe algún mecanismo para validar la veracidad de los requisitos","NO DILIGENCIAR")</f>
        <v>NO DILIGENCIAR</v>
      </c>
      <c r="K571" s="1257"/>
      <c r="L571" s="1257"/>
      <c r="M571" s="1257"/>
      <c r="N571" s="1257"/>
      <c r="O571" s="1302"/>
    </row>
    <row r="572" spans="1:15" s="356" customFormat="1" ht="24.75" customHeight="1">
      <c r="A572" s="1237"/>
      <c r="B572" s="1261"/>
      <c r="C572" s="1261"/>
      <c r="D572" s="1256">
        <v>7</v>
      </c>
      <c r="E572" s="1256" t="s">
        <v>1249</v>
      </c>
      <c r="F572" s="1257" t="s">
        <v>111</v>
      </c>
      <c r="G572" s="1256"/>
      <c r="H572" s="1256"/>
      <c r="I572" s="1256"/>
      <c r="J572" s="1256"/>
      <c r="K572" s="1257"/>
      <c r="L572" s="1257"/>
      <c r="M572" s="1257"/>
      <c r="N572" s="1257"/>
      <c r="O572" s="1302"/>
    </row>
    <row r="573" spans="1:15" s="356" customFormat="1" ht="24.75" customHeight="1">
      <c r="A573" s="1237"/>
      <c r="B573" s="1261"/>
      <c r="C573" s="1261"/>
      <c r="D573" s="1256"/>
      <c r="E573" s="1256"/>
      <c r="F573" s="1257" t="s">
        <v>111</v>
      </c>
      <c r="G573" s="1256"/>
      <c r="H573" s="1256"/>
      <c r="I573" s="1256"/>
      <c r="J573" s="1256"/>
      <c r="K573" s="1257"/>
      <c r="L573" s="1257"/>
      <c r="M573" s="1257"/>
      <c r="N573" s="1257"/>
      <c r="O573" s="1302"/>
    </row>
    <row r="574" spans="1:15" s="356" customFormat="1" ht="24.75" customHeight="1">
      <c r="A574" s="1237"/>
      <c r="B574" s="1261"/>
      <c r="C574" s="1261"/>
      <c r="D574" s="372">
        <v>8</v>
      </c>
      <c r="E574" s="372" t="s">
        <v>1250</v>
      </c>
      <c r="F574" s="374" t="s">
        <v>90</v>
      </c>
      <c r="G574" s="1256"/>
      <c r="H574" s="1256"/>
      <c r="I574" s="1256" t="str">
        <f>IF(H563="PRIORIZADO","3. TIEMPO DE RESPUESTA","NO DILIGENCIAR")</f>
        <v>NO DILIGENCIAR</v>
      </c>
      <c r="J574" s="372" t="str">
        <f>IF(H563="PRIORIZADO","1. ¿El trámite o servicio se encuentra virtualizado parcial o totalmente?","NO DILIGENCIAR")</f>
        <v>NO DILIGENCIAR</v>
      </c>
      <c r="K574" s="374"/>
      <c r="L574" s="374"/>
      <c r="M574" s="1257"/>
      <c r="N574" s="1257"/>
      <c r="O574" s="375"/>
    </row>
    <row r="575" spans="1:15" s="356" customFormat="1" ht="24.75" customHeight="1">
      <c r="A575" s="1237"/>
      <c r="B575" s="1261"/>
      <c r="C575" s="1261"/>
      <c r="D575" s="372">
        <v>9</v>
      </c>
      <c r="E575" s="372" t="s">
        <v>1252</v>
      </c>
      <c r="F575" s="374" t="s">
        <v>111</v>
      </c>
      <c r="G575" s="1256"/>
      <c r="H575" s="1256"/>
      <c r="I575" s="1256"/>
      <c r="J575" s="372" t="str">
        <f>IF(H563="PRIORIZADO","2. ¿Cuál es el tiempo de duración total del trámite o servicio?","NO DILIGENCIAR")</f>
        <v>NO DILIGENCIAR</v>
      </c>
      <c r="K575" s="374"/>
      <c r="L575" s="374"/>
      <c r="M575" s="1257"/>
      <c r="N575" s="1257"/>
      <c r="O575" s="375"/>
    </row>
    <row r="576" spans="1:15" s="356" customFormat="1" ht="24.75" customHeight="1">
      <c r="A576" s="1237"/>
      <c r="B576" s="1261"/>
      <c r="C576" s="1261"/>
      <c r="D576" s="1256">
        <v>10</v>
      </c>
      <c r="E576" s="1256" t="s">
        <v>1256</v>
      </c>
      <c r="F576" s="1257" t="s">
        <v>111</v>
      </c>
      <c r="G576" s="1256"/>
      <c r="H576" s="1256"/>
      <c r="I576" s="1256" t="str">
        <f>IF(H563="PRIORIZADO","4. SEGUIIMIENTO A LA RESPUESTA", "NO DILIGENCIAR")</f>
        <v>NO DILIGENCIAR</v>
      </c>
      <c r="J576" s="373" t="str">
        <f>IF(H563="PRIORIZADO","1. ¿Existe algún mecanismo o herramienta para que el ciudadano efectúe seguimiento a la gestión de la entidad para dar respuesta a su trámite o servicio solicitado?","NO DILIGENCIAR")</f>
        <v>NO DILIGENCIAR</v>
      </c>
      <c r="K576" s="374"/>
      <c r="L576" s="374"/>
      <c r="M576" s="1257"/>
      <c r="N576" s="1257"/>
      <c r="O576" s="375"/>
    </row>
    <row r="577" spans="1:15" s="356" customFormat="1" ht="24.75" customHeight="1">
      <c r="A577" s="1238"/>
      <c r="B577" s="1262"/>
      <c r="C577" s="1262"/>
      <c r="D577" s="1258"/>
      <c r="E577" s="1258"/>
      <c r="F577" s="1342" t="s">
        <v>111</v>
      </c>
      <c r="G577" s="1258"/>
      <c r="H577" s="1258"/>
      <c r="I577" s="1258"/>
      <c r="J577" s="378" t="str">
        <f>IF(H563="PRIORIZADO","2. ¿Hay contacto entre el ciudano y el funcionario asignado para la respuesta al trámite o servicio solicitado?","NO DILIGENCIAR")</f>
        <v>NO DILIGENCIAR</v>
      </c>
      <c r="K577" s="374"/>
      <c r="L577" s="374"/>
      <c r="M577" s="1257"/>
      <c r="N577" s="1257"/>
      <c r="O577" s="375"/>
    </row>
    <row r="578" spans="1:15" s="356" customFormat="1" ht="24.75" customHeight="1">
      <c r="A578" s="1236">
        <v>39</v>
      </c>
      <c r="B578" s="1260" t="s">
        <v>1109</v>
      </c>
      <c r="C578" s="1260" t="s">
        <v>1112</v>
      </c>
      <c r="D578" s="367">
        <v>1</v>
      </c>
      <c r="E578" s="398" t="s">
        <v>1220</v>
      </c>
      <c r="F578" s="369" t="s">
        <v>111</v>
      </c>
      <c r="G578" s="1340">
        <f>COUNTIF(F578:F592,"Si")</f>
        <v>2</v>
      </c>
      <c r="H578" s="1263" t="str">
        <f>IF(G578=0, "NO HA RELACIONADO EL TRAMITE",IF(G578&gt;=5,"PRIORIZADO","NO PRIORIZADO"))</f>
        <v>NO PRIORIZADO</v>
      </c>
      <c r="I578" s="1263" t="str">
        <f>IF(H578="PRIORIZADO","1. INFORMACION A LA CIUDADANIA","NO DILIGENCIAR")</f>
        <v>NO DILIGENCIAR</v>
      </c>
      <c r="J578" s="368" t="str">
        <f>IF(H578="PRIORIZADO","1. ¿Cuáles son los actores externos que intervienen en la gestión del trámite?","NO DILIGENCIAR")</f>
        <v>NO DILIGENCIAR</v>
      </c>
      <c r="K578" s="369"/>
      <c r="L578" s="369"/>
      <c r="M578" s="1297"/>
      <c r="N578" s="1297"/>
      <c r="O578" s="370"/>
    </row>
    <row r="579" spans="1:15" s="356" customFormat="1" ht="24.75" customHeight="1">
      <c r="A579" s="1237"/>
      <c r="B579" s="1261"/>
      <c r="C579" s="1261"/>
      <c r="D579" s="372">
        <v>2</v>
      </c>
      <c r="E579" s="399" t="s">
        <v>1225</v>
      </c>
      <c r="F579" s="374" t="s">
        <v>111</v>
      </c>
      <c r="G579" s="1336"/>
      <c r="H579" s="1256"/>
      <c r="I579" s="1256"/>
      <c r="J579" s="373" t="str">
        <f>IF(H578="PRIORIZADO","2 ¿Cuáles son los actores internos que intervienen en la gestión del trámite?","NO DILIGENCIAR")</f>
        <v>NO DILIGENCIAR</v>
      </c>
      <c r="K579" s="374"/>
      <c r="L579" s="374"/>
      <c r="M579" s="1257"/>
      <c r="N579" s="1257"/>
      <c r="O579" s="375"/>
    </row>
    <row r="580" spans="1:15" s="356" customFormat="1" ht="24.75" customHeight="1">
      <c r="A580" s="1237"/>
      <c r="B580" s="1261"/>
      <c r="C580" s="1261"/>
      <c r="D580" s="372">
        <v>3</v>
      </c>
      <c r="E580" s="399" t="s">
        <v>1229</v>
      </c>
      <c r="F580" s="374" t="s">
        <v>90</v>
      </c>
      <c r="G580" s="1336"/>
      <c r="H580" s="1256"/>
      <c r="I580" s="1256"/>
      <c r="J580" s="373" t="str">
        <f>IF(H578="PRIORIZADO","3. ¿En la sede electrónica de la entidad hay publicada  suficiente información del trámite?","NO DILIGENCIAR")</f>
        <v>NO DILIGENCIAR</v>
      </c>
      <c r="K580" s="376"/>
      <c r="L580" s="376"/>
      <c r="M580" s="1298"/>
      <c r="N580" s="1298"/>
      <c r="O580" s="377"/>
    </row>
    <row r="581" spans="1:15" s="356" customFormat="1" ht="24.75" customHeight="1">
      <c r="A581" s="1237"/>
      <c r="B581" s="1261"/>
      <c r="C581" s="1261"/>
      <c r="D581" s="1256">
        <v>4</v>
      </c>
      <c r="E581" s="1343" t="s">
        <v>1234</v>
      </c>
      <c r="F581" s="1257" t="s">
        <v>111</v>
      </c>
      <c r="G581" s="1336"/>
      <c r="H581" s="1256"/>
      <c r="I581" s="1256"/>
      <c r="J581" s="373" t="str">
        <f>IF(H578="PRIORIZADO","4. ¿La información publicada  sobre el trámite esta en lenguaje claro y comprensible para la ciudadanía y es de acceso público?","NO DILIGENCIAR")</f>
        <v>NO DILIGENCIAR</v>
      </c>
      <c r="K581" s="376"/>
      <c r="L581" s="376"/>
      <c r="M581" s="1298"/>
      <c r="N581" s="1298"/>
      <c r="O581" s="377"/>
    </row>
    <row r="582" spans="1:15" s="356" customFormat="1" ht="24.75" customHeight="1">
      <c r="A582" s="1237"/>
      <c r="B582" s="1261"/>
      <c r="C582" s="1261"/>
      <c r="D582" s="1256"/>
      <c r="E582" s="1343"/>
      <c r="F582" s="1257" t="s">
        <v>111</v>
      </c>
      <c r="G582" s="1336"/>
      <c r="H582" s="1256"/>
      <c r="I582" s="1256" t="str">
        <f>IF(H578="PRIORIZADO","2. VERIFICACIÓN DE REQUISITOS", "NO DILIGENCIAR")</f>
        <v>NO DILIGENCIAR</v>
      </c>
      <c r="J582" s="372" t="str">
        <f>IF(H578="PRIORIZADO","1. ¿Es posible modificar los documentos aportados por la ciudadanía?","NO DILIGENCIAR")</f>
        <v>NO DILIGENCIAR</v>
      </c>
      <c r="K582" s="374"/>
      <c r="L582" s="374"/>
      <c r="M582" s="1257"/>
      <c r="N582" s="1257"/>
      <c r="O582" s="375"/>
    </row>
    <row r="583" spans="1:15" s="356" customFormat="1" ht="24.75" customHeight="1">
      <c r="A583" s="1237"/>
      <c r="B583" s="1261"/>
      <c r="C583" s="1261"/>
      <c r="D583" s="1256">
        <v>5</v>
      </c>
      <c r="E583" s="1343" t="s">
        <v>1240</v>
      </c>
      <c r="F583" s="1257" t="s">
        <v>111</v>
      </c>
      <c r="G583" s="1336"/>
      <c r="H583" s="1256"/>
      <c r="I583" s="1256"/>
      <c r="J583" s="1256" t="str">
        <f>IF(H578="PRIORIZADO","2. ¿Existen registros detallados de los documentos aportados por la ciudadanía y se ejercen controles para evitar su perdida?","NO DILIGENCIAR")</f>
        <v>NO DILIGENCIAR</v>
      </c>
      <c r="K583" s="1257"/>
      <c r="L583" s="1257"/>
      <c r="M583" s="1257"/>
      <c r="N583" s="1257"/>
      <c r="O583" s="1302"/>
    </row>
    <row r="584" spans="1:15" s="356" customFormat="1" ht="24.75" customHeight="1">
      <c r="A584" s="1237"/>
      <c r="B584" s="1261"/>
      <c r="C584" s="1261"/>
      <c r="D584" s="1256"/>
      <c r="E584" s="1343"/>
      <c r="F584" s="1257" t="s">
        <v>111</v>
      </c>
      <c r="G584" s="1336"/>
      <c r="H584" s="1256"/>
      <c r="I584" s="1256"/>
      <c r="J584" s="1256"/>
      <c r="K584" s="1257"/>
      <c r="L584" s="1257"/>
      <c r="M584" s="1257"/>
      <c r="N584" s="1257"/>
      <c r="O584" s="1302"/>
    </row>
    <row r="585" spans="1:15" s="356" customFormat="1" ht="24.75" customHeight="1">
      <c r="A585" s="1237"/>
      <c r="B585" s="1261"/>
      <c r="C585" s="1261"/>
      <c r="D585" s="1256">
        <v>6</v>
      </c>
      <c r="E585" s="1343" t="s">
        <v>1244</v>
      </c>
      <c r="F585" s="1257" t="s">
        <v>111</v>
      </c>
      <c r="G585" s="1336"/>
      <c r="H585" s="1256"/>
      <c r="I585" s="1256"/>
      <c r="J585" s="1256"/>
      <c r="K585" s="1257"/>
      <c r="L585" s="1257"/>
      <c r="M585" s="1257"/>
      <c r="N585" s="1257"/>
      <c r="O585" s="1302"/>
    </row>
    <row r="586" spans="1:15" s="356" customFormat="1" ht="24.75" customHeight="1">
      <c r="A586" s="1237"/>
      <c r="B586" s="1261"/>
      <c r="C586" s="1261"/>
      <c r="D586" s="1256"/>
      <c r="E586" s="1343"/>
      <c r="F586" s="1257" t="s">
        <v>111</v>
      </c>
      <c r="G586" s="1336"/>
      <c r="H586" s="1256"/>
      <c r="I586" s="1256"/>
      <c r="J586" s="1256" t="str">
        <f>IF(H578="PRIORIZADO","3. ¿Existe algún mecanismo para validar la veracidad de los requisitos","NO DILIGENCIAR")</f>
        <v>NO DILIGENCIAR</v>
      </c>
      <c r="K586" s="1257"/>
      <c r="L586" s="1257"/>
      <c r="M586" s="1257"/>
      <c r="N586" s="1257"/>
      <c r="O586" s="1302"/>
    </row>
    <row r="587" spans="1:15" s="356" customFormat="1" ht="24.75" customHeight="1">
      <c r="A587" s="1237"/>
      <c r="B587" s="1261"/>
      <c r="C587" s="1261"/>
      <c r="D587" s="1256">
        <v>7</v>
      </c>
      <c r="E587" s="1343" t="s">
        <v>1249</v>
      </c>
      <c r="F587" s="1257" t="s">
        <v>111</v>
      </c>
      <c r="G587" s="1336"/>
      <c r="H587" s="1256"/>
      <c r="I587" s="1256"/>
      <c r="J587" s="1256"/>
      <c r="K587" s="1257"/>
      <c r="L587" s="1257"/>
      <c r="M587" s="1257"/>
      <c r="N587" s="1257"/>
      <c r="O587" s="1302"/>
    </row>
    <row r="588" spans="1:15" s="356" customFormat="1" ht="24.75" customHeight="1">
      <c r="A588" s="1237"/>
      <c r="B588" s="1261"/>
      <c r="C588" s="1261"/>
      <c r="D588" s="1256"/>
      <c r="E588" s="1343"/>
      <c r="F588" s="1257" t="s">
        <v>111</v>
      </c>
      <c r="G588" s="1336"/>
      <c r="H588" s="1256"/>
      <c r="I588" s="1256"/>
      <c r="J588" s="1256"/>
      <c r="K588" s="1257"/>
      <c r="L588" s="1257"/>
      <c r="M588" s="1257"/>
      <c r="N588" s="1257"/>
      <c r="O588" s="1302"/>
    </row>
    <row r="589" spans="1:15" s="356" customFormat="1" ht="24.75" customHeight="1">
      <c r="A589" s="1237"/>
      <c r="B589" s="1261"/>
      <c r="C589" s="1261"/>
      <c r="D589" s="372">
        <v>8</v>
      </c>
      <c r="E589" s="372" t="s">
        <v>1250</v>
      </c>
      <c r="F589" s="374" t="s">
        <v>90</v>
      </c>
      <c r="G589" s="1256"/>
      <c r="H589" s="1256"/>
      <c r="I589" s="1256" t="str">
        <f>IF(H578="PRIORIZADO","3. TIEMPO DE RESPUESTA","NO DILIGENCIAR")</f>
        <v>NO DILIGENCIAR</v>
      </c>
      <c r="J589" s="372" t="str">
        <f>IF(H578="PRIORIZADO","1. ¿El trámite o servicio se encuentra virtualizado parcial o totalmente?","NO DILIGENCIAR")</f>
        <v>NO DILIGENCIAR</v>
      </c>
      <c r="K589" s="374"/>
      <c r="L589" s="374"/>
      <c r="M589" s="1257"/>
      <c r="N589" s="1257"/>
      <c r="O589" s="375"/>
    </row>
    <row r="590" spans="1:15" s="356" customFormat="1" ht="24.75" customHeight="1">
      <c r="A590" s="1237"/>
      <c r="B590" s="1261"/>
      <c r="C590" s="1261"/>
      <c r="D590" s="372">
        <v>9</v>
      </c>
      <c r="E590" s="372" t="s">
        <v>1252</v>
      </c>
      <c r="F590" s="374" t="s">
        <v>111</v>
      </c>
      <c r="G590" s="1256"/>
      <c r="H590" s="1256"/>
      <c r="I590" s="1256"/>
      <c r="J590" s="372" t="str">
        <f>IF(H578="PRIORIZADO","2. ¿Cuál es el tiempo de duración total del trámite o servicio?","NO DILIGENCIAR")</f>
        <v>NO DILIGENCIAR</v>
      </c>
      <c r="K590" s="374"/>
      <c r="L590" s="374"/>
      <c r="M590" s="1257"/>
      <c r="N590" s="1257"/>
      <c r="O590" s="375"/>
    </row>
    <row r="591" spans="1:15" s="356" customFormat="1" ht="24.75" customHeight="1">
      <c r="A591" s="1237"/>
      <c r="B591" s="1261"/>
      <c r="C591" s="1261"/>
      <c r="D591" s="1256">
        <v>10</v>
      </c>
      <c r="E591" s="1256" t="s">
        <v>1256</v>
      </c>
      <c r="F591" s="1257" t="s">
        <v>111</v>
      </c>
      <c r="G591" s="1256"/>
      <c r="H591" s="1256"/>
      <c r="I591" s="1256" t="str">
        <f>IF(H578="PRIORIZADO","4. SEGUIIMIENTO A LA RESPUESTA", "NO DILIGENCIAR")</f>
        <v>NO DILIGENCIAR</v>
      </c>
      <c r="J591" s="373" t="str">
        <f>IF(H578="PRIORIZADO","1. ¿Existe algún mecanismo o herramienta para que el ciudadano efectúe seguimiento a la gestión de la entidad para dar respuesta a su trámite o servicio solicitado?","NO DILIGENCIAR")</f>
        <v>NO DILIGENCIAR</v>
      </c>
      <c r="K591" s="374"/>
      <c r="L591" s="374"/>
      <c r="M591" s="1257"/>
      <c r="N591" s="1257"/>
      <c r="O591" s="375"/>
    </row>
    <row r="592" spans="1:15" s="356" customFormat="1" ht="24.75" customHeight="1">
      <c r="A592" s="1238"/>
      <c r="B592" s="1262"/>
      <c r="C592" s="1262"/>
      <c r="D592" s="1258"/>
      <c r="E592" s="1258"/>
      <c r="F592" s="1342" t="s">
        <v>111</v>
      </c>
      <c r="G592" s="1258"/>
      <c r="H592" s="1258"/>
      <c r="I592" s="1258"/>
      <c r="J592" s="378" t="str">
        <f>IF(H578="PRIORIZADO","2. ¿Hay contacto entre el ciudano y el funcionario asignado para la respuesta al trámite o servicio solicitado?","NO DILIGENCIAR")</f>
        <v>NO DILIGENCIAR</v>
      </c>
      <c r="K592" s="374"/>
      <c r="L592" s="374"/>
      <c r="M592" s="1257"/>
      <c r="N592" s="1257"/>
      <c r="O592" s="375"/>
    </row>
    <row r="593" spans="1:15" s="356" customFormat="1" ht="24.75" customHeight="1">
      <c r="A593" s="1236">
        <v>40</v>
      </c>
      <c r="B593" s="1260" t="s">
        <v>1109</v>
      </c>
      <c r="C593" s="1260" t="s">
        <v>1114</v>
      </c>
      <c r="D593" s="367">
        <v>1</v>
      </c>
      <c r="E593" s="367" t="s">
        <v>1220</v>
      </c>
      <c r="F593" s="369" t="s">
        <v>111</v>
      </c>
      <c r="G593" s="1263">
        <f>COUNTIF(F593:F607,"Si")</f>
        <v>3</v>
      </c>
      <c r="H593" s="1263" t="str">
        <f>IF(G593=0, "NO HA RELACIONADO EL TRAMITE",IF(G593&gt;=5,"PRIORIZADO","NO PRIORIZADO"))</f>
        <v>NO PRIORIZADO</v>
      </c>
      <c r="I593" s="1263" t="str">
        <f>IF(H593="PRIORIZADO","1. INFORMACION A LA CIUDADANIA","NO DILIGENCIAR")</f>
        <v>NO DILIGENCIAR</v>
      </c>
      <c r="J593" s="368" t="str">
        <f>IF(H593="PRIORIZADO","1. ¿Cuáles son los actores externos que intervienen en la gestión del trámite?","NO DILIGENCIAR")</f>
        <v>NO DILIGENCIAR</v>
      </c>
      <c r="K593" s="369"/>
      <c r="L593" s="369"/>
      <c r="M593" s="1297"/>
      <c r="N593" s="1297"/>
      <c r="O593" s="370"/>
    </row>
    <row r="594" spans="1:15" s="356" customFormat="1" ht="24.75" customHeight="1">
      <c r="A594" s="1237"/>
      <c r="B594" s="1261"/>
      <c r="C594" s="1261"/>
      <c r="D594" s="372">
        <v>2</v>
      </c>
      <c r="E594" s="372" t="s">
        <v>1225</v>
      </c>
      <c r="F594" s="374" t="s">
        <v>90</v>
      </c>
      <c r="G594" s="1256"/>
      <c r="H594" s="1256"/>
      <c r="I594" s="1256"/>
      <c r="J594" s="373" t="str">
        <f>IF(H593="PRIORIZADO","2 ¿Cuáles son los actores internos que intervienen en la gestión del trámite?","NO DILIGENCIAR")</f>
        <v>NO DILIGENCIAR</v>
      </c>
      <c r="K594" s="374"/>
      <c r="L594" s="374"/>
      <c r="M594" s="1257"/>
      <c r="N594" s="1257"/>
      <c r="O594" s="375"/>
    </row>
    <row r="595" spans="1:15" s="356" customFormat="1" ht="24.75" customHeight="1">
      <c r="A595" s="1237"/>
      <c r="B595" s="1261"/>
      <c r="C595" s="1261"/>
      <c r="D595" s="372">
        <v>3</v>
      </c>
      <c r="E595" s="372" t="s">
        <v>1229</v>
      </c>
      <c r="F595" s="374" t="s">
        <v>90</v>
      </c>
      <c r="G595" s="1256"/>
      <c r="H595" s="1256"/>
      <c r="I595" s="1256"/>
      <c r="J595" s="373" t="str">
        <f>IF(H593="PRIORIZADO","3. ¿En la sede electrónica de la entidad hay publicada  suficiente información del trámite?","NO DILIGENCIAR")</f>
        <v>NO DILIGENCIAR</v>
      </c>
      <c r="K595" s="376"/>
      <c r="L595" s="376"/>
      <c r="M595" s="1298"/>
      <c r="N595" s="1298"/>
      <c r="O595" s="377"/>
    </row>
    <row r="596" spans="1:15" s="356" customFormat="1" ht="24.75" customHeight="1">
      <c r="A596" s="1237"/>
      <c r="B596" s="1261"/>
      <c r="C596" s="1261"/>
      <c r="D596" s="1256">
        <v>4</v>
      </c>
      <c r="E596" s="1256" t="s">
        <v>1234</v>
      </c>
      <c r="F596" s="1257" t="s">
        <v>111</v>
      </c>
      <c r="G596" s="1256"/>
      <c r="H596" s="1256"/>
      <c r="I596" s="1256"/>
      <c r="J596" s="373" t="str">
        <f>IF(H593="PRIORIZADO","4. ¿La información publicada  sobre el trámite esta en lenguaje claro y comprensible para la ciudadanía y es de acceso público?","NO DILIGENCIAR")</f>
        <v>NO DILIGENCIAR</v>
      </c>
      <c r="K596" s="376"/>
      <c r="L596" s="376"/>
      <c r="M596" s="1298"/>
      <c r="N596" s="1298"/>
      <c r="O596" s="377"/>
    </row>
    <row r="597" spans="1:15" s="356" customFormat="1" ht="24.75" customHeight="1">
      <c r="A597" s="1237"/>
      <c r="B597" s="1261"/>
      <c r="C597" s="1261"/>
      <c r="D597" s="1256"/>
      <c r="E597" s="1256"/>
      <c r="F597" s="1257" t="s">
        <v>111</v>
      </c>
      <c r="G597" s="1256"/>
      <c r="H597" s="1256"/>
      <c r="I597" s="1256" t="str">
        <f>IF(H593="PRIORIZADO","2. VERIFICACIÓN DE REQUISITOS", "NO DILIGENCIAR")</f>
        <v>NO DILIGENCIAR</v>
      </c>
      <c r="J597" s="372" t="str">
        <f>IF(H593="PRIORIZADO","1. ¿Es posible modificar los documentos aportados por la ciudadanía?","NO DILIGENCIAR")</f>
        <v>NO DILIGENCIAR</v>
      </c>
      <c r="K597" s="374"/>
      <c r="L597" s="374"/>
      <c r="M597" s="1257"/>
      <c r="N597" s="1257"/>
      <c r="O597" s="375"/>
    </row>
    <row r="598" spans="1:15" s="356" customFormat="1" ht="24.75" customHeight="1">
      <c r="A598" s="1237"/>
      <c r="B598" s="1261"/>
      <c r="C598" s="1261"/>
      <c r="D598" s="1256">
        <v>5</v>
      </c>
      <c r="E598" s="1256" t="s">
        <v>1240</v>
      </c>
      <c r="F598" s="1257" t="s">
        <v>111</v>
      </c>
      <c r="G598" s="1256"/>
      <c r="H598" s="1256"/>
      <c r="I598" s="1256"/>
      <c r="J598" s="1256" t="str">
        <f>IF(H593="PRIORIZADO","2. ¿Existen registros detallados de los documentos aportados por la ciudadanía y se ejercen controles para evitar su perdida?","NO DILIGENCIAR")</f>
        <v>NO DILIGENCIAR</v>
      </c>
      <c r="K598" s="1257"/>
      <c r="L598" s="1257"/>
      <c r="M598" s="1257"/>
      <c r="N598" s="1257"/>
      <c r="O598" s="1302"/>
    </row>
    <row r="599" spans="1:15" s="356" customFormat="1" ht="24.75" customHeight="1">
      <c r="A599" s="1237"/>
      <c r="B599" s="1261"/>
      <c r="C599" s="1261"/>
      <c r="D599" s="1256"/>
      <c r="E599" s="1256"/>
      <c r="F599" s="1257" t="s">
        <v>111</v>
      </c>
      <c r="G599" s="1256"/>
      <c r="H599" s="1256"/>
      <c r="I599" s="1256"/>
      <c r="J599" s="1256"/>
      <c r="K599" s="1257"/>
      <c r="L599" s="1257"/>
      <c r="M599" s="1257"/>
      <c r="N599" s="1257"/>
      <c r="O599" s="1302"/>
    </row>
    <row r="600" spans="1:15" s="356" customFormat="1" ht="24.75" customHeight="1">
      <c r="A600" s="1237"/>
      <c r="B600" s="1261"/>
      <c r="C600" s="1261"/>
      <c r="D600" s="1256">
        <v>6</v>
      </c>
      <c r="E600" s="1256" t="s">
        <v>1244</v>
      </c>
      <c r="F600" s="1257" t="s">
        <v>111</v>
      </c>
      <c r="G600" s="1256"/>
      <c r="H600" s="1256"/>
      <c r="I600" s="1256"/>
      <c r="J600" s="1256"/>
      <c r="K600" s="1257"/>
      <c r="L600" s="1257"/>
      <c r="M600" s="1257"/>
      <c r="N600" s="1257"/>
      <c r="O600" s="1302"/>
    </row>
    <row r="601" spans="1:15" s="356" customFormat="1" ht="24.75" customHeight="1">
      <c r="A601" s="1237"/>
      <c r="B601" s="1261"/>
      <c r="C601" s="1261"/>
      <c r="D601" s="1256"/>
      <c r="E601" s="1256"/>
      <c r="F601" s="1257" t="s">
        <v>111</v>
      </c>
      <c r="G601" s="1256"/>
      <c r="H601" s="1256"/>
      <c r="I601" s="1256"/>
      <c r="J601" s="1256" t="str">
        <f>IF(H593="PRIORIZADO","3. ¿Existe algún mecanismo para validar la veracidad de los requisitos","NO DILIGENCIAR")</f>
        <v>NO DILIGENCIAR</v>
      </c>
      <c r="K601" s="1257"/>
      <c r="L601" s="1257"/>
      <c r="M601" s="1257"/>
      <c r="N601" s="1257"/>
      <c r="O601" s="1302"/>
    </row>
    <row r="602" spans="1:15" s="356" customFormat="1" ht="24.75" customHeight="1">
      <c r="A602" s="1237"/>
      <c r="B602" s="1261"/>
      <c r="C602" s="1261"/>
      <c r="D602" s="1256">
        <v>7</v>
      </c>
      <c r="E602" s="1256" t="s">
        <v>1249</v>
      </c>
      <c r="F602" s="1257" t="s">
        <v>111</v>
      </c>
      <c r="G602" s="1256"/>
      <c r="H602" s="1256"/>
      <c r="I602" s="1256"/>
      <c r="J602" s="1256"/>
      <c r="K602" s="1257"/>
      <c r="L602" s="1257"/>
      <c r="M602" s="1257"/>
      <c r="N602" s="1257"/>
      <c r="O602" s="1302"/>
    </row>
    <row r="603" spans="1:15" s="356" customFormat="1" ht="24.75" customHeight="1">
      <c r="A603" s="1237"/>
      <c r="B603" s="1261"/>
      <c r="C603" s="1261"/>
      <c r="D603" s="1256"/>
      <c r="E603" s="1256"/>
      <c r="F603" s="1257" t="s">
        <v>111</v>
      </c>
      <c r="G603" s="1256"/>
      <c r="H603" s="1256"/>
      <c r="I603" s="1256"/>
      <c r="J603" s="1256"/>
      <c r="K603" s="1257"/>
      <c r="L603" s="1257"/>
      <c r="M603" s="1257"/>
      <c r="N603" s="1257"/>
      <c r="O603" s="1302"/>
    </row>
    <row r="604" spans="1:15" s="356" customFormat="1" ht="24.75" customHeight="1">
      <c r="A604" s="1237"/>
      <c r="B604" s="1261"/>
      <c r="C604" s="1261"/>
      <c r="D604" s="372">
        <v>8</v>
      </c>
      <c r="E604" s="372" t="s">
        <v>1250</v>
      </c>
      <c r="F604" s="374" t="s">
        <v>90</v>
      </c>
      <c r="G604" s="1256"/>
      <c r="H604" s="1256"/>
      <c r="I604" s="1256" t="str">
        <f>IF(H593="PRIORIZADO","3. TIEMPO DE RESPUESTA","NO DILIGENCIAR")</f>
        <v>NO DILIGENCIAR</v>
      </c>
      <c r="J604" s="372" t="str">
        <f>IF(H593="PRIORIZADO","1. ¿El trámite o servicio se encuentra virtualizado parcial o totalmente?","NO DILIGENCIAR")</f>
        <v>NO DILIGENCIAR</v>
      </c>
      <c r="K604" s="374"/>
      <c r="L604" s="374"/>
      <c r="M604" s="1257"/>
      <c r="N604" s="1257"/>
      <c r="O604" s="375"/>
    </row>
    <row r="605" spans="1:15" s="356" customFormat="1" ht="24.75" customHeight="1">
      <c r="A605" s="1237"/>
      <c r="B605" s="1261"/>
      <c r="C605" s="1261"/>
      <c r="D605" s="372">
        <v>9</v>
      </c>
      <c r="E605" s="372" t="s">
        <v>1252</v>
      </c>
      <c r="F605" s="374" t="s">
        <v>111</v>
      </c>
      <c r="G605" s="1256"/>
      <c r="H605" s="1256"/>
      <c r="I605" s="1256"/>
      <c r="J605" s="372" t="str">
        <f>IF(H593="PRIORIZADO","2. ¿Cuál es el tiempo de duración total del trámite o servicio?","NO DILIGENCIAR")</f>
        <v>NO DILIGENCIAR</v>
      </c>
      <c r="K605" s="374"/>
      <c r="L605" s="374"/>
      <c r="M605" s="1257"/>
      <c r="N605" s="1257"/>
      <c r="O605" s="375"/>
    </row>
    <row r="606" spans="1:15" s="356" customFormat="1" ht="24.75" customHeight="1">
      <c r="A606" s="1237"/>
      <c r="B606" s="1261"/>
      <c r="C606" s="1261"/>
      <c r="D606" s="1256">
        <v>10</v>
      </c>
      <c r="E606" s="1256" t="s">
        <v>1256</v>
      </c>
      <c r="F606" s="1257" t="s">
        <v>111</v>
      </c>
      <c r="G606" s="1256"/>
      <c r="H606" s="1256"/>
      <c r="I606" s="1256" t="str">
        <f>IF(H593="PRIORIZADO","4. SEGUIIMIENTO A LA RESPUESTA", "NO DILIGENCIAR")</f>
        <v>NO DILIGENCIAR</v>
      </c>
      <c r="J606" s="373" t="str">
        <f>IF(H593="PRIORIZADO","1. ¿Existe algún mecanismo o herramienta para que el ciudadano efectúe seguimiento a la gestión de la entidad para dar respuesta a su trámite o servicio solicitado?","NO DILIGENCIAR")</f>
        <v>NO DILIGENCIAR</v>
      </c>
      <c r="K606" s="374"/>
      <c r="L606" s="374"/>
      <c r="M606" s="1257"/>
      <c r="N606" s="1257"/>
      <c r="O606" s="375"/>
    </row>
    <row r="607" spans="1:15" s="356" customFormat="1" ht="24.75" customHeight="1">
      <c r="A607" s="1238"/>
      <c r="B607" s="1262"/>
      <c r="C607" s="1262"/>
      <c r="D607" s="1258"/>
      <c r="E607" s="1258"/>
      <c r="F607" s="1342" t="s">
        <v>111</v>
      </c>
      <c r="G607" s="1258"/>
      <c r="H607" s="1258"/>
      <c r="I607" s="1258"/>
      <c r="J607" s="378" t="str">
        <f>IF(H593="PRIORIZADO","2. ¿Hay contacto entre el ciudano y el funcionario asignado para la respuesta al trámite o servicio solicitado?","NO DILIGENCIAR")</f>
        <v>NO DILIGENCIAR</v>
      </c>
      <c r="K607" s="374"/>
      <c r="L607" s="374"/>
      <c r="M607" s="1257"/>
      <c r="N607" s="1257"/>
      <c r="O607" s="375"/>
    </row>
    <row r="608" spans="1:15" s="356" customFormat="1" ht="24.75" customHeight="1">
      <c r="A608" s="1236">
        <v>41</v>
      </c>
      <c r="B608" s="1260" t="s">
        <v>1109</v>
      </c>
      <c r="C608" s="1260" t="s">
        <v>1116</v>
      </c>
      <c r="D608" s="367">
        <v>1</v>
      </c>
      <c r="E608" s="367" t="s">
        <v>1220</v>
      </c>
      <c r="F608" s="369" t="s">
        <v>111</v>
      </c>
      <c r="G608" s="1263">
        <f>COUNTIF(F608:F622,"Si")</f>
        <v>3</v>
      </c>
      <c r="H608" s="1263" t="str">
        <f>IF(G608=0, "NO HA RELACIONADO EL TRAMITE",IF(G608&gt;=5,"PRIORIZADO","NO PRIORIZADO"))</f>
        <v>NO PRIORIZADO</v>
      </c>
      <c r="I608" s="1263" t="str">
        <f>IF(H608="PRIORIZADO","1. INFORMACION A LA CIUDADANIA","NO DILIGENCIAR")</f>
        <v>NO DILIGENCIAR</v>
      </c>
      <c r="J608" s="368" t="str">
        <f>IF(H608="PRIORIZADO","1. ¿Cuáles son los actores externos que intervienen en la gestión del trámite?","NO DILIGENCIAR")</f>
        <v>NO DILIGENCIAR</v>
      </c>
      <c r="K608" s="369"/>
      <c r="L608" s="369"/>
      <c r="M608" s="1297"/>
      <c r="N608" s="1297"/>
      <c r="O608" s="370"/>
    </row>
    <row r="609" spans="1:15" s="356" customFormat="1" ht="24.75" customHeight="1">
      <c r="A609" s="1237"/>
      <c r="B609" s="1261"/>
      <c r="C609" s="1261"/>
      <c r="D609" s="372">
        <v>2</v>
      </c>
      <c r="E609" s="372" t="s">
        <v>1225</v>
      </c>
      <c r="F609" s="374" t="s">
        <v>90</v>
      </c>
      <c r="G609" s="1256"/>
      <c r="H609" s="1256"/>
      <c r="I609" s="1256"/>
      <c r="J609" s="373" t="str">
        <f>IF(H608="PRIORIZADO","2 ¿Cuáles son los actores internos que intervienen en la gestión del trámite?","NO DILIGENCIAR")</f>
        <v>NO DILIGENCIAR</v>
      </c>
      <c r="K609" s="374"/>
      <c r="L609" s="374"/>
      <c r="M609" s="1257"/>
      <c r="N609" s="1257"/>
      <c r="O609" s="375"/>
    </row>
    <row r="610" spans="1:15" s="356" customFormat="1" ht="24.75" customHeight="1">
      <c r="A610" s="1237"/>
      <c r="B610" s="1261"/>
      <c r="C610" s="1261"/>
      <c r="D610" s="372">
        <v>3</v>
      </c>
      <c r="E610" s="372" t="s">
        <v>1229</v>
      </c>
      <c r="F610" s="374" t="s">
        <v>90</v>
      </c>
      <c r="G610" s="1256"/>
      <c r="H610" s="1256"/>
      <c r="I610" s="1256"/>
      <c r="J610" s="373" t="str">
        <f>IF(H608="PRIORIZADO","3. ¿En la sede electrónica de la entidad hay publicada  suficiente información del trámite?","NO DILIGENCIAR")</f>
        <v>NO DILIGENCIAR</v>
      </c>
      <c r="K610" s="376"/>
      <c r="L610" s="376"/>
      <c r="M610" s="1298"/>
      <c r="N610" s="1298"/>
      <c r="O610" s="377"/>
    </row>
    <row r="611" spans="1:15" s="356" customFormat="1" ht="24.75" customHeight="1">
      <c r="A611" s="1237"/>
      <c r="B611" s="1261"/>
      <c r="C611" s="1261"/>
      <c r="D611" s="1256">
        <v>4</v>
      </c>
      <c r="E611" s="1256" t="s">
        <v>1234</v>
      </c>
      <c r="F611" s="1257" t="s">
        <v>111</v>
      </c>
      <c r="G611" s="1256"/>
      <c r="H611" s="1256"/>
      <c r="I611" s="1256"/>
      <c r="J611" s="373" t="str">
        <f>IF(H608="PRIORIZADO","4. ¿La información publicada  sobre el trámite esta en lenguaje claro y comprensible para la ciudadanía y es de acceso público?","NO DILIGENCIAR")</f>
        <v>NO DILIGENCIAR</v>
      </c>
      <c r="K611" s="376"/>
      <c r="L611" s="376"/>
      <c r="M611" s="1298"/>
      <c r="N611" s="1298"/>
      <c r="O611" s="377"/>
    </row>
    <row r="612" spans="1:15" s="356" customFormat="1" ht="24.75" customHeight="1">
      <c r="A612" s="1237"/>
      <c r="B612" s="1261"/>
      <c r="C612" s="1261"/>
      <c r="D612" s="1256"/>
      <c r="E612" s="1256"/>
      <c r="F612" s="1257" t="s">
        <v>111</v>
      </c>
      <c r="G612" s="1256"/>
      <c r="H612" s="1256"/>
      <c r="I612" s="1256" t="str">
        <f>IF(H608="PRIORIZADO","2. VERIFICACIÓN DE REQUISITOS", "NO DILIGENCIAR")</f>
        <v>NO DILIGENCIAR</v>
      </c>
      <c r="J612" s="372" t="str">
        <f>IF(H608="PRIORIZADO","1. ¿Es posible modificar los documentos aportados por la ciudadanía?","NO DILIGENCIAR")</f>
        <v>NO DILIGENCIAR</v>
      </c>
      <c r="K612" s="374"/>
      <c r="L612" s="374"/>
      <c r="M612" s="1257"/>
      <c r="N612" s="1257"/>
      <c r="O612" s="375"/>
    </row>
    <row r="613" spans="1:15" s="356" customFormat="1" ht="24.75" customHeight="1">
      <c r="A613" s="1237"/>
      <c r="B613" s="1261"/>
      <c r="C613" s="1261"/>
      <c r="D613" s="1256">
        <v>5</v>
      </c>
      <c r="E613" s="1256" t="s">
        <v>1240</v>
      </c>
      <c r="F613" s="1257" t="s">
        <v>111</v>
      </c>
      <c r="G613" s="1256"/>
      <c r="H613" s="1256"/>
      <c r="I613" s="1256"/>
      <c r="J613" s="1256" t="str">
        <f>IF(H608="PRIORIZADO","2. ¿Existen registros detallados de los documentos aportados por la ciudadanía y se ejercen controles para evitar su perdida?","NO DILIGENCIAR")</f>
        <v>NO DILIGENCIAR</v>
      </c>
      <c r="K613" s="1257"/>
      <c r="L613" s="1257"/>
      <c r="M613" s="1257"/>
      <c r="N613" s="1257"/>
      <c r="O613" s="1302"/>
    </row>
    <row r="614" spans="1:15" s="356" customFormat="1" ht="24.75" customHeight="1">
      <c r="A614" s="1237"/>
      <c r="B614" s="1261"/>
      <c r="C614" s="1261"/>
      <c r="D614" s="1256"/>
      <c r="E614" s="1256"/>
      <c r="F614" s="1257" t="s">
        <v>111</v>
      </c>
      <c r="G614" s="1256"/>
      <c r="H614" s="1256"/>
      <c r="I614" s="1256"/>
      <c r="J614" s="1256"/>
      <c r="K614" s="1257"/>
      <c r="L614" s="1257"/>
      <c r="M614" s="1257"/>
      <c r="N614" s="1257"/>
      <c r="O614" s="1302"/>
    </row>
    <row r="615" spans="1:15" s="356" customFormat="1" ht="24.75" customHeight="1">
      <c r="A615" s="1237"/>
      <c r="B615" s="1261"/>
      <c r="C615" s="1261"/>
      <c r="D615" s="1256">
        <v>6</v>
      </c>
      <c r="E615" s="1256" t="s">
        <v>1244</v>
      </c>
      <c r="F615" s="1257" t="s">
        <v>111</v>
      </c>
      <c r="G615" s="1256"/>
      <c r="H615" s="1256"/>
      <c r="I615" s="1256"/>
      <c r="J615" s="1256"/>
      <c r="K615" s="1257"/>
      <c r="L615" s="1257"/>
      <c r="M615" s="1257"/>
      <c r="N615" s="1257"/>
      <c r="O615" s="1302"/>
    </row>
    <row r="616" spans="1:15" s="356" customFormat="1" ht="24.75" customHeight="1">
      <c r="A616" s="1237"/>
      <c r="B616" s="1261"/>
      <c r="C616" s="1261"/>
      <c r="D616" s="1256"/>
      <c r="E616" s="1256"/>
      <c r="F616" s="1257" t="s">
        <v>111</v>
      </c>
      <c r="G616" s="1256"/>
      <c r="H616" s="1256"/>
      <c r="I616" s="1256"/>
      <c r="J616" s="1256" t="str">
        <f>IF(H608="PRIORIZADO","3. ¿Existe algún mecanismo para validar la veracidad de los requisitos","NO DILIGENCIAR")</f>
        <v>NO DILIGENCIAR</v>
      </c>
      <c r="K616" s="1257"/>
      <c r="L616" s="1257"/>
      <c r="M616" s="1257"/>
      <c r="N616" s="1257"/>
      <c r="O616" s="1302"/>
    </row>
    <row r="617" spans="1:15" s="356" customFormat="1" ht="24.75" customHeight="1">
      <c r="A617" s="1237"/>
      <c r="B617" s="1261"/>
      <c r="C617" s="1261"/>
      <c r="D617" s="1256">
        <v>7</v>
      </c>
      <c r="E617" s="1256" t="s">
        <v>1249</v>
      </c>
      <c r="F617" s="1257" t="s">
        <v>111</v>
      </c>
      <c r="G617" s="1256"/>
      <c r="H617" s="1256"/>
      <c r="I617" s="1256"/>
      <c r="J617" s="1256"/>
      <c r="K617" s="1257"/>
      <c r="L617" s="1257"/>
      <c r="M617" s="1257"/>
      <c r="N617" s="1257"/>
      <c r="O617" s="1302"/>
    </row>
    <row r="618" spans="1:15" s="356" customFormat="1" ht="24.75" customHeight="1">
      <c r="A618" s="1237"/>
      <c r="B618" s="1261"/>
      <c r="C618" s="1261"/>
      <c r="D618" s="1256"/>
      <c r="E618" s="1256"/>
      <c r="F618" s="1257" t="s">
        <v>111</v>
      </c>
      <c r="G618" s="1256"/>
      <c r="H618" s="1256"/>
      <c r="I618" s="1256"/>
      <c r="J618" s="1256"/>
      <c r="K618" s="1257"/>
      <c r="L618" s="1257"/>
      <c r="M618" s="1257"/>
      <c r="N618" s="1257"/>
      <c r="O618" s="1302"/>
    </row>
    <row r="619" spans="1:15" s="356" customFormat="1" ht="24.75" customHeight="1">
      <c r="A619" s="1237"/>
      <c r="B619" s="1261"/>
      <c r="C619" s="1261"/>
      <c r="D619" s="372">
        <v>8</v>
      </c>
      <c r="E619" s="372" t="s">
        <v>1250</v>
      </c>
      <c r="F619" s="374" t="s">
        <v>90</v>
      </c>
      <c r="G619" s="1256"/>
      <c r="H619" s="1256"/>
      <c r="I619" s="1256" t="str">
        <f>IF(H608="PRIORIZADO","3. TIEMPO DE RESPUESTA","NO DILIGENCIAR")</f>
        <v>NO DILIGENCIAR</v>
      </c>
      <c r="J619" s="372" t="str">
        <f>IF(H608="PRIORIZADO","1. ¿El trámite o servicio se encuentra virtualizado parcial o totalmente?","NO DILIGENCIAR")</f>
        <v>NO DILIGENCIAR</v>
      </c>
      <c r="K619" s="374"/>
      <c r="L619" s="374"/>
      <c r="M619" s="1257"/>
      <c r="N619" s="1257"/>
      <c r="O619" s="375"/>
    </row>
    <row r="620" spans="1:15" s="356" customFormat="1" ht="24.75" customHeight="1">
      <c r="A620" s="1237"/>
      <c r="B620" s="1261"/>
      <c r="C620" s="1261"/>
      <c r="D620" s="372">
        <v>9</v>
      </c>
      <c r="E620" s="372" t="s">
        <v>1252</v>
      </c>
      <c r="F620" s="374" t="s">
        <v>111</v>
      </c>
      <c r="G620" s="1256"/>
      <c r="H620" s="1256"/>
      <c r="I620" s="1256"/>
      <c r="J620" s="372" t="str">
        <f>IF(H608="PRIORIZADO","2. ¿Cuál es el tiempo de duración total del trámite o servicio?","NO DILIGENCIAR")</f>
        <v>NO DILIGENCIAR</v>
      </c>
      <c r="K620" s="374"/>
      <c r="L620" s="374"/>
      <c r="M620" s="1257"/>
      <c r="N620" s="1257"/>
      <c r="O620" s="375"/>
    </row>
    <row r="621" spans="1:15" s="356" customFormat="1" ht="24.75" customHeight="1">
      <c r="A621" s="1237"/>
      <c r="B621" s="1261"/>
      <c r="C621" s="1261"/>
      <c r="D621" s="1256">
        <v>10</v>
      </c>
      <c r="E621" s="1256" t="s">
        <v>1256</v>
      </c>
      <c r="F621" s="1257" t="s">
        <v>111</v>
      </c>
      <c r="G621" s="1256"/>
      <c r="H621" s="1256"/>
      <c r="I621" s="1256" t="str">
        <f>IF(H608="PRIORIZADO","4. SEGUIIMIENTO A LA RESPUESTA", "NO DILIGENCIAR")</f>
        <v>NO DILIGENCIAR</v>
      </c>
      <c r="J621" s="373" t="str">
        <f>IF(H608="PRIORIZADO","1. ¿Existe algún mecanismo o herramienta para que el ciudadano efectúe seguimiento a la gestión de la entidad para dar respuesta a su trámite o servicio solicitado?","NO DILIGENCIAR")</f>
        <v>NO DILIGENCIAR</v>
      </c>
      <c r="K621" s="374"/>
      <c r="L621" s="374"/>
      <c r="M621" s="1257"/>
      <c r="N621" s="1257"/>
      <c r="O621" s="375"/>
    </row>
    <row r="622" spans="1:15" s="356" customFormat="1" ht="24.75" customHeight="1">
      <c r="A622" s="1238"/>
      <c r="B622" s="1262"/>
      <c r="C622" s="1262"/>
      <c r="D622" s="1258"/>
      <c r="E622" s="1258"/>
      <c r="F622" s="1342" t="s">
        <v>111</v>
      </c>
      <c r="G622" s="1258"/>
      <c r="H622" s="1258"/>
      <c r="I622" s="1258"/>
      <c r="J622" s="378" t="str">
        <f>IF(H608="PRIORIZADO","2. ¿Hay contacto entre el ciudano y el funcionario asignado para la respuesta al trámite o servicio solicitado?","NO DILIGENCIAR")</f>
        <v>NO DILIGENCIAR</v>
      </c>
      <c r="K622" s="374"/>
      <c r="L622" s="374"/>
      <c r="M622" s="1257"/>
      <c r="N622" s="1257"/>
      <c r="O622" s="375"/>
    </row>
    <row r="623" spans="1:15" s="356" customFormat="1" ht="24.75" customHeight="1">
      <c r="A623" s="1236">
        <v>42</v>
      </c>
      <c r="B623" s="1260" t="s">
        <v>1109</v>
      </c>
      <c r="C623" s="1260" t="s">
        <v>1118</v>
      </c>
      <c r="D623" s="367">
        <v>1</v>
      </c>
      <c r="E623" s="367" t="s">
        <v>1220</v>
      </c>
      <c r="F623" s="369" t="s">
        <v>111</v>
      </c>
      <c r="G623" s="1263">
        <f>COUNTIF(F623:F637,"Si")</f>
        <v>3</v>
      </c>
      <c r="H623" s="1263" t="str">
        <f>IF(G623=0, "NO HA RELACIONADO EL TRAMITE",IF(G623&gt;=5,"PRIORIZADO","NO PRIORIZADO"))</f>
        <v>NO PRIORIZADO</v>
      </c>
      <c r="I623" s="1263" t="str">
        <f>IF(H623="PRIORIZADO","1. INFORMACION A LA CIUDADANIA","NO DILIGENCIAR")</f>
        <v>NO DILIGENCIAR</v>
      </c>
      <c r="J623" s="368" t="str">
        <f>IF(H623="PRIORIZADO","1. ¿Cuáles son los actores externos que intervienen en la gestión del trámite?","NO DILIGENCIAR")</f>
        <v>NO DILIGENCIAR</v>
      </c>
      <c r="K623" s="369"/>
      <c r="L623" s="369"/>
      <c r="M623" s="1297"/>
      <c r="N623" s="1297"/>
      <c r="O623" s="370"/>
    </row>
    <row r="624" spans="1:15" s="356" customFormat="1" ht="24.75" customHeight="1">
      <c r="A624" s="1237"/>
      <c r="B624" s="1261"/>
      <c r="C624" s="1261"/>
      <c r="D624" s="372">
        <v>2</v>
      </c>
      <c r="E624" s="372" t="s">
        <v>1225</v>
      </c>
      <c r="F624" s="374" t="s">
        <v>90</v>
      </c>
      <c r="G624" s="1256"/>
      <c r="H624" s="1256"/>
      <c r="I624" s="1256"/>
      <c r="J624" s="373" t="str">
        <f>IF(H623="PRIORIZADO","2 ¿Cuáles son los actores internos que intervienen en la gestión del trámite?","NO DILIGENCIAR")</f>
        <v>NO DILIGENCIAR</v>
      </c>
      <c r="K624" s="374"/>
      <c r="L624" s="374"/>
      <c r="M624" s="1257"/>
      <c r="N624" s="1257"/>
      <c r="O624" s="375"/>
    </row>
    <row r="625" spans="1:15" s="356" customFormat="1" ht="24.75" customHeight="1">
      <c r="A625" s="1237"/>
      <c r="B625" s="1261"/>
      <c r="C625" s="1261"/>
      <c r="D625" s="372">
        <v>3</v>
      </c>
      <c r="E625" s="372" t="s">
        <v>1229</v>
      </c>
      <c r="F625" s="374" t="s">
        <v>90</v>
      </c>
      <c r="G625" s="1256"/>
      <c r="H625" s="1256"/>
      <c r="I625" s="1256"/>
      <c r="J625" s="373" t="str">
        <f>IF(H623="PRIORIZADO","3. ¿En la sede electrónica de la entidad hay publicada  suficiente información del trámite?","NO DILIGENCIAR")</f>
        <v>NO DILIGENCIAR</v>
      </c>
      <c r="K625" s="376"/>
      <c r="L625" s="376"/>
      <c r="M625" s="1298"/>
      <c r="N625" s="1298"/>
      <c r="O625" s="377"/>
    </row>
    <row r="626" spans="1:15" s="356" customFormat="1" ht="24.75" customHeight="1">
      <c r="A626" s="1237"/>
      <c r="B626" s="1261"/>
      <c r="C626" s="1261"/>
      <c r="D626" s="1256">
        <v>4</v>
      </c>
      <c r="E626" s="1256" t="s">
        <v>1234</v>
      </c>
      <c r="F626" s="1257" t="s">
        <v>111</v>
      </c>
      <c r="G626" s="1256"/>
      <c r="H626" s="1256"/>
      <c r="I626" s="1256"/>
      <c r="J626" s="373" t="str">
        <f>IF(H623="PRIORIZADO","4. ¿La información publicada  sobre el trámite esta en lenguaje claro y comprensible para la ciudadanía y es de acceso público?","NO DILIGENCIAR")</f>
        <v>NO DILIGENCIAR</v>
      </c>
      <c r="K626" s="376"/>
      <c r="L626" s="376"/>
      <c r="M626" s="1298"/>
      <c r="N626" s="1298"/>
      <c r="O626" s="377"/>
    </row>
    <row r="627" spans="1:15" s="356" customFormat="1" ht="24.75" customHeight="1">
      <c r="A627" s="1237"/>
      <c r="B627" s="1261"/>
      <c r="C627" s="1261"/>
      <c r="D627" s="1256"/>
      <c r="E627" s="1256"/>
      <c r="F627" s="1257" t="s">
        <v>111</v>
      </c>
      <c r="G627" s="1256"/>
      <c r="H627" s="1256"/>
      <c r="I627" s="1256" t="str">
        <f>IF(H623="PRIORIZADO","2. VERIFICACIÓN DE REQUISITOS", "NO DILIGENCIAR")</f>
        <v>NO DILIGENCIAR</v>
      </c>
      <c r="J627" s="372" t="str">
        <f>IF(H623="PRIORIZADO","1. ¿Es posible modificar los documentos aportados por la ciudadanía?","NO DILIGENCIAR")</f>
        <v>NO DILIGENCIAR</v>
      </c>
      <c r="K627" s="374"/>
      <c r="L627" s="374"/>
      <c r="M627" s="1257"/>
      <c r="N627" s="1257"/>
      <c r="O627" s="375"/>
    </row>
    <row r="628" spans="1:15" s="356" customFormat="1" ht="24.75" customHeight="1">
      <c r="A628" s="1237"/>
      <c r="B628" s="1261"/>
      <c r="C628" s="1261"/>
      <c r="D628" s="1256">
        <v>5</v>
      </c>
      <c r="E628" s="1256" t="s">
        <v>1240</v>
      </c>
      <c r="F628" s="1257" t="s">
        <v>111</v>
      </c>
      <c r="G628" s="1256"/>
      <c r="H628" s="1256"/>
      <c r="I628" s="1256"/>
      <c r="J628" s="1256" t="str">
        <f>IF(H623="PRIORIZADO","2. ¿Existen registros detallados de los documentos aportados por la ciudadanía y se ejercen controles para evitar su perdida?","NO DILIGENCIAR")</f>
        <v>NO DILIGENCIAR</v>
      </c>
      <c r="K628" s="1257"/>
      <c r="L628" s="1257"/>
      <c r="M628" s="1257"/>
      <c r="N628" s="1257"/>
      <c r="O628" s="1302"/>
    </row>
    <row r="629" spans="1:15" s="356" customFormat="1" ht="24.75" customHeight="1">
      <c r="A629" s="1237"/>
      <c r="B629" s="1261"/>
      <c r="C629" s="1261"/>
      <c r="D629" s="1256"/>
      <c r="E629" s="1256"/>
      <c r="F629" s="1257" t="s">
        <v>111</v>
      </c>
      <c r="G629" s="1256"/>
      <c r="H629" s="1256"/>
      <c r="I629" s="1256"/>
      <c r="J629" s="1256"/>
      <c r="K629" s="1257"/>
      <c r="L629" s="1257"/>
      <c r="M629" s="1257"/>
      <c r="N629" s="1257"/>
      <c r="O629" s="1302"/>
    </row>
    <row r="630" spans="1:15" s="356" customFormat="1" ht="24.75" customHeight="1">
      <c r="A630" s="1237"/>
      <c r="B630" s="1261"/>
      <c r="C630" s="1261"/>
      <c r="D630" s="1256">
        <v>6</v>
      </c>
      <c r="E630" s="1256" t="s">
        <v>1244</v>
      </c>
      <c r="F630" s="1257" t="s">
        <v>111</v>
      </c>
      <c r="G630" s="1256"/>
      <c r="H630" s="1256"/>
      <c r="I630" s="1256"/>
      <c r="J630" s="1256"/>
      <c r="K630" s="1257"/>
      <c r="L630" s="1257"/>
      <c r="M630" s="1257"/>
      <c r="N630" s="1257"/>
      <c r="O630" s="1302"/>
    </row>
    <row r="631" spans="1:15" s="356" customFormat="1" ht="24.75" customHeight="1">
      <c r="A631" s="1237"/>
      <c r="B631" s="1261"/>
      <c r="C631" s="1261"/>
      <c r="D631" s="1256"/>
      <c r="E631" s="1256"/>
      <c r="F631" s="1257" t="s">
        <v>111</v>
      </c>
      <c r="G631" s="1256"/>
      <c r="H631" s="1256"/>
      <c r="I631" s="1256"/>
      <c r="J631" s="1256" t="str">
        <f>IF(H623="PRIORIZADO","3. ¿Existe algún mecanismo para validar la veracidad de los requisitos","NO DILIGENCIAR")</f>
        <v>NO DILIGENCIAR</v>
      </c>
      <c r="K631" s="1257"/>
      <c r="L631" s="1257"/>
      <c r="M631" s="1257"/>
      <c r="N631" s="1257"/>
      <c r="O631" s="1302"/>
    </row>
    <row r="632" spans="1:15" s="356" customFormat="1" ht="24.75" customHeight="1">
      <c r="A632" s="1237"/>
      <c r="B632" s="1261"/>
      <c r="C632" s="1261"/>
      <c r="D632" s="1256">
        <v>7</v>
      </c>
      <c r="E632" s="1256" t="s">
        <v>1249</v>
      </c>
      <c r="F632" s="1257" t="s">
        <v>111</v>
      </c>
      <c r="G632" s="1256"/>
      <c r="H632" s="1256"/>
      <c r="I632" s="1256"/>
      <c r="J632" s="1256"/>
      <c r="K632" s="1257"/>
      <c r="L632" s="1257"/>
      <c r="M632" s="1257"/>
      <c r="N632" s="1257"/>
      <c r="O632" s="1302"/>
    </row>
    <row r="633" spans="1:15" s="356" customFormat="1" ht="24.75" customHeight="1">
      <c r="A633" s="1237"/>
      <c r="B633" s="1261"/>
      <c r="C633" s="1261"/>
      <c r="D633" s="1256"/>
      <c r="E633" s="1256"/>
      <c r="F633" s="1257" t="s">
        <v>111</v>
      </c>
      <c r="G633" s="1256"/>
      <c r="H633" s="1256"/>
      <c r="I633" s="1256"/>
      <c r="J633" s="1256"/>
      <c r="K633" s="1257"/>
      <c r="L633" s="1257"/>
      <c r="M633" s="1257"/>
      <c r="N633" s="1257"/>
      <c r="O633" s="1302"/>
    </row>
    <row r="634" spans="1:15" s="356" customFormat="1" ht="24.75" customHeight="1">
      <c r="A634" s="1237"/>
      <c r="B634" s="1261"/>
      <c r="C634" s="1261"/>
      <c r="D634" s="372">
        <v>8</v>
      </c>
      <c r="E634" s="372" t="s">
        <v>1250</v>
      </c>
      <c r="F634" s="374" t="s">
        <v>90</v>
      </c>
      <c r="G634" s="1256"/>
      <c r="H634" s="1256"/>
      <c r="I634" s="1256" t="str">
        <f>IF(H623="PRIORIZADO","3. TIEMPO DE RESPUESTA","NO DILIGENCIAR")</f>
        <v>NO DILIGENCIAR</v>
      </c>
      <c r="J634" s="372" t="str">
        <f>IF(H623="PRIORIZADO","1. ¿El trámite o servicio se encuentra virtualizado parcial o totalmente?","NO DILIGENCIAR")</f>
        <v>NO DILIGENCIAR</v>
      </c>
      <c r="K634" s="374"/>
      <c r="L634" s="374"/>
      <c r="M634" s="1257"/>
      <c r="N634" s="1257"/>
      <c r="O634" s="375"/>
    </row>
    <row r="635" spans="1:15" s="356" customFormat="1" ht="24.75" customHeight="1">
      <c r="A635" s="1237"/>
      <c r="B635" s="1261"/>
      <c r="C635" s="1261"/>
      <c r="D635" s="372">
        <v>9</v>
      </c>
      <c r="E635" s="372" t="s">
        <v>1252</v>
      </c>
      <c r="F635" s="374" t="s">
        <v>111</v>
      </c>
      <c r="G635" s="1256"/>
      <c r="H635" s="1256"/>
      <c r="I635" s="1256"/>
      <c r="J635" s="372" t="str">
        <f>IF(H623="PRIORIZADO","2. ¿Cuál es el tiempo de duración total del trámite o servicio?","NO DILIGENCIAR")</f>
        <v>NO DILIGENCIAR</v>
      </c>
      <c r="K635" s="374"/>
      <c r="L635" s="374"/>
      <c r="M635" s="1257"/>
      <c r="N635" s="1257"/>
      <c r="O635" s="375"/>
    </row>
    <row r="636" spans="1:15" s="356" customFormat="1" ht="24.75" customHeight="1">
      <c r="A636" s="1237"/>
      <c r="B636" s="1261"/>
      <c r="C636" s="1261"/>
      <c r="D636" s="1256">
        <v>10</v>
      </c>
      <c r="E636" s="1256" t="s">
        <v>1256</v>
      </c>
      <c r="F636" s="1257" t="s">
        <v>111</v>
      </c>
      <c r="G636" s="1256"/>
      <c r="H636" s="1256"/>
      <c r="I636" s="1256" t="str">
        <f>IF(H623="PRIORIZADO","4. SEGUIIMIENTO A LA RESPUESTA", "NO DILIGENCIAR")</f>
        <v>NO DILIGENCIAR</v>
      </c>
      <c r="J636" s="373" t="str">
        <f>IF(H623="PRIORIZADO","1. ¿Existe algún mecanismo o herramienta para que el ciudadano efectúe seguimiento a la gestión de la entidad para dar respuesta a su trámite o servicio solicitado?","NO DILIGENCIAR")</f>
        <v>NO DILIGENCIAR</v>
      </c>
      <c r="K636" s="374"/>
      <c r="L636" s="374"/>
      <c r="M636" s="1257"/>
      <c r="N636" s="1257"/>
      <c r="O636" s="375"/>
    </row>
    <row r="637" spans="1:15" s="356" customFormat="1" ht="24.75" customHeight="1">
      <c r="A637" s="1238"/>
      <c r="B637" s="1262"/>
      <c r="C637" s="1262"/>
      <c r="D637" s="1258"/>
      <c r="E637" s="1258"/>
      <c r="F637" s="1342" t="s">
        <v>111</v>
      </c>
      <c r="G637" s="1258"/>
      <c r="H637" s="1258"/>
      <c r="I637" s="1258"/>
      <c r="J637" s="378" t="str">
        <f>IF(H623="PRIORIZADO","2. ¿Hay contacto entre el ciudano y el funcionario asignado para la respuesta al trámite o servicio solicitado?","NO DILIGENCIAR")</f>
        <v>NO DILIGENCIAR</v>
      </c>
      <c r="K637" s="374"/>
      <c r="L637" s="374"/>
      <c r="M637" s="1257"/>
      <c r="N637" s="1257"/>
      <c r="O637" s="375"/>
    </row>
    <row r="638" spans="1:15" s="356" customFormat="1" ht="24.75" customHeight="1">
      <c r="A638" s="1236">
        <v>43</v>
      </c>
      <c r="B638" s="1260" t="s">
        <v>1109</v>
      </c>
      <c r="C638" s="1260" t="s">
        <v>1120</v>
      </c>
      <c r="D638" s="367">
        <v>1</v>
      </c>
      <c r="E638" s="367" t="s">
        <v>1220</v>
      </c>
      <c r="F638" s="369" t="s">
        <v>111</v>
      </c>
      <c r="G638" s="1263">
        <f>COUNTIF(F638:F652,"Si")</f>
        <v>3</v>
      </c>
      <c r="H638" s="1263" t="str">
        <f>IF(G638=0, "NO HA RELACIONADO EL TRAMITE",IF(G638&gt;=5,"PRIORIZADO","NO PRIORIZADO"))</f>
        <v>NO PRIORIZADO</v>
      </c>
      <c r="I638" s="1263" t="str">
        <f>IF(H638="PRIORIZADO","1. INFORMACION A LA CIUDADANIA","NO DILIGENCIAR")</f>
        <v>NO DILIGENCIAR</v>
      </c>
      <c r="J638" s="368" t="str">
        <f>IF(H638="PRIORIZADO","1. ¿Cuáles son los actores externos que intervienen en la gestión del trámite?","NO DILIGENCIAR")</f>
        <v>NO DILIGENCIAR</v>
      </c>
      <c r="K638" s="369"/>
      <c r="L638" s="369"/>
      <c r="M638" s="1297"/>
      <c r="N638" s="1297"/>
      <c r="O638" s="370"/>
    </row>
    <row r="639" spans="1:15" s="356" customFormat="1" ht="24.75" customHeight="1">
      <c r="A639" s="1237"/>
      <c r="B639" s="1261"/>
      <c r="C639" s="1261"/>
      <c r="D639" s="372">
        <v>2</v>
      </c>
      <c r="E639" s="372" t="s">
        <v>1225</v>
      </c>
      <c r="F639" s="374" t="s">
        <v>90</v>
      </c>
      <c r="G639" s="1256"/>
      <c r="H639" s="1256"/>
      <c r="I639" s="1256"/>
      <c r="J639" s="373" t="str">
        <f>IF(H638="PRIORIZADO","2 ¿Cuáles son los actores internos que intervienen en la gestión del trámite?","NO DILIGENCIAR")</f>
        <v>NO DILIGENCIAR</v>
      </c>
      <c r="K639" s="374"/>
      <c r="L639" s="374"/>
      <c r="M639" s="1257"/>
      <c r="N639" s="1257"/>
      <c r="O639" s="375"/>
    </row>
    <row r="640" spans="1:15" s="356" customFormat="1" ht="24.75" customHeight="1">
      <c r="A640" s="1237"/>
      <c r="B640" s="1261"/>
      <c r="C640" s="1261"/>
      <c r="D640" s="372">
        <v>3</v>
      </c>
      <c r="E640" s="372" t="s">
        <v>1229</v>
      </c>
      <c r="F640" s="374" t="s">
        <v>90</v>
      </c>
      <c r="G640" s="1256"/>
      <c r="H640" s="1256"/>
      <c r="I640" s="1256"/>
      <c r="J640" s="373" t="str">
        <f>IF(H638="PRIORIZADO","3. ¿En la sede electrónica de la entidad hay publicada  suficiente información del trámite?","NO DILIGENCIAR")</f>
        <v>NO DILIGENCIAR</v>
      </c>
      <c r="K640" s="376"/>
      <c r="L640" s="376"/>
      <c r="M640" s="1298"/>
      <c r="N640" s="1298"/>
      <c r="O640" s="377"/>
    </row>
    <row r="641" spans="1:15" s="356" customFormat="1" ht="24.75" customHeight="1">
      <c r="A641" s="1237"/>
      <c r="B641" s="1261"/>
      <c r="C641" s="1261"/>
      <c r="D641" s="1256">
        <v>4</v>
      </c>
      <c r="E641" s="1256" t="s">
        <v>1234</v>
      </c>
      <c r="F641" s="1257" t="s">
        <v>111</v>
      </c>
      <c r="G641" s="1256"/>
      <c r="H641" s="1256"/>
      <c r="I641" s="1256"/>
      <c r="J641" s="373" t="str">
        <f>IF(H638="PRIORIZADO","4. ¿La información publicada  sobre el trámite esta en lenguaje claro y comprensible para la ciudadanía y es de acceso público?","NO DILIGENCIAR")</f>
        <v>NO DILIGENCIAR</v>
      </c>
      <c r="K641" s="376"/>
      <c r="L641" s="376"/>
      <c r="M641" s="1298"/>
      <c r="N641" s="1298"/>
      <c r="O641" s="377"/>
    </row>
    <row r="642" spans="1:15" s="356" customFormat="1" ht="24.75" customHeight="1">
      <c r="A642" s="1237"/>
      <c r="B642" s="1261"/>
      <c r="C642" s="1261"/>
      <c r="D642" s="1256"/>
      <c r="E642" s="1256"/>
      <c r="F642" s="1257" t="s">
        <v>111</v>
      </c>
      <c r="G642" s="1256"/>
      <c r="H642" s="1256"/>
      <c r="I642" s="1256" t="str">
        <f>IF(H638="PRIORIZADO","2. VERIFICACIÓN DE REQUISITOS", "NO DILIGENCIAR")</f>
        <v>NO DILIGENCIAR</v>
      </c>
      <c r="J642" s="372" t="str">
        <f>IF(H638="PRIORIZADO","1. ¿Es posible modificar los documentos aportados por la ciudadanía?","NO DILIGENCIAR")</f>
        <v>NO DILIGENCIAR</v>
      </c>
      <c r="K642" s="374"/>
      <c r="L642" s="374"/>
      <c r="M642" s="1257"/>
      <c r="N642" s="1257"/>
      <c r="O642" s="375"/>
    </row>
    <row r="643" spans="1:15" s="356" customFormat="1" ht="24.75" customHeight="1">
      <c r="A643" s="1237"/>
      <c r="B643" s="1261"/>
      <c r="C643" s="1261"/>
      <c r="D643" s="1256">
        <v>5</v>
      </c>
      <c r="E643" s="1256" t="s">
        <v>1240</v>
      </c>
      <c r="F643" s="1257" t="s">
        <v>111</v>
      </c>
      <c r="G643" s="1256"/>
      <c r="H643" s="1256"/>
      <c r="I643" s="1256"/>
      <c r="J643" s="1256" t="str">
        <f>IF(H638="PRIORIZADO","2. ¿Existen registros detallados de los documentos aportados por la ciudadanía y se ejercen controles para evitar su perdida?","NO DILIGENCIAR")</f>
        <v>NO DILIGENCIAR</v>
      </c>
      <c r="K643" s="1257"/>
      <c r="L643" s="1257"/>
      <c r="M643" s="1257"/>
      <c r="N643" s="1257"/>
      <c r="O643" s="1302"/>
    </row>
    <row r="644" spans="1:15" s="356" customFormat="1" ht="24.75" customHeight="1">
      <c r="A644" s="1237"/>
      <c r="B644" s="1261"/>
      <c r="C644" s="1261"/>
      <c r="D644" s="1256"/>
      <c r="E644" s="1256"/>
      <c r="F644" s="1257" t="s">
        <v>111</v>
      </c>
      <c r="G644" s="1256"/>
      <c r="H644" s="1256"/>
      <c r="I644" s="1256"/>
      <c r="J644" s="1256"/>
      <c r="K644" s="1257"/>
      <c r="L644" s="1257"/>
      <c r="M644" s="1257"/>
      <c r="N644" s="1257"/>
      <c r="O644" s="1302"/>
    </row>
    <row r="645" spans="1:15" s="356" customFormat="1" ht="24.75" customHeight="1">
      <c r="A645" s="1237"/>
      <c r="B645" s="1261"/>
      <c r="C645" s="1261"/>
      <c r="D645" s="1256">
        <v>6</v>
      </c>
      <c r="E645" s="1256" t="s">
        <v>1244</v>
      </c>
      <c r="F645" s="1257" t="s">
        <v>111</v>
      </c>
      <c r="G645" s="1256"/>
      <c r="H645" s="1256"/>
      <c r="I645" s="1256"/>
      <c r="J645" s="1256"/>
      <c r="K645" s="1257"/>
      <c r="L645" s="1257"/>
      <c r="M645" s="1257"/>
      <c r="N645" s="1257"/>
      <c r="O645" s="1302"/>
    </row>
    <row r="646" spans="1:15" s="356" customFormat="1" ht="24.75" customHeight="1">
      <c r="A646" s="1237"/>
      <c r="B646" s="1261"/>
      <c r="C646" s="1261"/>
      <c r="D646" s="1256"/>
      <c r="E646" s="1256"/>
      <c r="F646" s="1257" t="s">
        <v>111</v>
      </c>
      <c r="G646" s="1256"/>
      <c r="H646" s="1256"/>
      <c r="I646" s="1256"/>
      <c r="J646" s="1256" t="str">
        <f>IF(H638="PRIORIZADO","3. ¿Existe algún mecanismo para validar la veracidad de los requisitos","NO DILIGENCIAR")</f>
        <v>NO DILIGENCIAR</v>
      </c>
      <c r="K646" s="1257"/>
      <c r="L646" s="1257"/>
      <c r="M646" s="1257"/>
      <c r="N646" s="1257"/>
      <c r="O646" s="1302"/>
    </row>
    <row r="647" spans="1:15" s="356" customFormat="1" ht="24.75" customHeight="1">
      <c r="A647" s="1237"/>
      <c r="B647" s="1261"/>
      <c r="C647" s="1261"/>
      <c r="D647" s="1256">
        <v>7</v>
      </c>
      <c r="E647" s="1256" t="s">
        <v>1249</v>
      </c>
      <c r="F647" s="1257" t="s">
        <v>111</v>
      </c>
      <c r="G647" s="1256"/>
      <c r="H647" s="1256"/>
      <c r="I647" s="1256"/>
      <c r="J647" s="1256"/>
      <c r="K647" s="1257"/>
      <c r="L647" s="1257"/>
      <c r="M647" s="1257"/>
      <c r="N647" s="1257"/>
      <c r="O647" s="1302"/>
    </row>
    <row r="648" spans="1:15" s="356" customFormat="1" ht="24.75" customHeight="1">
      <c r="A648" s="1237"/>
      <c r="B648" s="1261"/>
      <c r="C648" s="1261"/>
      <c r="D648" s="1256"/>
      <c r="E648" s="1256"/>
      <c r="F648" s="1257" t="s">
        <v>111</v>
      </c>
      <c r="G648" s="1256"/>
      <c r="H648" s="1256"/>
      <c r="I648" s="1256"/>
      <c r="J648" s="1256"/>
      <c r="K648" s="1257"/>
      <c r="L648" s="1257"/>
      <c r="M648" s="1257"/>
      <c r="N648" s="1257"/>
      <c r="O648" s="1302"/>
    </row>
    <row r="649" spans="1:15" s="356" customFormat="1" ht="24.75" customHeight="1">
      <c r="A649" s="1237"/>
      <c r="B649" s="1261"/>
      <c r="C649" s="1261"/>
      <c r="D649" s="372">
        <v>8</v>
      </c>
      <c r="E649" s="372" t="s">
        <v>1250</v>
      </c>
      <c r="F649" s="374" t="s">
        <v>90</v>
      </c>
      <c r="G649" s="1256"/>
      <c r="H649" s="1256"/>
      <c r="I649" s="1256" t="str">
        <f>IF(H638="PRIORIZADO","3. TIEMPO DE RESPUESTA","NO DILIGENCIAR")</f>
        <v>NO DILIGENCIAR</v>
      </c>
      <c r="J649" s="372" t="str">
        <f>IF(H638="PRIORIZADO","1. ¿El trámite o servicio se encuentra virtualizado parcial o totalmente?","NO DILIGENCIAR")</f>
        <v>NO DILIGENCIAR</v>
      </c>
      <c r="K649" s="374"/>
      <c r="L649" s="374"/>
      <c r="M649" s="1257"/>
      <c r="N649" s="1257"/>
      <c r="O649" s="375"/>
    </row>
    <row r="650" spans="1:15" s="356" customFormat="1" ht="24.75" customHeight="1">
      <c r="A650" s="1237"/>
      <c r="B650" s="1261"/>
      <c r="C650" s="1261"/>
      <c r="D650" s="372">
        <v>9</v>
      </c>
      <c r="E650" s="372" t="s">
        <v>1252</v>
      </c>
      <c r="F650" s="374" t="s">
        <v>111</v>
      </c>
      <c r="G650" s="1256"/>
      <c r="H650" s="1256"/>
      <c r="I650" s="1256"/>
      <c r="J650" s="372" t="str">
        <f>IF(H638="PRIORIZADO","2. ¿Cuál es el tiempo de duración total del trámite o servicio?","NO DILIGENCIAR")</f>
        <v>NO DILIGENCIAR</v>
      </c>
      <c r="K650" s="374"/>
      <c r="L650" s="374"/>
      <c r="M650" s="1257"/>
      <c r="N650" s="1257"/>
      <c r="O650" s="375"/>
    </row>
    <row r="651" spans="1:15" s="356" customFormat="1" ht="24.75" customHeight="1">
      <c r="A651" s="1237"/>
      <c r="B651" s="1261"/>
      <c r="C651" s="1261"/>
      <c r="D651" s="1256">
        <v>10</v>
      </c>
      <c r="E651" s="1256" t="s">
        <v>1256</v>
      </c>
      <c r="F651" s="1257" t="s">
        <v>111</v>
      </c>
      <c r="G651" s="1256"/>
      <c r="H651" s="1256"/>
      <c r="I651" s="1256" t="str">
        <f>IF(H638="PRIORIZADO","4. SEGUIIMIENTO A LA RESPUESTA", "NO DILIGENCIAR")</f>
        <v>NO DILIGENCIAR</v>
      </c>
      <c r="J651" s="373" t="str">
        <f>IF(H638="PRIORIZADO","1. ¿Existe algún mecanismo o herramienta para que el ciudadano efectúe seguimiento a la gestión de la entidad para dar respuesta a su trámite o servicio solicitado?","NO DILIGENCIAR")</f>
        <v>NO DILIGENCIAR</v>
      </c>
      <c r="K651" s="374"/>
      <c r="L651" s="374"/>
      <c r="M651" s="1257"/>
      <c r="N651" s="1257"/>
      <c r="O651" s="375"/>
    </row>
    <row r="652" spans="1:15" s="356" customFormat="1" ht="24.75" customHeight="1">
      <c r="A652" s="1238"/>
      <c r="B652" s="1262"/>
      <c r="C652" s="1262"/>
      <c r="D652" s="1258"/>
      <c r="E652" s="1258"/>
      <c r="F652" s="1342" t="s">
        <v>111</v>
      </c>
      <c r="G652" s="1258"/>
      <c r="H652" s="1258"/>
      <c r="I652" s="1258"/>
      <c r="J652" s="378" t="str">
        <f>IF(H638="PRIORIZADO","2. ¿Hay contacto entre el ciudano y el funcionario asignado para la respuesta al trámite o servicio solicitado?","NO DILIGENCIAR")</f>
        <v>NO DILIGENCIAR</v>
      </c>
      <c r="K652" s="374"/>
      <c r="L652" s="374"/>
      <c r="M652" s="1257"/>
      <c r="N652" s="1257"/>
      <c r="O652" s="375"/>
    </row>
    <row r="653" spans="1:15" s="356" customFormat="1" ht="24.75" customHeight="1">
      <c r="A653" s="1236">
        <v>44</v>
      </c>
      <c r="B653" s="1260" t="s">
        <v>1109</v>
      </c>
      <c r="C653" s="1260" t="s">
        <v>1124</v>
      </c>
      <c r="D653" s="367">
        <v>1</v>
      </c>
      <c r="E653" s="367" t="s">
        <v>1220</v>
      </c>
      <c r="F653" s="369" t="s">
        <v>111</v>
      </c>
      <c r="G653" s="1263">
        <f>COUNTIF(F653:F667,"Si")</f>
        <v>3</v>
      </c>
      <c r="H653" s="1263" t="str">
        <f>IF(G653=0, "NO HA RELACIONADO EL TRAMITE",IF(G653&gt;=5,"PRIORIZADO","NO PRIORIZADO"))</f>
        <v>NO PRIORIZADO</v>
      </c>
      <c r="I653" s="1263" t="str">
        <f>IF(H653="PRIORIZADO","1. INFORMACION A LA CIUDADANIA","NO DILIGENCIAR")</f>
        <v>NO DILIGENCIAR</v>
      </c>
      <c r="J653" s="368" t="str">
        <f>IF(H653="PRIORIZADO","1. ¿Cuáles son los actores externos que intervienen en la gestión del trámite?","NO DILIGENCIAR")</f>
        <v>NO DILIGENCIAR</v>
      </c>
      <c r="K653" s="369"/>
      <c r="L653" s="369"/>
      <c r="M653" s="1297"/>
      <c r="N653" s="1297"/>
      <c r="O653" s="370"/>
    </row>
    <row r="654" spans="1:15" s="356" customFormat="1" ht="24.75" customHeight="1">
      <c r="A654" s="1237"/>
      <c r="B654" s="1261"/>
      <c r="C654" s="1261"/>
      <c r="D654" s="372">
        <v>2</v>
      </c>
      <c r="E654" s="372" t="s">
        <v>1225</v>
      </c>
      <c r="F654" s="374" t="s">
        <v>90</v>
      </c>
      <c r="G654" s="1256"/>
      <c r="H654" s="1256"/>
      <c r="I654" s="1256"/>
      <c r="J654" s="373" t="str">
        <f>IF(H653="PRIORIZADO","2 ¿Cuáles son los actores internos que intervienen en la gestión del trámite?","NO DILIGENCIAR")</f>
        <v>NO DILIGENCIAR</v>
      </c>
      <c r="K654" s="374"/>
      <c r="L654" s="374"/>
      <c r="M654" s="1257"/>
      <c r="N654" s="1257"/>
      <c r="O654" s="375"/>
    </row>
    <row r="655" spans="1:15" s="356" customFormat="1" ht="24.75" customHeight="1">
      <c r="A655" s="1237"/>
      <c r="B655" s="1261"/>
      <c r="C655" s="1261"/>
      <c r="D655" s="372">
        <v>3</v>
      </c>
      <c r="E655" s="372" t="s">
        <v>1229</v>
      </c>
      <c r="F655" s="374" t="s">
        <v>90</v>
      </c>
      <c r="G655" s="1256"/>
      <c r="H655" s="1256"/>
      <c r="I655" s="1256"/>
      <c r="J655" s="373" t="str">
        <f>IF(H653="PRIORIZADO","3. ¿En la sede electrónica de la entidad hay publicada  suficiente información del trámite?","NO DILIGENCIAR")</f>
        <v>NO DILIGENCIAR</v>
      </c>
      <c r="K655" s="376"/>
      <c r="L655" s="376"/>
      <c r="M655" s="1298"/>
      <c r="N655" s="1298"/>
      <c r="O655" s="377"/>
    </row>
    <row r="656" spans="1:15" s="356" customFormat="1" ht="24.75" customHeight="1">
      <c r="A656" s="1237"/>
      <c r="B656" s="1261"/>
      <c r="C656" s="1261"/>
      <c r="D656" s="1256">
        <v>4</v>
      </c>
      <c r="E656" s="1256" t="s">
        <v>1234</v>
      </c>
      <c r="F656" s="1257" t="s">
        <v>111</v>
      </c>
      <c r="G656" s="1256"/>
      <c r="H656" s="1256"/>
      <c r="I656" s="1256"/>
      <c r="J656" s="373" t="str">
        <f>IF(H653="PRIORIZADO","4. ¿La información publicada  sobre el trámite esta en lenguaje claro y comprensible para la ciudadanía y es de acceso público?","NO DILIGENCIAR")</f>
        <v>NO DILIGENCIAR</v>
      </c>
      <c r="K656" s="376"/>
      <c r="L656" s="376"/>
      <c r="M656" s="1298"/>
      <c r="N656" s="1298"/>
      <c r="O656" s="377"/>
    </row>
    <row r="657" spans="1:15" s="356" customFormat="1" ht="24.75" customHeight="1">
      <c r="A657" s="1237"/>
      <c r="B657" s="1261"/>
      <c r="C657" s="1261"/>
      <c r="D657" s="1256"/>
      <c r="E657" s="1256"/>
      <c r="F657" s="1257" t="s">
        <v>111</v>
      </c>
      <c r="G657" s="1256"/>
      <c r="H657" s="1256"/>
      <c r="I657" s="1256" t="str">
        <f>IF(H653="PRIORIZADO","2. VERIFICACIÓN DE REQUISITOS", "NO DILIGENCIAR")</f>
        <v>NO DILIGENCIAR</v>
      </c>
      <c r="J657" s="372" t="str">
        <f>IF(H653="PRIORIZADO","1. ¿Es posible modificar los documentos aportados por la ciudadanía?","NO DILIGENCIAR")</f>
        <v>NO DILIGENCIAR</v>
      </c>
      <c r="K657" s="374"/>
      <c r="L657" s="374"/>
      <c r="M657" s="1257"/>
      <c r="N657" s="1257"/>
      <c r="O657" s="375"/>
    </row>
    <row r="658" spans="1:15" s="356" customFormat="1" ht="24.75" customHeight="1">
      <c r="A658" s="1237"/>
      <c r="B658" s="1261"/>
      <c r="C658" s="1261"/>
      <c r="D658" s="1256">
        <v>5</v>
      </c>
      <c r="E658" s="1256" t="s">
        <v>1240</v>
      </c>
      <c r="F658" s="1257" t="s">
        <v>111</v>
      </c>
      <c r="G658" s="1256"/>
      <c r="H658" s="1256"/>
      <c r="I658" s="1256"/>
      <c r="J658" s="1256" t="str">
        <f>IF(H653="PRIORIZADO","2. ¿Existen registros detallados de los documentos aportados por la ciudadanía y se ejercen controles para evitar su perdida?","NO DILIGENCIAR")</f>
        <v>NO DILIGENCIAR</v>
      </c>
      <c r="K658" s="1257"/>
      <c r="L658" s="1257"/>
      <c r="M658" s="1257"/>
      <c r="N658" s="1257"/>
      <c r="O658" s="1302"/>
    </row>
    <row r="659" spans="1:15" s="356" customFormat="1" ht="24.75" customHeight="1">
      <c r="A659" s="1237"/>
      <c r="B659" s="1261"/>
      <c r="C659" s="1261"/>
      <c r="D659" s="1256"/>
      <c r="E659" s="1256"/>
      <c r="F659" s="1257" t="s">
        <v>111</v>
      </c>
      <c r="G659" s="1256"/>
      <c r="H659" s="1256"/>
      <c r="I659" s="1256"/>
      <c r="J659" s="1256"/>
      <c r="K659" s="1257"/>
      <c r="L659" s="1257"/>
      <c r="M659" s="1257"/>
      <c r="N659" s="1257"/>
      <c r="O659" s="1302"/>
    </row>
    <row r="660" spans="1:15" s="356" customFormat="1" ht="24.75" customHeight="1">
      <c r="A660" s="1237"/>
      <c r="B660" s="1261"/>
      <c r="C660" s="1261"/>
      <c r="D660" s="1256">
        <v>6</v>
      </c>
      <c r="E660" s="1256" t="s">
        <v>1244</v>
      </c>
      <c r="F660" s="1257" t="s">
        <v>111</v>
      </c>
      <c r="G660" s="1256"/>
      <c r="H660" s="1256"/>
      <c r="I660" s="1256"/>
      <c r="J660" s="1256"/>
      <c r="K660" s="1257"/>
      <c r="L660" s="1257"/>
      <c r="M660" s="1257"/>
      <c r="N660" s="1257"/>
      <c r="O660" s="1302"/>
    </row>
    <row r="661" spans="1:15" s="356" customFormat="1" ht="24.75" customHeight="1">
      <c r="A661" s="1237"/>
      <c r="B661" s="1261"/>
      <c r="C661" s="1261"/>
      <c r="D661" s="1256"/>
      <c r="E661" s="1256"/>
      <c r="F661" s="1257" t="s">
        <v>111</v>
      </c>
      <c r="G661" s="1256"/>
      <c r="H661" s="1256"/>
      <c r="I661" s="1256"/>
      <c r="J661" s="1256" t="str">
        <f>IF(H653="PRIORIZADO","3. ¿Existe algún mecanismo para validar la veracidad de los requisitos","NO DILIGENCIAR")</f>
        <v>NO DILIGENCIAR</v>
      </c>
      <c r="K661" s="1257"/>
      <c r="L661" s="1257"/>
      <c r="M661" s="1257"/>
      <c r="N661" s="1257"/>
      <c r="O661" s="1302"/>
    </row>
    <row r="662" spans="1:15" s="356" customFormat="1" ht="24.75" customHeight="1">
      <c r="A662" s="1237"/>
      <c r="B662" s="1261"/>
      <c r="C662" s="1261"/>
      <c r="D662" s="1256">
        <v>7</v>
      </c>
      <c r="E662" s="1256" t="s">
        <v>1249</v>
      </c>
      <c r="F662" s="1257" t="s">
        <v>111</v>
      </c>
      <c r="G662" s="1256"/>
      <c r="H662" s="1256"/>
      <c r="I662" s="1256"/>
      <c r="J662" s="1256"/>
      <c r="K662" s="1257"/>
      <c r="L662" s="1257"/>
      <c r="M662" s="1257"/>
      <c r="N662" s="1257"/>
      <c r="O662" s="1302"/>
    </row>
    <row r="663" spans="1:15" s="356" customFormat="1" ht="24.75" customHeight="1">
      <c r="A663" s="1237"/>
      <c r="B663" s="1261"/>
      <c r="C663" s="1261"/>
      <c r="D663" s="1256"/>
      <c r="E663" s="1256"/>
      <c r="F663" s="1257" t="s">
        <v>111</v>
      </c>
      <c r="G663" s="1256"/>
      <c r="H663" s="1256"/>
      <c r="I663" s="1256"/>
      <c r="J663" s="1256"/>
      <c r="K663" s="1257"/>
      <c r="L663" s="1257"/>
      <c r="M663" s="1257"/>
      <c r="N663" s="1257"/>
      <c r="O663" s="1302"/>
    </row>
    <row r="664" spans="1:15" s="356" customFormat="1" ht="24.75" customHeight="1">
      <c r="A664" s="1237"/>
      <c r="B664" s="1261"/>
      <c r="C664" s="1261"/>
      <c r="D664" s="372">
        <v>8</v>
      </c>
      <c r="E664" s="372" t="s">
        <v>1250</v>
      </c>
      <c r="F664" s="374" t="s">
        <v>90</v>
      </c>
      <c r="G664" s="1256"/>
      <c r="H664" s="1256"/>
      <c r="I664" s="1256" t="str">
        <f>IF(H653="PRIORIZADO","3. TIEMPO DE RESPUESTA","NO DILIGENCIAR")</f>
        <v>NO DILIGENCIAR</v>
      </c>
      <c r="J664" s="372" t="str">
        <f>IF(H653="PRIORIZADO","1. ¿El trámite o servicio se encuentra virtualizado parcial o totalmente?","NO DILIGENCIAR")</f>
        <v>NO DILIGENCIAR</v>
      </c>
      <c r="K664" s="374"/>
      <c r="L664" s="374"/>
      <c r="M664" s="1257"/>
      <c r="N664" s="1257"/>
      <c r="O664" s="375"/>
    </row>
    <row r="665" spans="1:15" s="356" customFormat="1" ht="24.75" customHeight="1">
      <c r="A665" s="1237"/>
      <c r="B665" s="1261"/>
      <c r="C665" s="1261"/>
      <c r="D665" s="372">
        <v>9</v>
      </c>
      <c r="E665" s="372" t="s">
        <v>1252</v>
      </c>
      <c r="F665" s="374" t="s">
        <v>111</v>
      </c>
      <c r="G665" s="1256"/>
      <c r="H665" s="1256"/>
      <c r="I665" s="1256"/>
      <c r="J665" s="372" t="str">
        <f>IF(H653="PRIORIZADO","2. ¿Cuál es el tiempo de duración total del trámite o servicio?","NO DILIGENCIAR")</f>
        <v>NO DILIGENCIAR</v>
      </c>
      <c r="K665" s="374"/>
      <c r="L665" s="374"/>
      <c r="M665" s="1257"/>
      <c r="N665" s="1257"/>
      <c r="O665" s="375"/>
    </row>
    <row r="666" spans="1:15" s="356" customFormat="1" ht="24.75" customHeight="1">
      <c r="A666" s="1237"/>
      <c r="B666" s="1261"/>
      <c r="C666" s="1261"/>
      <c r="D666" s="1256">
        <v>10</v>
      </c>
      <c r="E666" s="1256" t="s">
        <v>1256</v>
      </c>
      <c r="F666" s="1257" t="s">
        <v>111</v>
      </c>
      <c r="G666" s="1256"/>
      <c r="H666" s="1256"/>
      <c r="I666" s="1256" t="str">
        <f>IF(H653="PRIORIZADO","4. SEGUIIMIENTO A LA RESPUESTA", "NO DILIGENCIAR")</f>
        <v>NO DILIGENCIAR</v>
      </c>
      <c r="J666" s="373" t="str">
        <f>IF(H653="PRIORIZADO","1. ¿Existe algún mecanismo o herramienta para que el ciudadano efectúe seguimiento a la gestión de la entidad para dar respuesta a su trámite o servicio solicitado?","NO DILIGENCIAR")</f>
        <v>NO DILIGENCIAR</v>
      </c>
      <c r="K666" s="374"/>
      <c r="L666" s="374"/>
      <c r="M666" s="1257"/>
      <c r="N666" s="1257"/>
      <c r="O666" s="375"/>
    </row>
    <row r="667" spans="1:15" s="356" customFormat="1" ht="24.75" customHeight="1">
      <c r="A667" s="1238"/>
      <c r="B667" s="1262"/>
      <c r="C667" s="1262"/>
      <c r="D667" s="1258"/>
      <c r="E667" s="1258"/>
      <c r="F667" s="1342" t="s">
        <v>111</v>
      </c>
      <c r="G667" s="1258"/>
      <c r="H667" s="1258"/>
      <c r="I667" s="1258"/>
      <c r="J667" s="378" t="str">
        <f>IF(H653="PRIORIZADO","2. ¿Hay contacto entre el ciudano y el funcionario asignado para la respuesta al trámite o servicio solicitado?","NO DILIGENCIAR")</f>
        <v>NO DILIGENCIAR</v>
      </c>
      <c r="K667" s="374"/>
      <c r="L667" s="374"/>
      <c r="M667" s="1257"/>
      <c r="N667" s="1257"/>
      <c r="O667" s="375"/>
    </row>
    <row r="668" spans="1:15" s="356" customFormat="1" ht="24.75" customHeight="1">
      <c r="A668" s="1236">
        <v>45</v>
      </c>
      <c r="B668" s="1260" t="s">
        <v>1109</v>
      </c>
      <c r="C668" s="1260" t="s">
        <v>1122</v>
      </c>
      <c r="D668" s="367">
        <v>1</v>
      </c>
      <c r="E668" s="367" t="s">
        <v>1220</v>
      </c>
      <c r="F668" s="369" t="s">
        <v>111</v>
      </c>
      <c r="G668" s="1263">
        <f>COUNTIF(F668:F682,"Si")</f>
        <v>3</v>
      </c>
      <c r="H668" s="1263" t="str">
        <f>IF(G668=0, "NO HA RELACIONADO EL TRAMITE",IF(G668&gt;=5,"PRIORIZADO","NO PRIORIZADO"))</f>
        <v>NO PRIORIZADO</v>
      </c>
      <c r="I668" s="1263" t="str">
        <f>IF(H668="PRIORIZADO","1. INFORMACION A LA CIUDADANIA","NO DILIGENCIAR")</f>
        <v>NO DILIGENCIAR</v>
      </c>
      <c r="J668" s="368" t="str">
        <f>IF(H668="PRIORIZADO","1. ¿Cuáles son los actores externos que intervienen en la gestión del trámite?","NO DILIGENCIAR")</f>
        <v>NO DILIGENCIAR</v>
      </c>
      <c r="K668" s="369"/>
      <c r="L668" s="369"/>
      <c r="M668" s="1297"/>
      <c r="N668" s="1297"/>
      <c r="O668" s="370"/>
    </row>
    <row r="669" spans="1:15" s="356" customFormat="1" ht="24.75" customHeight="1">
      <c r="A669" s="1237"/>
      <c r="B669" s="1261"/>
      <c r="C669" s="1261"/>
      <c r="D669" s="372">
        <v>2</v>
      </c>
      <c r="E669" s="372" t="s">
        <v>1225</v>
      </c>
      <c r="F669" s="374" t="s">
        <v>90</v>
      </c>
      <c r="G669" s="1256"/>
      <c r="H669" s="1256"/>
      <c r="I669" s="1256"/>
      <c r="J669" s="373" t="str">
        <f>IF(H668="PRIORIZADO","2 ¿Cuáles son los actores internos que intervienen en la gestión del trámite?","NO DILIGENCIAR")</f>
        <v>NO DILIGENCIAR</v>
      </c>
      <c r="K669" s="374"/>
      <c r="L669" s="374"/>
      <c r="M669" s="1257"/>
      <c r="N669" s="1257"/>
      <c r="O669" s="375"/>
    </row>
    <row r="670" spans="1:15" s="356" customFormat="1" ht="24.75" customHeight="1">
      <c r="A670" s="1237"/>
      <c r="B670" s="1261"/>
      <c r="C670" s="1261"/>
      <c r="D670" s="372">
        <v>3</v>
      </c>
      <c r="E670" s="372" t="s">
        <v>1229</v>
      </c>
      <c r="F670" s="374" t="s">
        <v>90</v>
      </c>
      <c r="G670" s="1256"/>
      <c r="H670" s="1256"/>
      <c r="I670" s="1256"/>
      <c r="J670" s="373" t="str">
        <f>IF(H668="PRIORIZADO","3. ¿En la sede electrónica de la entidad hay publicada  suficiente información del trámite?","NO DILIGENCIAR")</f>
        <v>NO DILIGENCIAR</v>
      </c>
      <c r="K670" s="376"/>
      <c r="L670" s="376"/>
      <c r="M670" s="1298"/>
      <c r="N670" s="1298"/>
      <c r="O670" s="377"/>
    </row>
    <row r="671" spans="1:15" s="356" customFormat="1" ht="24.75" customHeight="1">
      <c r="A671" s="1237"/>
      <c r="B671" s="1261"/>
      <c r="C671" s="1261"/>
      <c r="D671" s="1256">
        <v>4</v>
      </c>
      <c r="E671" s="1256" t="s">
        <v>1234</v>
      </c>
      <c r="F671" s="1257" t="s">
        <v>111</v>
      </c>
      <c r="G671" s="1256"/>
      <c r="H671" s="1256"/>
      <c r="I671" s="1256"/>
      <c r="J671" s="373" t="str">
        <f>IF(H668="PRIORIZADO","4. ¿La información publicada  sobre el trámite esta en lenguaje claro y comprensible para la ciudadanía y es de acceso público?","NO DILIGENCIAR")</f>
        <v>NO DILIGENCIAR</v>
      </c>
      <c r="K671" s="376"/>
      <c r="L671" s="376"/>
      <c r="M671" s="1298"/>
      <c r="N671" s="1298"/>
      <c r="O671" s="377"/>
    </row>
    <row r="672" spans="1:15" s="356" customFormat="1" ht="24.75" customHeight="1">
      <c r="A672" s="1237"/>
      <c r="B672" s="1261"/>
      <c r="C672" s="1261"/>
      <c r="D672" s="1256"/>
      <c r="E672" s="1256"/>
      <c r="F672" s="1257" t="s">
        <v>111</v>
      </c>
      <c r="G672" s="1256"/>
      <c r="H672" s="1256"/>
      <c r="I672" s="1256" t="str">
        <f>IF(H668="PRIORIZADO","2. VERIFICACIÓN DE REQUISITOS", "NO DILIGENCIAR")</f>
        <v>NO DILIGENCIAR</v>
      </c>
      <c r="J672" s="372" t="str">
        <f>IF(H668="PRIORIZADO","1. ¿Es posible modificar los documentos aportados por la ciudadanía?","NO DILIGENCIAR")</f>
        <v>NO DILIGENCIAR</v>
      </c>
      <c r="K672" s="374"/>
      <c r="L672" s="374"/>
      <c r="M672" s="1257"/>
      <c r="N672" s="1257"/>
      <c r="O672" s="375"/>
    </row>
    <row r="673" spans="1:15" s="356" customFormat="1" ht="24.75" customHeight="1">
      <c r="A673" s="1237"/>
      <c r="B673" s="1261"/>
      <c r="C673" s="1261"/>
      <c r="D673" s="1256">
        <v>5</v>
      </c>
      <c r="E673" s="1256" t="s">
        <v>1240</v>
      </c>
      <c r="F673" s="1257" t="s">
        <v>111</v>
      </c>
      <c r="G673" s="1256"/>
      <c r="H673" s="1256"/>
      <c r="I673" s="1256"/>
      <c r="J673" s="1256" t="str">
        <f>IF(H668="PRIORIZADO","2. ¿Existen registros detallados de los documentos aportados por la ciudadanía y se ejercen controles para evitar su perdida?","NO DILIGENCIAR")</f>
        <v>NO DILIGENCIAR</v>
      </c>
      <c r="K673" s="1257"/>
      <c r="L673" s="1257"/>
      <c r="M673" s="1257"/>
      <c r="N673" s="1257"/>
      <c r="O673" s="1302"/>
    </row>
    <row r="674" spans="1:15" s="356" customFormat="1" ht="24.75" customHeight="1">
      <c r="A674" s="1237"/>
      <c r="B674" s="1261"/>
      <c r="C674" s="1261"/>
      <c r="D674" s="1256"/>
      <c r="E674" s="1256"/>
      <c r="F674" s="1257" t="s">
        <v>111</v>
      </c>
      <c r="G674" s="1256"/>
      <c r="H674" s="1256"/>
      <c r="I674" s="1256"/>
      <c r="J674" s="1256"/>
      <c r="K674" s="1257"/>
      <c r="L674" s="1257"/>
      <c r="M674" s="1257"/>
      <c r="N674" s="1257"/>
      <c r="O674" s="1302"/>
    </row>
    <row r="675" spans="1:15" s="356" customFormat="1" ht="24.75" customHeight="1">
      <c r="A675" s="1237"/>
      <c r="B675" s="1261"/>
      <c r="C675" s="1261"/>
      <c r="D675" s="1256">
        <v>6</v>
      </c>
      <c r="E675" s="1256" t="s">
        <v>1244</v>
      </c>
      <c r="F675" s="1257" t="s">
        <v>111</v>
      </c>
      <c r="G675" s="1256"/>
      <c r="H675" s="1256"/>
      <c r="I675" s="1256"/>
      <c r="J675" s="1256"/>
      <c r="K675" s="1257"/>
      <c r="L675" s="1257"/>
      <c r="M675" s="1257"/>
      <c r="N675" s="1257"/>
      <c r="O675" s="1302"/>
    </row>
    <row r="676" spans="1:15" s="356" customFormat="1" ht="24.75" customHeight="1">
      <c r="A676" s="1237"/>
      <c r="B676" s="1261"/>
      <c r="C676" s="1261"/>
      <c r="D676" s="1256"/>
      <c r="E676" s="1256"/>
      <c r="F676" s="1257" t="s">
        <v>111</v>
      </c>
      <c r="G676" s="1256"/>
      <c r="H676" s="1256"/>
      <c r="I676" s="1256"/>
      <c r="J676" s="1256" t="str">
        <f>IF(H668="PRIORIZADO","3. ¿Existe algún mecanismo para validar la veracidad de los requisitos","NO DILIGENCIAR")</f>
        <v>NO DILIGENCIAR</v>
      </c>
      <c r="K676" s="1257"/>
      <c r="L676" s="1257"/>
      <c r="M676" s="1257"/>
      <c r="N676" s="1257"/>
      <c r="O676" s="1302"/>
    </row>
    <row r="677" spans="1:15" s="356" customFormat="1" ht="24.75" customHeight="1">
      <c r="A677" s="1237"/>
      <c r="B677" s="1261"/>
      <c r="C677" s="1261"/>
      <c r="D677" s="1256">
        <v>7</v>
      </c>
      <c r="E677" s="1256" t="s">
        <v>1249</v>
      </c>
      <c r="F677" s="1257" t="s">
        <v>111</v>
      </c>
      <c r="G677" s="1256"/>
      <c r="H677" s="1256"/>
      <c r="I677" s="1256"/>
      <c r="J677" s="1256"/>
      <c r="K677" s="1257"/>
      <c r="L677" s="1257"/>
      <c r="M677" s="1257"/>
      <c r="N677" s="1257"/>
      <c r="O677" s="1302"/>
    </row>
    <row r="678" spans="1:15" s="356" customFormat="1" ht="24.75" customHeight="1">
      <c r="A678" s="1237"/>
      <c r="B678" s="1261"/>
      <c r="C678" s="1261"/>
      <c r="D678" s="1256"/>
      <c r="E678" s="1256"/>
      <c r="F678" s="1257" t="s">
        <v>111</v>
      </c>
      <c r="G678" s="1256"/>
      <c r="H678" s="1256"/>
      <c r="I678" s="1256"/>
      <c r="J678" s="1256"/>
      <c r="K678" s="1257"/>
      <c r="L678" s="1257"/>
      <c r="M678" s="1257"/>
      <c r="N678" s="1257"/>
      <c r="O678" s="1302"/>
    </row>
    <row r="679" spans="1:15" s="356" customFormat="1" ht="24.75" customHeight="1">
      <c r="A679" s="1237"/>
      <c r="B679" s="1261"/>
      <c r="C679" s="1261"/>
      <c r="D679" s="372">
        <v>8</v>
      </c>
      <c r="E679" s="372" t="s">
        <v>1250</v>
      </c>
      <c r="F679" s="374" t="s">
        <v>90</v>
      </c>
      <c r="G679" s="1256"/>
      <c r="H679" s="1256"/>
      <c r="I679" s="1256" t="str">
        <f>IF(H668="PRIORIZADO","3. TIEMPO DE RESPUESTA","NO DILIGENCIAR")</f>
        <v>NO DILIGENCIAR</v>
      </c>
      <c r="J679" s="372" t="str">
        <f>IF(H668="PRIORIZADO","1. ¿El trámite o servicio se encuentra virtualizado parcial o totalmente?","NO DILIGENCIAR")</f>
        <v>NO DILIGENCIAR</v>
      </c>
      <c r="K679" s="374"/>
      <c r="L679" s="374"/>
      <c r="M679" s="1257"/>
      <c r="N679" s="1257"/>
      <c r="O679" s="375"/>
    </row>
    <row r="680" spans="1:15" s="356" customFormat="1" ht="24.75" customHeight="1">
      <c r="A680" s="1237"/>
      <c r="B680" s="1261"/>
      <c r="C680" s="1261"/>
      <c r="D680" s="372">
        <v>9</v>
      </c>
      <c r="E680" s="372" t="s">
        <v>1252</v>
      </c>
      <c r="F680" s="416" t="s">
        <v>111</v>
      </c>
      <c r="G680" s="1256"/>
      <c r="H680" s="1256"/>
      <c r="I680" s="1256"/>
      <c r="J680" s="372" t="str">
        <f>IF(H668="PRIORIZADO","2. ¿Cuál es el tiempo de duración total del trámite o servicio?","NO DILIGENCIAR")</f>
        <v>NO DILIGENCIAR</v>
      </c>
      <c r="K680" s="374"/>
      <c r="L680" s="374"/>
      <c r="M680" s="1257"/>
      <c r="N680" s="1257"/>
      <c r="O680" s="375"/>
    </row>
    <row r="681" spans="1:15" s="356" customFormat="1" ht="24.75" customHeight="1">
      <c r="A681" s="1237"/>
      <c r="B681" s="1261"/>
      <c r="C681" s="1261"/>
      <c r="D681" s="1256">
        <v>10</v>
      </c>
      <c r="E681" s="1256" t="s">
        <v>1256</v>
      </c>
      <c r="F681" s="1344" t="s">
        <v>111</v>
      </c>
      <c r="G681" s="1256"/>
      <c r="H681" s="1256"/>
      <c r="I681" s="1256" t="str">
        <f>IF(H668="PRIORIZADO","4. SEGUIIMIENTO A LA RESPUESTA", "NO DILIGENCIAR")</f>
        <v>NO DILIGENCIAR</v>
      </c>
      <c r="J681" s="373" t="str">
        <f>IF(H668="PRIORIZADO","1. ¿Existe algún mecanismo o herramienta para que el ciudadano efectúe seguimiento a la gestión de la entidad para dar respuesta a su trámite o servicio solicitado?","NO DILIGENCIAR")</f>
        <v>NO DILIGENCIAR</v>
      </c>
      <c r="K681" s="374"/>
      <c r="L681" s="374"/>
      <c r="M681" s="1257"/>
      <c r="N681" s="1257"/>
      <c r="O681" s="375"/>
    </row>
    <row r="682" spans="1:15" s="356" customFormat="1" ht="71.25" customHeight="1">
      <c r="A682" s="1238"/>
      <c r="B682" s="1262"/>
      <c r="C682" s="1262"/>
      <c r="D682" s="1258"/>
      <c r="E682" s="1258"/>
      <c r="F682" s="1345" t="s">
        <v>111</v>
      </c>
      <c r="G682" s="1258"/>
      <c r="H682" s="1258"/>
      <c r="I682" s="1258"/>
      <c r="J682" s="378" t="str">
        <f>IF(H668="PRIORIZADO","2. ¿Hay contacto entre el ciudano y el funcionario asignado para la respuesta al trámite o servicio solicitado?","NO DILIGENCIAR")</f>
        <v>NO DILIGENCIAR</v>
      </c>
      <c r="K682" s="374"/>
      <c r="L682" s="374"/>
      <c r="M682" s="1257"/>
      <c r="N682" s="1257"/>
      <c r="O682" s="375"/>
    </row>
    <row r="683" spans="1:15" ht="21.75" customHeight="1"/>
  </sheetData>
  <sheetProtection formatCells="0" formatColumns="0" formatRows="0" autoFilter="0"/>
  <autoFilter ref="B3:P682" xr:uid="{EB6F2F7C-9163-4A75-8A0F-3029846ACF09}">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autoFilter>
  <mergeCells count="1950">
    <mergeCell ref="P58:P60"/>
    <mergeCell ref="P61:P63"/>
    <mergeCell ref="P73:P75"/>
    <mergeCell ref="P76:P78"/>
    <mergeCell ref="O673:O675"/>
    <mergeCell ref="D675:D676"/>
    <mergeCell ref="E675:E676"/>
    <mergeCell ref="F675:F676"/>
    <mergeCell ref="J676:J678"/>
    <mergeCell ref="K676:K678"/>
    <mergeCell ref="L676:L678"/>
    <mergeCell ref="M676:N678"/>
    <mergeCell ref="O676:O678"/>
    <mergeCell ref="D677:D678"/>
    <mergeCell ref="E677:E678"/>
    <mergeCell ref="F677:F678"/>
    <mergeCell ref="I679:I680"/>
    <mergeCell ref="M679:N679"/>
    <mergeCell ref="M680:N680"/>
    <mergeCell ref="O658:O660"/>
    <mergeCell ref="D660:D661"/>
    <mergeCell ref="E660:E661"/>
    <mergeCell ref="F660:F661"/>
    <mergeCell ref="J661:J663"/>
    <mergeCell ref="K661:K663"/>
    <mergeCell ref="L661:L663"/>
    <mergeCell ref="M661:N663"/>
    <mergeCell ref="O661:O663"/>
    <mergeCell ref="D662:D663"/>
    <mergeCell ref="E662:E663"/>
    <mergeCell ref="F662:F663"/>
    <mergeCell ref="I664:I665"/>
    <mergeCell ref="D681:D682"/>
    <mergeCell ref="E681:E682"/>
    <mergeCell ref="F681:F682"/>
    <mergeCell ref="I681:I682"/>
    <mergeCell ref="M681:N681"/>
    <mergeCell ref="M682:N682"/>
    <mergeCell ref="B668:B682"/>
    <mergeCell ref="C668:C682"/>
    <mergeCell ref="G668:G682"/>
    <mergeCell ref="H668:H682"/>
    <mergeCell ref="I668:I671"/>
    <mergeCell ref="M668:N668"/>
    <mergeCell ref="M669:N669"/>
    <mergeCell ref="M670:N670"/>
    <mergeCell ref="D671:D672"/>
    <mergeCell ref="E671:E672"/>
    <mergeCell ref="F671:F672"/>
    <mergeCell ref="M671:N671"/>
    <mergeCell ref="I672:I678"/>
    <mergeCell ref="M672:N672"/>
    <mergeCell ref="D673:D674"/>
    <mergeCell ref="E673:E674"/>
    <mergeCell ref="F673:F674"/>
    <mergeCell ref="J673:J675"/>
    <mergeCell ref="K673:K675"/>
    <mergeCell ref="L673:L675"/>
    <mergeCell ref="M673:N675"/>
    <mergeCell ref="M664:N664"/>
    <mergeCell ref="M665:N665"/>
    <mergeCell ref="D666:D667"/>
    <mergeCell ref="E666:E667"/>
    <mergeCell ref="F666:F667"/>
    <mergeCell ref="I666:I667"/>
    <mergeCell ref="M666:N666"/>
    <mergeCell ref="M667:N667"/>
    <mergeCell ref="B653:B667"/>
    <mergeCell ref="C653:C667"/>
    <mergeCell ref="G653:G667"/>
    <mergeCell ref="H653:H667"/>
    <mergeCell ref="I653:I656"/>
    <mergeCell ref="M653:N653"/>
    <mergeCell ref="M654:N654"/>
    <mergeCell ref="M655:N655"/>
    <mergeCell ref="D656:D657"/>
    <mergeCell ref="E656:E657"/>
    <mergeCell ref="F656:F657"/>
    <mergeCell ref="M656:N656"/>
    <mergeCell ref="I657:I663"/>
    <mergeCell ref="M657:N657"/>
    <mergeCell ref="D658:D659"/>
    <mergeCell ref="E658:E659"/>
    <mergeCell ref="F658:F659"/>
    <mergeCell ref="J658:J660"/>
    <mergeCell ref="K658:K660"/>
    <mergeCell ref="L658:L660"/>
    <mergeCell ref="M658:N660"/>
    <mergeCell ref="O643:O645"/>
    <mergeCell ref="D645:D646"/>
    <mergeCell ref="E645:E646"/>
    <mergeCell ref="F645:F646"/>
    <mergeCell ref="J646:J648"/>
    <mergeCell ref="K646:K648"/>
    <mergeCell ref="L646:L648"/>
    <mergeCell ref="M646:N648"/>
    <mergeCell ref="O646:O648"/>
    <mergeCell ref="D647:D648"/>
    <mergeCell ref="E647:E648"/>
    <mergeCell ref="F647:F648"/>
    <mergeCell ref="I649:I650"/>
    <mergeCell ref="M649:N649"/>
    <mergeCell ref="M650:N650"/>
    <mergeCell ref="D651:D652"/>
    <mergeCell ref="E651:E652"/>
    <mergeCell ref="F651:F652"/>
    <mergeCell ref="I651:I652"/>
    <mergeCell ref="M651:N651"/>
    <mergeCell ref="M652:N652"/>
    <mergeCell ref="B638:B652"/>
    <mergeCell ref="C638:C652"/>
    <mergeCell ref="G638:G652"/>
    <mergeCell ref="H638:H652"/>
    <mergeCell ref="I638:I641"/>
    <mergeCell ref="M638:N638"/>
    <mergeCell ref="M639:N639"/>
    <mergeCell ref="M640:N640"/>
    <mergeCell ref="D641:D642"/>
    <mergeCell ref="E641:E642"/>
    <mergeCell ref="F641:F642"/>
    <mergeCell ref="M641:N641"/>
    <mergeCell ref="I642:I648"/>
    <mergeCell ref="M642:N642"/>
    <mergeCell ref="D643:D644"/>
    <mergeCell ref="E643:E644"/>
    <mergeCell ref="F643:F644"/>
    <mergeCell ref="J643:J645"/>
    <mergeCell ref="K643:K645"/>
    <mergeCell ref="L643:L645"/>
    <mergeCell ref="M643:N645"/>
    <mergeCell ref="O628:O630"/>
    <mergeCell ref="D630:D631"/>
    <mergeCell ref="E630:E631"/>
    <mergeCell ref="F630:F631"/>
    <mergeCell ref="J631:J633"/>
    <mergeCell ref="K631:K633"/>
    <mergeCell ref="L631:L633"/>
    <mergeCell ref="M631:N633"/>
    <mergeCell ref="O631:O633"/>
    <mergeCell ref="D632:D633"/>
    <mergeCell ref="E632:E633"/>
    <mergeCell ref="F632:F633"/>
    <mergeCell ref="I634:I635"/>
    <mergeCell ref="M634:N634"/>
    <mergeCell ref="M635:N635"/>
    <mergeCell ref="D636:D637"/>
    <mergeCell ref="E636:E637"/>
    <mergeCell ref="F636:F637"/>
    <mergeCell ref="I636:I637"/>
    <mergeCell ref="M636:N636"/>
    <mergeCell ref="M637:N637"/>
    <mergeCell ref="B623:B637"/>
    <mergeCell ref="C623:C637"/>
    <mergeCell ref="G623:G637"/>
    <mergeCell ref="H623:H637"/>
    <mergeCell ref="I623:I626"/>
    <mergeCell ref="M623:N623"/>
    <mergeCell ref="M624:N624"/>
    <mergeCell ref="M625:N625"/>
    <mergeCell ref="D626:D627"/>
    <mergeCell ref="E626:E627"/>
    <mergeCell ref="F626:F627"/>
    <mergeCell ref="M626:N626"/>
    <mergeCell ref="I627:I633"/>
    <mergeCell ref="M627:N627"/>
    <mergeCell ref="D628:D629"/>
    <mergeCell ref="E628:E629"/>
    <mergeCell ref="F628:F629"/>
    <mergeCell ref="J628:J630"/>
    <mergeCell ref="K628:K630"/>
    <mergeCell ref="L628:L630"/>
    <mergeCell ref="M628:N630"/>
    <mergeCell ref="O613:O615"/>
    <mergeCell ref="D615:D616"/>
    <mergeCell ref="E615:E616"/>
    <mergeCell ref="F615:F616"/>
    <mergeCell ref="J616:J618"/>
    <mergeCell ref="K616:K618"/>
    <mergeCell ref="L616:L618"/>
    <mergeCell ref="M616:N618"/>
    <mergeCell ref="O616:O618"/>
    <mergeCell ref="D617:D618"/>
    <mergeCell ref="E617:E618"/>
    <mergeCell ref="F617:F618"/>
    <mergeCell ref="I619:I620"/>
    <mergeCell ref="M619:N619"/>
    <mergeCell ref="M620:N620"/>
    <mergeCell ref="D621:D622"/>
    <mergeCell ref="E621:E622"/>
    <mergeCell ref="F621:F622"/>
    <mergeCell ref="I621:I622"/>
    <mergeCell ref="M621:N621"/>
    <mergeCell ref="M622:N622"/>
    <mergeCell ref="B608:B622"/>
    <mergeCell ref="C608:C622"/>
    <mergeCell ref="G608:G622"/>
    <mergeCell ref="H608:H622"/>
    <mergeCell ref="I608:I611"/>
    <mergeCell ref="M608:N608"/>
    <mergeCell ref="M609:N609"/>
    <mergeCell ref="M610:N610"/>
    <mergeCell ref="D611:D612"/>
    <mergeCell ref="E611:E612"/>
    <mergeCell ref="F611:F612"/>
    <mergeCell ref="M611:N611"/>
    <mergeCell ref="I612:I618"/>
    <mergeCell ref="M612:N612"/>
    <mergeCell ref="D613:D614"/>
    <mergeCell ref="E613:E614"/>
    <mergeCell ref="F613:F614"/>
    <mergeCell ref="J613:J615"/>
    <mergeCell ref="K613:K615"/>
    <mergeCell ref="L613:L615"/>
    <mergeCell ref="M613:N615"/>
    <mergeCell ref="O598:O600"/>
    <mergeCell ref="D600:D601"/>
    <mergeCell ref="E600:E601"/>
    <mergeCell ref="F600:F601"/>
    <mergeCell ref="J601:J603"/>
    <mergeCell ref="K601:K603"/>
    <mergeCell ref="L601:L603"/>
    <mergeCell ref="M601:N603"/>
    <mergeCell ref="O601:O603"/>
    <mergeCell ref="D602:D603"/>
    <mergeCell ref="E602:E603"/>
    <mergeCell ref="F602:F603"/>
    <mergeCell ref="I604:I605"/>
    <mergeCell ref="M604:N604"/>
    <mergeCell ref="M605:N605"/>
    <mergeCell ref="D606:D607"/>
    <mergeCell ref="E606:E607"/>
    <mergeCell ref="F606:F607"/>
    <mergeCell ref="I606:I607"/>
    <mergeCell ref="M606:N606"/>
    <mergeCell ref="M607:N607"/>
    <mergeCell ref="B593:B607"/>
    <mergeCell ref="C593:C607"/>
    <mergeCell ref="G593:G607"/>
    <mergeCell ref="H593:H607"/>
    <mergeCell ref="I593:I596"/>
    <mergeCell ref="M593:N593"/>
    <mergeCell ref="M594:N594"/>
    <mergeCell ref="M595:N595"/>
    <mergeCell ref="D596:D597"/>
    <mergeCell ref="E596:E597"/>
    <mergeCell ref="F596:F597"/>
    <mergeCell ref="M596:N596"/>
    <mergeCell ref="I597:I603"/>
    <mergeCell ref="M597:N597"/>
    <mergeCell ref="D598:D599"/>
    <mergeCell ref="E598:E599"/>
    <mergeCell ref="F598:F599"/>
    <mergeCell ref="J598:J600"/>
    <mergeCell ref="K598:K600"/>
    <mergeCell ref="L598:L600"/>
    <mergeCell ref="M598:N600"/>
    <mergeCell ref="O583:O585"/>
    <mergeCell ref="D585:D586"/>
    <mergeCell ref="E585:E586"/>
    <mergeCell ref="F585:F586"/>
    <mergeCell ref="J586:J588"/>
    <mergeCell ref="K586:K588"/>
    <mergeCell ref="L586:L588"/>
    <mergeCell ref="M586:N588"/>
    <mergeCell ref="O586:O588"/>
    <mergeCell ref="D587:D588"/>
    <mergeCell ref="E587:E588"/>
    <mergeCell ref="F587:F588"/>
    <mergeCell ref="I589:I590"/>
    <mergeCell ref="M589:N589"/>
    <mergeCell ref="M590:N590"/>
    <mergeCell ref="D591:D592"/>
    <mergeCell ref="E591:E592"/>
    <mergeCell ref="F591:F592"/>
    <mergeCell ref="I591:I592"/>
    <mergeCell ref="M591:N591"/>
    <mergeCell ref="M592:N592"/>
    <mergeCell ref="B578:B592"/>
    <mergeCell ref="C578:C592"/>
    <mergeCell ref="G578:G592"/>
    <mergeCell ref="H578:H592"/>
    <mergeCell ref="I578:I581"/>
    <mergeCell ref="M578:N578"/>
    <mergeCell ref="M579:N579"/>
    <mergeCell ref="M580:N580"/>
    <mergeCell ref="D581:D582"/>
    <mergeCell ref="E581:E582"/>
    <mergeCell ref="F581:F582"/>
    <mergeCell ref="M581:N581"/>
    <mergeCell ref="I582:I588"/>
    <mergeCell ref="M582:N582"/>
    <mergeCell ref="D583:D584"/>
    <mergeCell ref="E583:E584"/>
    <mergeCell ref="F583:F584"/>
    <mergeCell ref="J583:J585"/>
    <mergeCell ref="K583:K585"/>
    <mergeCell ref="L583:L585"/>
    <mergeCell ref="M583:N585"/>
    <mergeCell ref="O568:O570"/>
    <mergeCell ref="D570:D571"/>
    <mergeCell ref="E570:E571"/>
    <mergeCell ref="F570:F571"/>
    <mergeCell ref="J571:J573"/>
    <mergeCell ref="K571:K573"/>
    <mergeCell ref="L571:L573"/>
    <mergeCell ref="M571:N573"/>
    <mergeCell ref="O571:O573"/>
    <mergeCell ref="D572:D573"/>
    <mergeCell ref="E572:E573"/>
    <mergeCell ref="F572:F573"/>
    <mergeCell ref="I574:I575"/>
    <mergeCell ref="M574:N574"/>
    <mergeCell ref="M575:N575"/>
    <mergeCell ref="D576:D577"/>
    <mergeCell ref="E576:E577"/>
    <mergeCell ref="F576:F577"/>
    <mergeCell ref="I576:I577"/>
    <mergeCell ref="M576:N576"/>
    <mergeCell ref="M577:N577"/>
    <mergeCell ref="B563:B577"/>
    <mergeCell ref="C563:C577"/>
    <mergeCell ref="G563:G577"/>
    <mergeCell ref="H563:H577"/>
    <mergeCell ref="I563:I566"/>
    <mergeCell ref="M563:N563"/>
    <mergeCell ref="M564:N564"/>
    <mergeCell ref="M565:N565"/>
    <mergeCell ref="D566:D567"/>
    <mergeCell ref="E566:E567"/>
    <mergeCell ref="F566:F567"/>
    <mergeCell ref="M566:N566"/>
    <mergeCell ref="I567:I573"/>
    <mergeCell ref="M567:N567"/>
    <mergeCell ref="D568:D569"/>
    <mergeCell ref="E568:E569"/>
    <mergeCell ref="F568:F569"/>
    <mergeCell ref="J568:J570"/>
    <mergeCell ref="K568:K570"/>
    <mergeCell ref="L568:L570"/>
    <mergeCell ref="M568:N570"/>
    <mergeCell ref="O553:O555"/>
    <mergeCell ref="D555:D556"/>
    <mergeCell ref="E555:E556"/>
    <mergeCell ref="F555:F556"/>
    <mergeCell ref="J556:J558"/>
    <mergeCell ref="K556:K558"/>
    <mergeCell ref="L556:L558"/>
    <mergeCell ref="M556:N558"/>
    <mergeCell ref="O556:O558"/>
    <mergeCell ref="D557:D558"/>
    <mergeCell ref="E557:E558"/>
    <mergeCell ref="F557:F558"/>
    <mergeCell ref="I559:I560"/>
    <mergeCell ref="M559:N559"/>
    <mergeCell ref="M560:N560"/>
    <mergeCell ref="D561:D562"/>
    <mergeCell ref="E561:E562"/>
    <mergeCell ref="F561:F562"/>
    <mergeCell ref="I561:I562"/>
    <mergeCell ref="M561:N561"/>
    <mergeCell ref="M562:N562"/>
    <mergeCell ref="B548:B562"/>
    <mergeCell ref="C548:C562"/>
    <mergeCell ref="G548:G562"/>
    <mergeCell ref="H548:H562"/>
    <mergeCell ref="I548:I551"/>
    <mergeCell ref="M548:N548"/>
    <mergeCell ref="M549:N549"/>
    <mergeCell ref="M550:N550"/>
    <mergeCell ref="D551:D552"/>
    <mergeCell ref="E551:E552"/>
    <mergeCell ref="F551:F552"/>
    <mergeCell ref="M551:N551"/>
    <mergeCell ref="I552:I558"/>
    <mergeCell ref="M552:N552"/>
    <mergeCell ref="D553:D554"/>
    <mergeCell ref="E553:E554"/>
    <mergeCell ref="F553:F554"/>
    <mergeCell ref="J553:J555"/>
    <mergeCell ref="K553:K555"/>
    <mergeCell ref="L553:L555"/>
    <mergeCell ref="M553:N555"/>
    <mergeCell ref="O538:O540"/>
    <mergeCell ref="D540:D541"/>
    <mergeCell ref="E540:E541"/>
    <mergeCell ref="F540:F541"/>
    <mergeCell ref="J541:J543"/>
    <mergeCell ref="K541:K543"/>
    <mergeCell ref="L541:L543"/>
    <mergeCell ref="M541:N543"/>
    <mergeCell ref="O541:O543"/>
    <mergeCell ref="D542:D543"/>
    <mergeCell ref="E542:E543"/>
    <mergeCell ref="F542:F543"/>
    <mergeCell ref="I544:I545"/>
    <mergeCell ref="M544:N544"/>
    <mergeCell ref="M545:N545"/>
    <mergeCell ref="D546:D547"/>
    <mergeCell ref="E546:E547"/>
    <mergeCell ref="F546:F547"/>
    <mergeCell ref="I546:I547"/>
    <mergeCell ref="M546:N546"/>
    <mergeCell ref="M547:N547"/>
    <mergeCell ref="B533:B547"/>
    <mergeCell ref="C533:C547"/>
    <mergeCell ref="G533:G547"/>
    <mergeCell ref="H533:H547"/>
    <mergeCell ref="I533:I536"/>
    <mergeCell ref="M533:N533"/>
    <mergeCell ref="M534:N534"/>
    <mergeCell ref="M535:N535"/>
    <mergeCell ref="D536:D537"/>
    <mergeCell ref="E536:E537"/>
    <mergeCell ref="F536:F537"/>
    <mergeCell ref="M536:N536"/>
    <mergeCell ref="I537:I543"/>
    <mergeCell ref="M537:N537"/>
    <mergeCell ref="D538:D539"/>
    <mergeCell ref="E538:E539"/>
    <mergeCell ref="F538:F539"/>
    <mergeCell ref="J538:J540"/>
    <mergeCell ref="K538:K540"/>
    <mergeCell ref="L538:L540"/>
    <mergeCell ref="M538:N540"/>
    <mergeCell ref="O523:O525"/>
    <mergeCell ref="D525:D526"/>
    <mergeCell ref="E525:E526"/>
    <mergeCell ref="F525:F526"/>
    <mergeCell ref="J526:J528"/>
    <mergeCell ref="K526:K528"/>
    <mergeCell ref="L526:L528"/>
    <mergeCell ref="M526:N528"/>
    <mergeCell ref="O526:O528"/>
    <mergeCell ref="D527:D528"/>
    <mergeCell ref="E527:E528"/>
    <mergeCell ref="F527:F528"/>
    <mergeCell ref="I529:I530"/>
    <mergeCell ref="M529:N529"/>
    <mergeCell ref="M530:N530"/>
    <mergeCell ref="D531:D532"/>
    <mergeCell ref="E531:E532"/>
    <mergeCell ref="F531:F532"/>
    <mergeCell ref="I531:I532"/>
    <mergeCell ref="M531:N531"/>
    <mergeCell ref="M532:N532"/>
    <mergeCell ref="B518:B532"/>
    <mergeCell ref="C518:C532"/>
    <mergeCell ref="G518:G532"/>
    <mergeCell ref="H518:H532"/>
    <mergeCell ref="I518:I521"/>
    <mergeCell ref="M518:N518"/>
    <mergeCell ref="M519:N519"/>
    <mergeCell ref="M520:N520"/>
    <mergeCell ref="D521:D522"/>
    <mergeCell ref="E521:E522"/>
    <mergeCell ref="F521:F522"/>
    <mergeCell ref="M521:N521"/>
    <mergeCell ref="I522:I528"/>
    <mergeCell ref="M522:N522"/>
    <mergeCell ref="D523:D524"/>
    <mergeCell ref="E523:E524"/>
    <mergeCell ref="F523:F524"/>
    <mergeCell ref="J523:J525"/>
    <mergeCell ref="K523:K525"/>
    <mergeCell ref="L523:L525"/>
    <mergeCell ref="M523:N525"/>
    <mergeCell ref="O508:O510"/>
    <mergeCell ref="D510:D511"/>
    <mergeCell ref="E510:E511"/>
    <mergeCell ref="F510:F511"/>
    <mergeCell ref="J511:J513"/>
    <mergeCell ref="K511:K513"/>
    <mergeCell ref="L511:L513"/>
    <mergeCell ref="M511:N513"/>
    <mergeCell ref="O511:O513"/>
    <mergeCell ref="D512:D513"/>
    <mergeCell ref="E512:E513"/>
    <mergeCell ref="F512:F513"/>
    <mergeCell ref="I514:I515"/>
    <mergeCell ref="M514:N514"/>
    <mergeCell ref="M515:N515"/>
    <mergeCell ref="D516:D517"/>
    <mergeCell ref="E516:E517"/>
    <mergeCell ref="F516:F517"/>
    <mergeCell ref="I516:I517"/>
    <mergeCell ref="M516:N516"/>
    <mergeCell ref="M517:N517"/>
    <mergeCell ref="B503:B517"/>
    <mergeCell ref="C503:C517"/>
    <mergeCell ref="G503:G517"/>
    <mergeCell ref="H503:H517"/>
    <mergeCell ref="I503:I506"/>
    <mergeCell ref="M503:N503"/>
    <mergeCell ref="M504:N504"/>
    <mergeCell ref="M505:N505"/>
    <mergeCell ref="D506:D507"/>
    <mergeCell ref="E506:E507"/>
    <mergeCell ref="F506:F507"/>
    <mergeCell ref="M506:N506"/>
    <mergeCell ref="I507:I513"/>
    <mergeCell ref="M507:N507"/>
    <mergeCell ref="D508:D509"/>
    <mergeCell ref="E508:E509"/>
    <mergeCell ref="F508:F509"/>
    <mergeCell ref="J508:J510"/>
    <mergeCell ref="K508:K510"/>
    <mergeCell ref="L508:L510"/>
    <mergeCell ref="M508:N510"/>
    <mergeCell ref="O493:O495"/>
    <mergeCell ref="D495:D496"/>
    <mergeCell ref="E495:E496"/>
    <mergeCell ref="F495:F496"/>
    <mergeCell ref="J496:J498"/>
    <mergeCell ref="K496:K498"/>
    <mergeCell ref="L496:L498"/>
    <mergeCell ref="M496:N498"/>
    <mergeCell ref="O496:O498"/>
    <mergeCell ref="D497:D498"/>
    <mergeCell ref="E497:E498"/>
    <mergeCell ref="F497:F498"/>
    <mergeCell ref="I499:I500"/>
    <mergeCell ref="M499:N499"/>
    <mergeCell ref="M500:N500"/>
    <mergeCell ref="D501:D502"/>
    <mergeCell ref="E501:E502"/>
    <mergeCell ref="F501:F502"/>
    <mergeCell ref="I501:I502"/>
    <mergeCell ref="M501:N501"/>
    <mergeCell ref="M502:N502"/>
    <mergeCell ref="B488:B502"/>
    <mergeCell ref="C488:C502"/>
    <mergeCell ref="G488:G502"/>
    <mergeCell ref="H488:H502"/>
    <mergeCell ref="I488:I491"/>
    <mergeCell ref="M488:N488"/>
    <mergeCell ref="M489:N489"/>
    <mergeCell ref="M490:N490"/>
    <mergeCell ref="D491:D492"/>
    <mergeCell ref="E491:E492"/>
    <mergeCell ref="F491:F492"/>
    <mergeCell ref="M491:N491"/>
    <mergeCell ref="I492:I498"/>
    <mergeCell ref="M492:N492"/>
    <mergeCell ref="D493:D494"/>
    <mergeCell ref="E493:E494"/>
    <mergeCell ref="F493:F494"/>
    <mergeCell ref="J493:J495"/>
    <mergeCell ref="K493:K495"/>
    <mergeCell ref="L493:L495"/>
    <mergeCell ref="M493:N495"/>
    <mergeCell ref="O478:O480"/>
    <mergeCell ref="D480:D481"/>
    <mergeCell ref="E480:E481"/>
    <mergeCell ref="F480:F481"/>
    <mergeCell ref="J481:J483"/>
    <mergeCell ref="K481:K483"/>
    <mergeCell ref="L481:L483"/>
    <mergeCell ref="M481:N483"/>
    <mergeCell ref="O481:O483"/>
    <mergeCell ref="D482:D483"/>
    <mergeCell ref="E482:E483"/>
    <mergeCell ref="F482:F483"/>
    <mergeCell ref="I484:I485"/>
    <mergeCell ref="M484:N484"/>
    <mergeCell ref="M485:N485"/>
    <mergeCell ref="D486:D487"/>
    <mergeCell ref="E486:E487"/>
    <mergeCell ref="F486:F487"/>
    <mergeCell ref="I486:I487"/>
    <mergeCell ref="M486:N486"/>
    <mergeCell ref="M487:N487"/>
    <mergeCell ref="B473:B487"/>
    <mergeCell ref="C473:C487"/>
    <mergeCell ref="G473:G487"/>
    <mergeCell ref="H473:H487"/>
    <mergeCell ref="I473:I476"/>
    <mergeCell ref="M473:N473"/>
    <mergeCell ref="M474:N474"/>
    <mergeCell ref="M475:N475"/>
    <mergeCell ref="D476:D477"/>
    <mergeCell ref="E476:E477"/>
    <mergeCell ref="F476:F477"/>
    <mergeCell ref="M476:N476"/>
    <mergeCell ref="I477:I483"/>
    <mergeCell ref="M477:N477"/>
    <mergeCell ref="D478:D479"/>
    <mergeCell ref="E478:E479"/>
    <mergeCell ref="F478:F479"/>
    <mergeCell ref="J478:J480"/>
    <mergeCell ref="K478:K480"/>
    <mergeCell ref="L478:L480"/>
    <mergeCell ref="M478:N480"/>
    <mergeCell ref="B443:B457"/>
    <mergeCell ref="C443:C457"/>
    <mergeCell ref="G443:G457"/>
    <mergeCell ref="H443:H457"/>
    <mergeCell ref="I443:I446"/>
    <mergeCell ref="D446:D447"/>
    <mergeCell ref="E446:E447"/>
    <mergeCell ref="F446:F447"/>
    <mergeCell ref="M446:N446"/>
    <mergeCell ref="I447:I453"/>
    <mergeCell ref="O463:O465"/>
    <mergeCell ref="D465:D466"/>
    <mergeCell ref="E465:E466"/>
    <mergeCell ref="F465:F466"/>
    <mergeCell ref="J466:J468"/>
    <mergeCell ref="K466:K468"/>
    <mergeCell ref="L466:L468"/>
    <mergeCell ref="M466:N468"/>
    <mergeCell ref="O466:O468"/>
    <mergeCell ref="D467:D468"/>
    <mergeCell ref="E467:E468"/>
    <mergeCell ref="F467:F468"/>
    <mergeCell ref="B458:B472"/>
    <mergeCell ref="C458:C472"/>
    <mergeCell ref="G458:G472"/>
    <mergeCell ref="H458:H472"/>
    <mergeCell ref="I458:I461"/>
    <mergeCell ref="M458:N458"/>
    <mergeCell ref="M459:N459"/>
    <mergeCell ref="M460:N460"/>
    <mergeCell ref="D461:D462"/>
    <mergeCell ref="E461:E462"/>
    <mergeCell ref="F461:F462"/>
    <mergeCell ref="M461:N461"/>
    <mergeCell ref="I462:I468"/>
    <mergeCell ref="M462:N462"/>
    <mergeCell ref="D463:D464"/>
    <mergeCell ref="E463:E464"/>
    <mergeCell ref="F463:F464"/>
    <mergeCell ref="J463:J465"/>
    <mergeCell ref="K463:K465"/>
    <mergeCell ref="L463:L465"/>
    <mergeCell ref="M463:N465"/>
    <mergeCell ref="I469:I470"/>
    <mergeCell ref="M469:N469"/>
    <mergeCell ref="M470:N470"/>
    <mergeCell ref="D471:D472"/>
    <mergeCell ref="E471:E472"/>
    <mergeCell ref="F471:F472"/>
    <mergeCell ref="I471:I472"/>
    <mergeCell ref="M471:N471"/>
    <mergeCell ref="M472:N472"/>
    <mergeCell ref="D448:D449"/>
    <mergeCell ref="E448:E449"/>
    <mergeCell ref="F448:F449"/>
    <mergeCell ref="J448:J450"/>
    <mergeCell ref="K448:K450"/>
    <mergeCell ref="L448:L450"/>
    <mergeCell ref="M448:N450"/>
    <mergeCell ref="D450:D451"/>
    <mergeCell ref="E450:E451"/>
    <mergeCell ref="F450:F451"/>
    <mergeCell ref="D452:D453"/>
    <mergeCell ref="E452:E453"/>
    <mergeCell ref="F452:F453"/>
    <mergeCell ref="I454:I455"/>
    <mergeCell ref="M454:N454"/>
    <mergeCell ref="M455:N455"/>
    <mergeCell ref="M457:N457"/>
    <mergeCell ref="D456:D457"/>
    <mergeCell ref="E456:E457"/>
    <mergeCell ref="F456:F457"/>
    <mergeCell ref="I456:I457"/>
    <mergeCell ref="M456:N456"/>
    <mergeCell ref="B428:B442"/>
    <mergeCell ref="C428:C442"/>
    <mergeCell ref="G428:G442"/>
    <mergeCell ref="H428:H442"/>
    <mergeCell ref="I428:I431"/>
    <mergeCell ref="D431:D432"/>
    <mergeCell ref="E431:E432"/>
    <mergeCell ref="F431:F432"/>
    <mergeCell ref="M431:N431"/>
    <mergeCell ref="I432:I438"/>
    <mergeCell ref="M432:N432"/>
    <mergeCell ref="D433:D434"/>
    <mergeCell ref="E433:E434"/>
    <mergeCell ref="F433:F434"/>
    <mergeCell ref="J433:J435"/>
    <mergeCell ref="K433:K435"/>
    <mergeCell ref="L433:L435"/>
    <mergeCell ref="M433:N435"/>
    <mergeCell ref="D435:D436"/>
    <mergeCell ref="E435:E436"/>
    <mergeCell ref="F435:F436"/>
    <mergeCell ref="D437:D438"/>
    <mergeCell ref="E437:E438"/>
    <mergeCell ref="F437:F438"/>
    <mergeCell ref="I439:I440"/>
    <mergeCell ref="D441:D442"/>
    <mergeCell ref="E441:E442"/>
    <mergeCell ref="F441:F442"/>
    <mergeCell ref="I441:I442"/>
    <mergeCell ref="M441:N441"/>
    <mergeCell ref="M442:N442"/>
    <mergeCell ref="M428:N428"/>
    <mergeCell ref="B413:B427"/>
    <mergeCell ref="C413:C427"/>
    <mergeCell ref="G413:G427"/>
    <mergeCell ref="H413:H427"/>
    <mergeCell ref="I413:I416"/>
    <mergeCell ref="D416:D417"/>
    <mergeCell ref="E416:E417"/>
    <mergeCell ref="F416:F417"/>
    <mergeCell ref="M416:N416"/>
    <mergeCell ref="I417:I423"/>
    <mergeCell ref="M417:N417"/>
    <mergeCell ref="D418:D419"/>
    <mergeCell ref="E418:E419"/>
    <mergeCell ref="F418:F419"/>
    <mergeCell ref="J418:J420"/>
    <mergeCell ref="K418:K420"/>
    <mergeCell ref="L418:L420"/>
    <mergeCell ref="M418:N420"/>
    <mergeCell ref="D420:D421"/>
    <mergeCell ref="E420:E421"/>
    <mergeCell ref="F420:F421"/>
    <mergeCell ref="D422:D423"/>
    <mergeCell ref="E422:E423"/>
    <mergeCell ref="F422:F423"/>
    <mergeCell ref="I424:I425"/>
    <mergeCell ref="D426:D427"/>
    <mergeCell ref="E426:E427"/>
    <mergeCell ref="F426:F427"/>
    <mergeCell ref="I426:I427"/>
    <mergeCell ref="M426:N426"/>
    <mergeCell ref="M427:N427"/>
    <mergeCell ref="B398:B412"/>
    <mergeCell ref="C398:C412"/>
    <mergeCell ref="G398:G412"/>
    <mergeCell ref="H398:H412"/>
    <mergeCell ref="I398:I401"/>
    <mergeCell ref="D401:D402"/>
    <mergeCell ref="E401:E402"/>
    <mergeCell ref="F401:F402"/>
    <mergeCell ref="M401:N401"/>
    <mergeCell ref="I402:I408"/>
    <mergeCell ref="M402:N402"/>
    <mergeCell ref="D403:D404"/>
    <mergeCell ref="E403:E404"/>
    <mergeCell ref="F403:F404"/>
    <mergeCell ref="J403:J405"/>
    <mergeCell ref="K403:K405"/>
    <mergeCell ref="L403:L405"/>
    <mergeCell ref="M403:N405"/>
    <mergeCell ref="D405:D406"/>
    <mergeCell ref="E405:E406"/>
    <mergeCell ref="F405:F406"/>
    <mergeCell ref="D407:D408"/>
    <mergeCell ref="E407:E408"/>
    <mergeCell ref="F407:F408"/>
    <mergeCell ref="I409:I410"/>
    <mergeCell ref="D411:D412"/>
    <mergeCell ref="E411:E412"/>
    <mergeCell ref="F411:F412"/>
    <mergeCell ref="I411:I412"/>
    <mergeCell ref="M398:N398"/>
    <mergeCell ref="M399:N399"/>
    <mergeCell ref="M400:N400"/>
    <mergeCell ref="B383:B397"/>
    <mergeCell ref="C383:C397"/>
    <mergeCell ref="G383:G397"/>
    <mergeCell ref="H383:H397"/>
    <mergeCell ref="I383:I386"/>
    <mergeCell ref="D386:D387"/>
    <mergeCell ref="E386:E387"/>
    <mergeCell ref="F386:F387"/>
    <mergeCell ref="M386:N386"/>
    <mergeCell ref="I387:I393"/>
    <mergeCell ref="M387:N387"/>
    <mergeCell ref="D388:D389"/>
    <mergeCell ref="E388:E389"/>
    <mergeCell ref="F388:F389"/>
    <mergeCell ref="J388:J390"/>
    <mergeCell ref="K388:K390"/>
    <mergeCell ref="L388:L390"/>
    <mergeCell ref="M388:N390"/>
    <mergeCell ref="D390:D391"/>
    <mergeCell ref="E390:E391"/>
    <mergeCell ref="F390:F391"/>
    <mergeCell ref="D392:D393"/>
    <mergeCell ref="E392:E393"/>
    <mergeCell ref="F392:F393"/>
    <mergeCell ref="I394:I395"/>
    <mergeCell ref="D396:D397"/>
    <mergeCell ref="E396:E397"/>
    <mergeCell ref="F396:F397"/>
    <mergeCell ref="I396:I397"/>
    <mergeCell ref="M396:N396"/>
    <mergeCell ref="M397:N397"/>
    <mergeCell ref="M394:N394"/>
    <mergeCell ref="B368:B382"/>
    <mergeCell ref="C368:C382"/>
    <mergeCell ref="G368:G382"/>
    <mergeCell ref="H368:H382"/>
    <mergeCell ref="I368:I371"/>
    <mergeCell ref="D371:D372"/>
    <mergeCell ref="E371:E372"/>
    <mergeCell ref="F371:F372"/>
    <mergeCell ref="M371:N371"/>
    <mergeCell ref="I372:I378"/>
    <mergeCell ref="M372:N372"/>
    <mergeCell ref="D373:D374"/>
    <mergeCell ref="E373:E374"/>
    <mergeCell ref="F373:F374"/>
    <mergeCell ref="J373:J375"/>
    <mergeCell ref="K373:K375"/>
    <mergeCell ref="L373:L375"/>
    <mergeCell ref="M373:N375"/>
    <mergeCell ref="D375:D376"/>
    <mergeCell ref="E375:E376"/>
    <mergeCell ref="F375:F376"/>
    <mergeCell ref="D377:D378"/>
    <mergeCell ref="E377:E378"/>
    <mergeCell ref="F377:F378"/>
    <mergeCell ref="I379:I380"/>
    <mergeCell ref="D381:D382"/>
    <mergeCell ref="E381:E382"/>
    <mergeCell ref="F381:F382"/>
    <mergeCell ref="I381:I382"/>
    <mergeCell ref="M381:N381"/>
    <mergeCell ref="M382:N382"/>
    <mergeCell ref="M368:N368"/>
    <mergeCell ref="I351:I352"/>
    <mergeCell ref="M351:N351"/>
    <mergeCell ref="M352:N352"/>
    <mergeCell ref="B353:B367"/>
    <mergeCell ref="C353:C367"/>
    <mergeCell ref="G353:G367"/>
    <mergeCell ref="H353:H367"/>
    <mergeCell ref="I353:I356"/>
    <mergeCell ref="D356:D357"/>
    <mergeCell ref="E356:E357"/>
    <mergeCell ref="F356:F357"/>
    <mergeCell ref="M356:N356"/>
    <mergeCell ref="I357:I363"/>
    <mergeCell ref="M357:N357"/>
    <mergeCell ref="D358:D359"/>
    <mergeCell ref="E358:E359"/>
    <mergeCell ref="F358:F359"/>
    <mergeCell ref="J358:J360"/>
    <mergeCell ref="K358:K360"/>
    <mergeCell ref="L358:L360"/>
    <mergeCell ref="M358:N360"/>
    <mergeCell ref="D360:D361"/>
    <mergeCell ref="E360:E361"/>
    <mergeCell ref="F360:F361"/>
    <mergeCell ref="D362:D363"/>
    <mergeCell ref="E362:E363"/>
    <mergeCell ref="F362:F363"/>
    <mergeCell ref="I364:I365"/>
    <mergeCell ref="D366:D367"/>
    <mergeCell ref="E366:E367"/>
    <mergeCell ref="F366:F367"/>
    <mergeCell ref="I366:I367"/>
    <mergeCell ref="F336:F337"/>
    <mergeCell ref="I336:I337"/>
    <mergeCell ref="M336:N336"/>
    <mergeCell ref="M337:N337"/>
    <mergeCell ref="B338:B352"/>
    <mergeCell ref="C338:C352"/>
    <mergeCell ref="G338:G352"/>
    <mergeCell ref="H338:H352"/>
    <mergeCell ref="I338:I341"/>
    <mergeCell ref="D341:D342"/>
    <mergeCell ref="E341:E342"/>
    <mergeCell ref="F341:F342"/>
    <mergeCell ref="M341:N341"/>
    <mergeCell ref="I342:I348"/>
    <mergeCell ref="M342:N342"/>
    <mergeCell ref="D343:D344"/>
    <mergeCell ref="E343:E344"/>
    <mergeCell ref="F343:F344"/>
    <mergeCell ref="J343:J345"/>
    <mergeCell ref="K343:K345"/>
    <mergeCell ref="L343:L345"/>
    <mergeCell ref="M343:N345"/>
    <mergeCell ref="D345:D346"/>
    <mergeCell ref="E345:E346"/>
    <mergeCell ref="F345:F346"/>
    <mergeCell ref="D347:D348"/>
    <mergeCell ref="E347:E348"/>
    <mergeCell ref="F347:F348"/>
    <mergeCell ref="I349:I350"/>
    <mergeCell ref="D351:D352"/>
    <mergeCell ref="E351:E352"/>
    <mergeCell ref="F351:F352"/>
    <mergeCell ref="E321:E322"/>
    <mergeCell ref="F321:F322"/>
    <mergeCell ref="I321:I322"/>
    <mergeCell ref="M321:N321"/>
    <mergeCell ref="M322:N322"/>
    <mergeCell ref="B323:B337"/>
    <mergeCell ref="C323:C337"/>
    <mergeCell ref="G323:G337"/>
    <mergeCell ref="H323:H337"/>
    <mergeCell ref="I323:I326"/>
    <mergeCell ref="D326:D327"/>
    <mergeCell ref="E326:E327"/>
    <mergeCell ref="F326:F327"/>
    <mergeCell ref="M326:N326"/>
    <mergeCell ref="I327:I333"/>
    <mergeCell ref="M327:N327"/>
    <mergeCell ref="D328:D329"/>
    <mergeCell ref="E328:E329"/>
    <mergeCell ref="F328:F329"/>
    <mergeCell ref="J328:J330"/>
    <mergeCell ref="K328:K330"/>
    <mergeCell ref="L328:L330"/>
    <mergeCell ref="M328:N330"/>
    <mergeCell ref="D330:D331"/>
    <mergeCell ref="E330:E331"/>
    <mergeCell ref="F330:F331"/>
    <mergeCell ref="D332:D333"/>
    <mergeCell ref="E332:E333"/>
    <mergeCell ref="F332:F333"/>
    <mergeCell ref="I334:I335"/>
    <mergeCell ref="D336:D337"/>
    <mergeCell ref="E336:E337"/>
    <mergeCell ref="D306:D307"/>
    <mergeCell ref="E306:E307"/>
    <mergeCell ref="F306:F307"/>
    <mergeCell ref="I306:I307"/>
    <mergeCell ref="M306:N306"/>
    <mergeCell ref="M307:N307"/>
    <mergeCell ref="B308:B322"/>
    <mergeCell ref="C308:C322"/>
    <mergeCell ref="G308:G322"/>
    <mergeCell ref="H308:H322"/>
    <mergeCell ref="I308:I311"/>
    <mergeCell ref="D311:D312"/>
    <mergeCell ref="E311:E312"/>
    <mergeCell ref="F311:F312"/>
    <mergeCell ref="M311:N311"/>
    <mergeCell ref="I312:I318"/>
    <mergeCell ref="M312:N312"/>
    <mergeCell ref="D313:D314"/>
    <mergeCell ref="E313:E314"/>
    <mergeCell ref="F313:F314"/>
    <mergeCell ref="J313:J315"/>
    <mergeCell ref="K313:K315"/>
    <mergeCell ref="L313:L315"/>
    <mergeCell ref="M313:N315"/>
    <mergeCell ref="D315:D316"/>
    <mergeCell ref="E315:E316"/>
    <mergeCell ref="F315:F316"/>
    <mergeCell ref="D317:D318"/>
    <mergeCell ref="E317:E318"/>
    <mergeCell ref="F317:F318"/>
    <mergeCell ref="I319:I320"/>
    <mergeCell ref="D321:D322"/>
    <mergeCell ref="D291:D292"/>
    <mergeCell ref="E291:E292"/>
    <mergeCell ref="F291:F292"/>
    <mergeCell ref="I291:I292"/>
    <mergeCell ref="M291:N291"/>
    <mergeCell ref="M292:N292"/>
    <mergeCell ref="B293:B307"/>
    <mergeCell ref="C293:C307"/>
    <mergeCell ref="G293:G307"/>
    <mergeCell ref="H293:H307"/>
    <mergeCell ref="I293:I296"/>
    <mergeCell ref="D296:D297"/>
    <mergeCell ref="E296:E297"/>
    <mergeCell ref="F296:F297"/>
    <mergeCell ref="M296:N296"/>
    <mergeCell ref="I297:I303"/>
    <mergeCell ref="M297:N297"/>
    <mergeCell ref="D298:D299"/>
    <mergeCell ref="E298:E299"/>
    <mergeCell ref="F298:F299"/>
    <mergeCell ref="J298:J300"/>
    <mergeCell ref="K298:K300"/>
    <mergeCell ref="L298:L300"/>
    <mergeCell ref="M298:N300"/>
    <mergeCell ref="D300:D301"/>
    <mergeCell ref="E300:E301"/>
    <mergeCell ref="F300:F301"/>
    <mergeCell ref="J301:J303"/>
    <mergeCell ref="K301:K303"/>
    <mergeCell ref="D302:D303"/>
    <mergeCell ref="E302:E303"/>
    <mergeCell ref="F302:F303"/>
    <mergeCell ref="F281:F282"/>
    <mergeCell ref="M281:N281"/>
    <mergeCell ref="I282:I288"/>
    <mergeCell ref="M282:N282"/>
    <mergeCell ref="D283:D284"/>
    <mergeCell ref="E283:E284"/>
    <mergeCell ref="F283:F284"/>
    <mergeCell ref="J283:J285"/>
    <mergeCell ref="K283:K285"/>
    <mergeCell ref="L283:L285"/>
    <mergeCell ref="M283:N285"/>
    <mergeCell ref="O283:O285"/>
    <mergeCell ref="D285:D286"/>
    <mergeCell ref="E285:E286"/>
    <mergeCell ref="F285:F286"/>
    <mergeCell ref="J286:J288"/>
    <mergeCell ref="K286:K288"/>
    <mergeCell ref="L286:L288"/>
    <mergeCell ref="M286:N288"/>
    <mergeCell ref="O286:O288"/>
    <mergeCell ref="D287:D288"/>
    <mergeCell ref="E287:E288"/>
    <mergeCell ref="F287:F288"/>
    <mergeCell ref="D261:D262"/>
    <mergeCell ref="E261:E262"/>
    <mergeCell ref="F261:F262"/>
    <mergeCell ref="I261:I262"/>
    <mergeCell ref="M261:N261"/>
    <mergeCell ref="M262:N262"/>
    <mergeCell ref="B263:B277"/>
    <mergeCell ref="C263:C277"/>
    <mergeCell ref="G263:G277"/>
    <mergeCell ref="H263:H277"/>
    <mergeCell ref="I263:I266"/>
    <mergeCell ref="D266:D267"/>
    <mergeCell ref="E266:E267"/>
    <mergeCell ref="F266:F267"/>
    <mergeCell ref="M266:N266"/>
    <mergeCell ref="I267:I273"/>
    <mergeCell ref="M267:N267"/>
    <mergeCell ref="D268:D269"/>
    <mergeCell ref="E268:E269"/>
    <mergeCell ref="F268:F269"/>
    <mergeCell ref="J268:J270"/>
    <mergeCell ref="K268:K270"/>
    <mergeCell ref="L268:L270"/>
    <mergeCell ref="M268:N270"/>
    <mergeCell ref="D270:D271"/>
    <mergeCell ref="E270:E271"/>
    <mergeCell ref="F270:F271"/>
    <mergeCell ref="J271:J273"/>
    <mergeCell ref="K271:K273"/>
    <mergeCell ref="L271:L273"/>
    <mergeCell ref="M271:N273"/>
    <mergeCell ref="D272:D273"/>
    <mergeCell ref="E251:E252"/>
    <mergeCell ref="F251:F252"/>
    <mergeCell ref="M251:N251"/>
    <mergeCell ref="I252:I258"/>
    <mergeCell ref="M252:N252"/>
    <mergeCell ref="D253:D254"/>
    <mergeCell ref="E253:E254"/>
    <mergeCell ref="F253:F254"/>
    <mergeCell ref="J253:J255"/>
    <mergeCell ref="K253:K255"/>
    <mergeCell ref="L253:L255"/>
    <mergeCell ref="M253:N255"/>
    <mergeCell ref="O253:O255"/>
    <mergeCell ref="D255:D256"/>
    <mergeCell ref="E255:E256"/>
    <mergeCell ref="F255:F256"/>
    <mergeCell ref="J256:J258"/>
    <mergeCell ref="K256:K258"/>
    <mergeCell ref="L256:L258"/>
    <mergeCell ref="M256:N258"/>
    <mergeCell ref="O256:O258"/>
    <mergeCell ref="D257:D258"/>
    <mergeCell ref="E257:E258"/>
    <mergeCell ref="F257:F258"/>
    <mergeCell ref="E227:E228"/>
    <mergeCell ref="F227:F228"/>
    <mergeCell ref="I229:I230"/>
    <mergeCell ref="D231:D232"/>
    <mergeCell ref="E231:E232"/>
    <mergeCell ref="F231:F232"/>
    <mergeCell ref="I231:I232"/>
    <mergeCell ref="M231:N231"/>
    <mergeCell ref="M232:N232"/>
    <mergeCell ref="B233:B247"/>
    <mergeCell ref="C233:C247"/>
    <mergeCell ref="G233:G247"/>
    <mergeCell ref="H233:H247"/>
    <mergeCell ref="I233:I236"/>
    <mergeCell ref="D236:D237"/>
    <mergeCell ref="E236:E237"/>
    <mergeCell ref="F236:F237"/>
    <mergeCell ref="M236:N236"/>
    <mergeCell ref="I237:I243"/>
    <mergeCell ref="M237:N237"/>
    <mergeCell ref="D238:D239"/>
    <mergeCell ref="E238:E239"/>
    <mergeCell ref="F238:F239"/>
    <mergeCell ref="J238:J240"/>
    <mergeCell ref="K238:K240"/>
    <mergeCell ref="L238:L240"/>
    <mergeCell ref="M238:N240"/>
    <mergeCell ref="D240:D241"/>
    <mergeCell ref="E240:E241"/>
    <mergeCell ref="F240:F241"/>
    <mergeCell ref="J241:J243"/>
    <mergeCell ref="K241:K243"/>
    <mergeCell ref="D216:D217"/>
    <mergeCell ref="E216:E217"/>
    <mergeCell ref="F216:F217"/>
    <mergeCell ref="I216:I217"/>
    <mergeCell ref="M216:N216"/>
    <mergeCell ref="M217:N217"/>
    <mergeCell ref="B218:B232"/>
    <mergeCell ref="C218:C232"/>
    <mergeCell ref="G218:G232"/>
    <mergeCell ref="H218:H232"/>
    <mergeCell ref="I218:I221"/>
    <mergeCell ref="D221:D222"/>
    <mergeCell ref="E221:E222"/>
    <mergeCell ref="F221:F222"/>
    <mergeCell ref="M221:N221"/>
    <mergeCell ref="I222:I228"/>
    <mergeCell ref="M222:N222"/>
    <mergeCell ref="D223:D224"/>
    <mergeCell ref="E223:E224"/>
    <mergeCell ref="F223:F224"/>
    <mergeCell ref="J223:J225"/>
    <mergeCell ref="K223:K225"/>
    <mergeCell ref="L223:L225"/>
    <mergeCell ref="M223:N225"/>
    <mergeCell ref="D225:D226"/>
    <mergeCell ref="E225:E226"/>
    <mergeCell ref="F225:F226"/>
    <mergeCell ref="J226:J228"/>
    <mergeCell ref="K226:K228"/>
    <mergeCell ref="L226:L228"/>
    <mergeCell ref="M226:N228"/>
    <mergeCell ref="D227:D228"/>
    <mergeCell ref="E206:E207"/>
    <mergeCell ref="F206:F207"/>
    <mergeCell ref="M206:N206"/>
    <mergeCell ref="I207:I213"/>
    <mergeCell ref="M207:N207"/>
    <mergeCell ref="D208:D209"/>
    <mergeCell ref="E208:E209"/>
    <mergeCell ref="F208:F209"/>
    <mergeCell ref="J208:J210"/>
    <mergeCell ref="K208:K210"/>
    <mergeCell ref="L208:L210"/>
    <mergeCell ref="M208:N210"/>
    <mergeCell ref="O208:O210"/>
    <mergeCell ref="D210:D211"/>
    <mergeCell ref="E210:E211"/>
    <mergeCell ref="F210:F211"/>
    <mergeCell ref="J211:J213"/>
    <mergeCell ref="K211:K213"/>
    <mergeCell ref="L211:L213"/>
    <mergeCell ref="M211:N213"/>
    <mergeCell ref="O211:O213"/>
    <mergeCell ref="D212:D213"/>
    <mergeCell ref="E212:E213"/>
    <mergeCell ref="F212:F213"/>
    <mergeCell ref="E182:E183"/>
    <mergeCell ref="F182:F183"/>
    <mergeCell ref="I184:I185"/>
    <mergeCell ref="D186:D187"/>
    <mergeCell ref="E186:E187"/>
    <mergeCell ref="F186:F187"/>
    <mergeCell ref="I186:I187"/>
    <mergeCell ref="M186:N186"/>
    <mergeCell ref="M187:N187"/>
    <mergeCell ref="B188:B202"/>
    <mergeCell ref="C188:C202"/>
    <mergeCell ref="G188:G202"/>
    <mergeCell ref="H188:H202"/>
    <mergeCell ref="I188:I191"/>
    <mergeCell ref="D191:D192"/>
    <mergeCell ref="E191:E192"/>
    <mergeCell ref="F191:F192"/>
    <mergeCell ref="M191:N191"/>
    <mergeCell ref="I192:I198"/>
    <mergeCell ref="M192:N192"/>
    <mergeCell ref="D193:D194"/>
    <mergeCell ref="E193:E194"/>
    <mergeCell ref="F193:F194"/>
    <mergeCell ref="J193:J195"/>
    <mergeCell ref="K193:K195"/>
    <mergeCell ref="L193:L195"/>
    <mergeCell ref="M193:N195"/>
    <mergeCell ref="D195:D196"/>
    <mergeCell ref="E195:E196"/>
    <mergeCell ref="F195:F196"/>
    <mergeCell ref="M188:N188"/>
    <mergeCell ref="M189:N189"/>
    <mergeCell ref="D171:D172"/>
    <mergeCell ref="E171:E172"/>
    <mergeCell ref="F171:F172"/>
    <mergeCell ref="I171:I172"/>
    <mergeCell ref="M171:N171"/>
    <mergeCell ref="M172:N172"/>
    <mergeCell ref="B173:B187"/>
    <mergeCell ref="C173:C187"/>
    <mergeCell ref="G173:G187"/>
    <mergeCell ref="H173:H187"/>
    <mergeCell ref="I173:I176"/>
    <mergeCell ref="D176:D177"/>
    <mergeCell ref="E176:E177"/>
    <mergeCell ref="F176:F177"/>
    <mergeCell ref="M176:N176"/>
    <mergeCell ref="I177:I183"/>
    <mergeCell ref="M177:N177"/>
    <mergeCell ref="D178:D179"/>
    <mergeCell ref="E178:E179"/>
    <mergeCell ref="F178:F179"/>
    <mergeCell ref="J178:J180"/>
    <mergeCell ref="K178:K180"/>
    <mergeCell ref="L178:L180"/>
    <mergeCell ref="M178:N180"/>
    <mergeCell ref="D180:D181"/>
    <mergeCell ref="E180:E181"/>
    <mergeCell ref="F180:F181"/>
    <mergeCell ref="J181:J183"/>
    <mergeCell ref="K181:K183"/>
    <mergeCell ref="L181:L183"/>
    <mergeCell ref="M181:N183"/>
    <mergeCell ref="D182:D183"/>
    <mergeCell ref="E161:E162"/>
    <mergeCell ref="F161:F162"/>
    <mergeCell ref="M161:N161"/>
    <mergeCell ref="I162:I168"/>
    <mergeCell ref="M162:N162"/>
    <mergeCell ref="D163:D164"/>
    <mergeCell ref="E163:E164"/>
    <mergeCell ref="F163:F164"/>
    <mergeCell ref="J163:J165"/>
    <mergeCell ref="K163:K165"/>
    <mergeCell ref="L163:L165"/>
    <mergeCell ref="M163:N165"/>
    <mergeCell ref="O163:O165"/>
    <mergeCell ref="D165:D166"/>
    <mergeCell ref="E165:E166"/>
    <mergeCell ref="F165:F166"/>
    <mergeCell ref="J166:J168"/>
    <mergeCell ref="K166:K168"/>
    <mergeCell ref="L166:L168"/>
    <mergeCell ref="M166:N168"/>
    <mergeCell ref="O166:O168"/>
    <mergeCell ref="D167:D168"/>
    <mergeCell ref="E167:E168"/>
    <mergeCell ref="F167:F168"/>
    <mergeCell ref="D141:D142"/>
    <mergeCell ref="E141:E142"/>
    <mergeCell ref="F141:F142"/>
    <mergeCell ref="I141:I142"/>
    <mergeCell ref="M141:N141"/>
    <mergeCell ref="M142:N142"/>
    <mergeCell ref="B143:B157"/>
    <mergeCell ref="C143:C157"/>
    <mergeCell ref="G143:G157"/>
    <mergeCell ref="H143:H157"/>
    <mergeCell ref="I143:I146"/>
    <mergeCell ref="D146:D147"/>
    <mergeCell ref="E146:E147"/>
    <mergeCell ref="F146:F147"/>
    <mergeCell ref="M146:N146"/>
    <mergeCell ref="I147:I153"/>
    <mergeCell ref="M147:N147"/>
    <mergeCell ref="D148:D149"/>
    <mergeCell ref="E148:E149"/>
    <mergeCell ref="F148:F149"/>
    <mergeCell ref="J148:J150"/>
    <mergeCell ref="K148:K150"/>
    <mergeCell ref="L148:L150"/>
    <mergeCell ref="M148:N150"/>
    <mergeCell ref="D150:D151"/>
    <mergeCell ref="E150:E151"/>
    <mergeCell ref="F150:F151"/>
    <mergeCell ref="J151:J153"/>
    <mergeCell ref="K151:K153"/>
    <mergeCell ref="L151:L153"/>
    <mergeCell ref="M151:N153"/>
    <mergeCell ref="M143:N143"/>
    <mergeCell ref="E133:E134"/>
    <mergeCell ref="F133:F134"/>
    <mergeCell ref="J133:J135"/>
    <mergeCell ref="K133:K135"/>
    <mergeCell ref="L133:L135"/>
    <mergeCell ref="M133:N135"/>
    <mergeCell ref="O133:O135"/>
    <mergeCell ref="D135:D136"/>
    <mergeCell ref="E135:E136"/>
    <mergeCell ref="F135:F136"/>
    <mergeCell ref="J136:J138"/>
    <mergeCell ref="K136:K138"/>
    <mergeCell ref="L136:L138"/>
    <mergeCell ref="M136:N138"/>
    <mergeCell ref="O136:O138"/>
    <mergeCell ref="D137:D138"/>
    <mergeCell ref="E137:E138"/>
    <mergeCell ref="F137:F138"/>
    <mergeCell ref="O88:O90"/>
    <mergeCell ref="D90:D91"/>
    <mergeCell ref="E90:E91"/>
    <mergeCell ref="F90:F91"/>
    <mergeCell ref="J91:J93"/>
    <mergeCell ref="K91:K93"/>
    <mergeCell ref="L91:L93"/>
    <mergeCell ref="M91:N93"/>
    <mergeCell ref="O91:O93"/>
    <mergeCell ref="D92:D93"/>
    <mergeCell ref="E92:E93"/>
    <mergeCell ref="F92:F93"/>
    <mergeCell ref="D96:D97"/>
    <mergeCell ref="E96:E97"/>
    <mergeCell ref="F96:F97"/>
    <mergeCell ref="I96:I97"/>
    <mergeCell ref="M96:N96"/>
    <mergeCell ref="M97:N97"/>
    <mergeCell ref="M94:N94"/>
    <mergeCell ref="M95:N95"/>
    <mergeCell ref="I87:I93"/>
    <mergeCell ref="M87:N87"/>
    <mergeCell ref="I94:I95"/>
    <mergeCell ref="D86:D87"/>
    <mergeCell ref="E86:E87"/>
    <mergeCell ref="F86:F87"/>
    <mergeCell ref="D88:D89"/>
    <mergeCell ref="J88:J90"/>
    <mergeCell ref="K88:K90"/>
    <mergeCell ref="L88:L90"/>
    <mergeCell ref="M88:N90"/>
    <mergeCell ref="D71:D72"/>
    <mergeCell ref="E71:E72"/>
    <mergeCell ref="F71:F72"/>
    <mergeCell ref="M71:N71"/>
    <mergeCell ref="I72:I78"/>
    <mergeCell ref="M72:N72"/>
    <mergeCell ref="D73:D74"/>
    <mergeCell ref="E73:E74"/>
    <mergeCell ref="F73:F74"/>
    <mergeCell ref="J73:J75"/>
    <mergeCell ref="K73:K75"/>
    <mergeCell ref="L73:L75"/>
    <mergeCell ref="M73:N75"/>
    <mergeCell ref="O73:O75"/>
    <mergeCell ref="D75:D76"/>
    <mergeCell ref="E75:E76"/>
    <mergeCell ref="F75:F76"/>
    <mergeCell ref="J76:J78"/>
    <mergeCell ref="K76:K78"/>
    <mergeCell ref="L76:L78"/>
    <mergeCell ref="M76:N78"/>
    <mergeCell ref="O76:O78"/>
    <mergeCell ref="D77:D78"/>
    <mergeCell ref="E77:E78"/>
    <mergeCell ref="F77:F78"/>
    <mergeCell ref="F60:F61"/>
    <mergeCell ref="J61:J63"/>
    <mergeCell ref="K61:K63"/>
    <mergeCell ref="L61:L63"/>
    <mergeCell ref="M61:N63"/>
    <mergeCell ref="O61:O63"/>
    <mergeCell ref="D62:D63"/>
    <mergeCell ref="E62:E63"/>
    <mergeCell ref="F62:F63"/>
    <mergeCell ref="I64:I65"/>
    <mergeCell ref="D66:D67"/>
    <mergeCell ref="E66:E67"/>
    <mergeCell ref="F66:F67"/>
    <mergeCell ref="I66:I67"/>
    <mergeCell ref="M66:N66"/>
    <mergeCell ref="M67:N67"/>
    <mergeCell ref="M64:N64"/>
    <mergeCell ref="M65:N65"/>
    <mergeCell ref="O46:O48"/>
    <mergeCell ref="D47:D48"/>
    <mergeCell ref="E47:E48"/>
    <mergeCell ref="F47:F48"/>
    <mergeCell ref="I49:I50"/>
    <mergeCell ref="D51:D52"/>
    <mergeCell ref="E51:E52"/>
    <mergeCell ref="F51:F52"/>
    <mergeCell ref="I51:I52"/>
    <mergeCell ref="M51:N51"/>
    <mergeCell ref="M52:N52"/>
    <mergeCell ref="B53:B67"/>
    <mergeCell ref="C53:C67"/>
    <mergeCell ref="G53:G67"/>
    <mergeCell ref="H53:H67"/>
    <mergeCell ref="I53:I56"/>
    <mergeCell ref="D56:D57"/>
    <mergeCell ref="E56:E57"/>
    <mergeCell ref="F56:F57"/>
    <mergeCell ref="M56:N56"/>
    <mergeCell ref="I57:I63"/>
    <mergeCell ref="M57:N57"/>
    <mergeCell ref="D58:D59"/>
    <mergeCell ref="E58:E59"/>
    <mergeCell ref="F58:F59"/>
    <mergeCell ref="J58:J60"/>
    <mergeCell ref="K58:K60"/>
    <mergeCell ref="L58:L60"/>
    <mergeCell ref="M58:N60"/>
    <mergeCell ref="O58:O60"/>
    <mergeCell ref="D60:D61"/>
    <mergeCell ref="E60:E61"/>
    <mergeCell ref="D36:D37"/>
    <mergeCell ref="E36:E37"/>
    <mergeCell ref="F36:F37"/>
    <mergeCell ref="I36:I37"/>
    <mergeCell ref="M36:N36"/>
    <mergeCell ref="M37:N37"/>
    <mergeCell ref="B38:B52"/>
    <mergeCell ref="C38:C52"/>
    <mergeCell ref="G38:G52"/>
    <mergeCell ref="H38:H52"/>
    <mergeCell ref="I38:I41"/>
    <mergeCell ref="M38:N38"/>
    <mergeCell ref="M39:N39"/>
    <mergeCell ref="M40:N40"/>
    <mergeCell ref="D41:D42"/>
    <mergeCell ref="E41:E42"/>
    <mergeCell ref="F41:F42"/>
    <mergeCell ref="M41:N41"/>
    <mergeCell ref="I42:I48"/>
    <mergeCell ref="M42:N42"/>
    <mergeCell ref="D43:D44"/>
    <mergeCell ref="E43:E44"/>
    <mergeCell ref="F43:F44"/>
    <mergeCell ref="J43:J45"/>
    <mergeCell ref="K43:K45"/>
    <mergeCell ref="L43:L45"/>
    <mergeCell ref="M43:N45"/>
    <mergeCell ref="D45:D46"/>
    <mergeCell ref="K46:K48"/>
    <mergeCell ref="L46:L48"/>
    <mergeCell ref="M46:N48"/>
    <mergeCell ref="B23:B37"/>
    <mergeCell ref="I34:I35"/>
    <mergeCell ref="M34:N34"/>
    <mergeCell ref="M35:N35"/>
    <mergeCell ref="I23:I26"/>
    <mergeCell ref="D26:D27"/>
    <mergeCell ref="E26:E27"/>
    <mergeCell ref="F26:F27"/>
    <mergeCell ref="M26:N26"/>
    <mergeCell ref="I27:I33"/>
    <mergeCell ref="M27:N27"/>
    <mergeCell ref="D28:D29"/>
    <mergeCell ref="E28:E29"/>
    <mergeCell ref="F28:F29"/>
    <mergeCell ref="J28:J30"/>
    <mergeCell ref="K28:K30"/>
    <mergeCell ref="L28:L30"/>
    <mergeCell ref="M25:N25"/>
    <mergeCell ref="M24:N24"/>
    <mergeCell ref="M443:N443"/>
    <mergeCell ref="M444:N444"/>
    <mergeCell ref="M445:N445"/>
    <mergeCell ref="O448:O450"/>
    <mergeCell ref="J451:J453"/>
    <mergeCell ref="K451:K453"/>
    <mergeCell ref="L451:L453"/>
    <mergeCell ref="M451:N453"/>
    <mergeCell ref="O451:O453"/>
    <mergeCell ref="M439:N439"/>
    <mergeCell ref="M440:N440"/>
    <mergeCell ref="O433:O435"/>
    <mergeCell ref="J436:J438"/>
    <mergeCell ref="K436:K438"/>
    <mergeCell ref="L436:L438"/>
    <mergeCell ref="M436:N438"/>
    <mergeCell ref="O436:O438"/>
    <mergeCell ref="M447:N447"/>
    <mergeCell ref="M429:N429"/>
    <mergeCell ref="M430:N430"/>
    <mergeCell ref="M424:N424"/>
    <mergeCell ref="M425:N425"/>
    <mergeCell ref="J421:J423"/>
    <mergeCell ref="K421:K423"/>
    <mergeCell ref="L421:L423"/>
    <mergeCell ref="M421:N423"/>
    <mergeCell ref="O421:O423"/>
    <mergeCell ref="M413:N413"/>
    <mergeCell ref="M414:N414"/>
    <mergeCell ref="M415:N415"/>
    <mergeCell ref="O418:O420"/>
    <mergeCell ref="M409:N409"/>
    <mergeCell ref="M410:N410"/>
    <mergeCell ref="O403:O405"/>
    <mergeCell ref="J406:J408"/>
    <mergeCell ref="K406:K408"/>
    <mergeCell ref="L406:L408"/>
    <mergeCell ref="M406:N408"/>
    <mergeCell ref="O406:O408"/>
    <mergeCell ref="M411:N411"/>
    <mergeCell ref="M412:N412"/>
    <mergeCell ref="M395:N395"/>
    <mergeCell ref="J391:J393"/>
    <mergeCell ref="K391:K393"/>
    <mergeCell ref="L391:L393"/>
    <mergeCell ref="M391:N393"/>
    <mergeCell ref="O391:O393"/>
    <mergeCell ref="M383:N383"/>
    <mergeCell ref="M384:N384"/>
    <mergeCell ref="M385:N385"/>
    <mergeCell ref="O388:O390"/>
    <mergeCell ref="M379:N379"/>
    <mergeCell ref="M380:N380"/>
    <mergeCell ref="O373:O375"/>
    <mergeCell ref="J376:J378"/>
    <mergeCell ref="K376:K378"/>
    <mergeCell ref="L376:L378"/>
    <mergeCell ref="M376:N378"/>
    <mergeCell ref="O376:O378"/>
    <mergeCell ref="M369:N369"/>
    <mergeCell ref="M370:N370"/>
    <mergeCell ref="M364:N364"/>
    <mergeCell ref="M365:N365"/>
    <mergeCell ref="J361:J363"/>
    <mergeCell ref="K361:K363"/>
    <mergeCell ref="L361:L363"/>
    <mergeCell ref="M361:N363"/>
    <mergeCell ref="O361:O363"/>
    <mergeCell ref="M353:N353"/>
    <mergeCell ref="M354:N354"/>
    <mergeCell ref="M355:N355"/>
    <mergeCell ref="O358:O360"/>
    <mergeCell ref="M349:N349"/>
    <mergeCell ref="M350:N350"/>
    <mergeCell ref="O343:O345"/>
    <mergeCell ref="J346:J348"/>
    <mergeCell ref="K346:K348"/>
    <mergeCell ref="L346:L348"/>
    <mergeCell ref="M346:N348"/>
    <mergeCell ref="O346:O348"/>
    <mergeCell ref="M366:N366"/>
    <mergeCell ref="M367:N367"/>
    <mergeCell ref="M338:N338"/>
    <mergeCell ref="M339:N339"/>
    <mergeCell ref="M340:N340"/>
    <mergeCell ref="M334:N334"/>
    <mergeCell ref="M335:N335"/>
    <mergeCell ref="J331:J333"/>
    <mergeCell ref="K331:K333"/>
    <mergeCell ref="L331:L333"/>
    <mergeCell ref="M331:N333"/>
    <mergeCell ref="O331:O333"/>
    <mergeCell ref="M323:N323"/>
    <mergeCell ref="M324:N324"/>
    <mergeCell ref="M325:N325"/>
    <mergeCell ref="O328:O330"/>
    <mergeCell ref="M319:N319"/>
    <mergeCell ref="M320:N320"/>
    <mergeCell ref="O313:O315"/>
    <mergeCell ref="J316:J318"/>
    <mergeCell ref="K316:K318"/>
    <mergeCell ref="L316:L318"/>
    <mergeCell ref="M316:N318"/>
    <mergeCell ref="O316:O318"/>
    <mergeCell ref="M308:N308"/>
    <mergeCell ref="M309:N309"/>
    <mergeCell ref="M310:N310"/>
    <mergeCell ref="M304:N304"/>
    <mergeCell ref="M305:N305"/>
    <mergeCell ref="O301:O303"/>
    <mergeCell ref="M293:N293"/>
    <mergeCell ref="M294:N294"/>
    <mergeCell ref="M295:N295"/>
    <mergeCell ref="O298:O300"/>
    <mergeCell ref="M289:N289"/>
    <mergeCell ref="M290:N290"/>
    <mergeCell ref="I289:I290"/>
    <mergeCell ref="M278:N278"/>
    <mergeCell ref="M279:N279"/>
    <mergeCell ref="M280:N280"/>
    <mergeCell ref="M274:N274"/>
    <mergeCell ref="M275:N275"/>
    <mergeCell ref="L301:L303"/>
    <mergeCell ref="M301:N303"/>
    <mergeCell ref="I304:I305"/>
    <mergeCell ref="O271:O273"/>
    <mergeCell ref="I274:I275"/>
    <mergeCell ref="I276:I277"/>
    <mergeCell ref="M276:N276"/>
    <mergeCell ref="M277:N277"/>
    <mergeCell ref="I278:I281"/>
    <mergeCell ref="M263:N263"/>
    <mergeCell ref="M264:N264"/>
    <mergeCell ref="M265:N265"/>
    <mergeCell ref="O268:O270"/>
    <mergeCell ref="M259:N259"/>
    <mergeCell ref="M260:N260"/>
    <mergeCell ref="I259:I260"/>
    <mergeCell ref="M248:N248"/>
    <mergeCell ref="M249:N249"/>
    <mergeCell ref="M250:N250"/>
    <mergeCell ref="M244:N244"/>
    <mergeCell ref="M245:N245"/>
    <mergeCell ref="L241:L243"/>
    <mergeCell ref="M241:N243"/>
    <mergeCell ref="O241:O243"/>
    <mergeCell ref="I244:I245"/>
    <mergeCell ref="I246:I247"/>
    <mergeCell ref="M246:N246"/>
    <mergeCell ref="M247:N247"/>
    <mergeCell ref="I248:I251"/>
    <mergeCell ref="M233:N233"/>
    <mergeCell ref="M234:N234"/>
    <mergeCell ref="M235:N235"/>
    <mergeCell ref="O238:O240"/>
    <mergeCell ref="M229:N229"/>
    <mergeCell ref="M230:N230"/>
    <mergeCell ref="O223:O225"/>
    <mergeCell ref="O226:O228"/>
    <mergeCell ref="M218:N218"/>
    <mergeCell ref="M219:N219"/>
    <mergeCell ref="M220:N220"/>
    <mergeCell ref="I158:I161"/>
    <mergeCell ref="M214:N214"/>
    <mergeCell ref="M215:N215"/>
    <mergeCell ref="I214:I215"/>
    <mergeCell ref="M203:N203"/>
    <mergeCell ref="M204:N204"/>
    <mergeCell ref="M205:N205"/>
    <mergeCell ref="I203:I206"/>
    <mergeCell ref="M199:N199"/>
    <mergeCell ref="M200:N200"/>
    <mergeCell ref="O193:O195"/>
    <mergeCell ref="J196:J198"/>
    <mergeCell ref="K196:K198"/>
    <mergeCell ref="L196:L198"/>
    <mergeCell ref="M196:N198"/>
    <mergeCell ref="O196:O198"/>
    <mergeCell ref="I199:I200"/>
    <mergeCell ref="I201:I202"/>
    <mergeCell ref="M201:N201"/>
    <mergeCell ref="M202:N202"/>
    <mergeCell ref="M116:N116"/>
    <mergeCell ref="I117:I123"/>
    <mergeCell ref="M117:N117"/>
    <mergeCell ref="J118:J120"/>
    <mergeCell ref="K118:K120"/>
    <mergeCell ref="L118:L120"/>
    <mergeCell ref="M118:N120"/>
    <mergeCell ref="J121:J123"/>
    <mergeCell ref="K121:K123"/>
    <mergeCell ref="L121:L123"/>
    <mergeCell ref="M121:N123"/>
    <mergeCell ref="M190:N190"/>
    <mergeCell ref="M184:N184"/>
    <mergeCell ref="M185:N185"/>
    <mergeCell ref="O181:O183"/>
    <mergeCell ref="M173:N173"/>
    <mergeCell ref="M174:N174"/>
    <mergeCell ref="M175:N175"/>
    <mergeCell ref="O178:O180"/>
    <mergeCell ref="M169:N169"/>
    <mergeCell ref="M170:N170"/>
    <mergeCell ref="I169:I170"/>
    <mergeCell ref="M158:N158"/>
    <mergeCell ref="M159:N159"/>
    <mergeCell ref="M160:N160"/>
    <mergeCell ref="M154:N154"/>
    <mergeCell ref="M155:N155"/>
    <mergeCell ref="O151:O153"/>
    <mergeCell ref="I154:I155"/>
    <mergeCell ref="I156:I157"/>
    <mergeCell ref="M156:N156"/>
    <mergeCell ref="M157:N157"/>
    <mergeCell ref="M144:N144"/>
    <mergeCell ref="M145:N145"/>
    <mergeCell ref="O148:O150"/>
    <mergeCell ref="M139:N139"/>
    <mergeCell ref="M140:N140"/>
    <mergeCell ref="I139:I140"/>
    <mergeCell ref="M128:N128"/>
    <mergeCell ref="M129:N129"/>
    <mergeCell ref="M130:N130"/>
    <mergeCell ref="M124:N124"/>
    <mergeCell ref="M125:N125"/>
    <mergeCell ref="O121:O123"/>
    <mergeCell ref="I124:I125"/>
    <mergeCell ref="I126:I127"/>
    <mergeCell ref="M126:N126"/>
    <mergeCell ref="M127:N127"/>
    <mergeCell ref="I128:I131"/>
    <mergeCell ref="M131:N131"/>
    <mergeCell ref="I132:I138"/>
    <mergeCell ref="M132:N132"/>
    <mergeCell ref="M68:N68"/>
    <mergeCell ref="M69:N69"/>
    <mergeCell ref="M70:N70"/>
    <mergeCell ref="I68:I71"/>
    <mergeCell ref="O118:O120"/>
    <mergeCell ref="M109:N109"/>
    <mergeCell ref="M110:N110"/>
    <mergeCell ref="O103:O105"/>
    <mergeCell ref="O106:O108"/>
    <mergeCell ref="M112:N112"/>
    <mergeCell ref="M98:N98"/>
    <mergeCell ref="M99:N99"/>
    <mergeCell ref="M100:N100"/>
    <mergeCell ref="I98:I101"/>
    <mergeCell ref="M101:N101"/>
    <mergeCell ref="I102:I108"/>
    <mergeCell ref="M102:N102"/>
    <mergeCell ref="J103:J105"/>
    <mergeCell ref="K103:K105"/>
    <mergeCell ref="L103:L105"/>
    <mergeCell ref="M103:N105"/>
    <mergeCell ref="J106:J108"/>
    <mergeCell ref="K106:K108"/>
    <mergeCell ref="L106:L108"/>
    <mergeCell ref="M106:N108"/>
    <mergeCell ref="I109:I110"/>
    <mergeCell ref="I111:I112"/>
    <mergeCell ref="M111:N111"/>
    <mergeCell ref="I113:I116"/>
    <mergeCell ref="M113:N113"/>
    <mergeCell ref="M114:N114"/>
    <mergeCell ref="M115:N115"/>
    <mergeCell ref="B8:B22"/>
    <mergeCell ref="C8:C22"/>
    <mergeCell ref="O16:O18"/>
    <mergeCell ref="I8:I11"/>
    <mergeCell ref="M11:N11"/>
    <mergeCell ref="O13:O15"/>
    <mergeCell ref="I21:I22"/>
    <mergeCell ref="M83:N83"/>
    <mergeCell ref="M84:N84"/>
    <mergeCell ref="M85:N85"/>
    <mergeCell ref="I83:I86"/>
    <mergeCell ref="M86:N86"/>
    <mergeCell ref="M79:N79"/>
    <mergeCell ref="M80:N80"/>
    <mergeCell ref="I79:I80"/>
    <mergeCell ref="I81:I82"/>
    <mergeCell ref="M81:N81"/>
    <mergeCell ref="M82:N82"/>
    <mergeCell ref="M28:N30"/>
    <mergeCell ref="O28:O30"/>
    <mergeCell ref="D30:D31"/>
    <mergeCell ref="E30:E31"/>
    <mergeCell ref="F30:F31"/>
    <mergeCell ref="J31:J33"/>
    <mergeCell ref="K31:K33"/>
    <mergeCell ref="L31:L33"/>
    <mergeCell ref="M31:N33"/>
    <mergeCell ref="O31:O33"/>
    <mergeCell ref="D32:D33"/>
    <mergeCell ref="E32:E33"/>
    <mergeCell ref="F32:F33"/>
    <mergeCell ref="M23:N23"/>
    <mergeCell ref="D13:D14"/>
    <mergeCell ref="E13:E14"/>
    <mergeCell ref="F13:F14"/>
    <mergeCell ref="D11:D12"/>
    <mergeCell ref="E11:E12"/>
    <mergeCell ref="F11:F12"/>
    <mergeCell ref="G8:G22"/>
    <mergeCell ref="M21:N21"/>
    <mergeCell ref="M22:N22"/>
    <mergeCell ref="I12:I18"/>
    <mergeCell ref="M12:N12"/>
    <mergeCell ref="J13:J15"/>
    <mergeCell ref="C1:O1"/>
    <mergeCell ref="I2:O2"/>
    <mergeCell ref="M7:N7"/>
    <mergeCell ref="I3:O4"/>
    <mergeCell ref="I5:O6"/>
    <mergeCell ref="J16:J18"/>
    <mergeCell ref="K16:K18"/>
    <mergeCell ref="M8:N8"/>
    <mergeCell ref="M9:N9"/>
    <mergeCell ref="M10:N10"/>
    <mergeCell ref="M19:N19"/>
    <mergeCell ref="L16:L18"/>
    <mergeCell ref="M16:N18"/>
    <mergeCell ref="I19:I20"/>
    <mergeCell ref="M20:N20"/>
    <mergeCell ref="B2:H2"/>
    <mergeCell ref="B3:B7"/>
    <mergeCell ref="C3:C7"/>
    <mergeCell ref="D3:H6"/>
    <mergeCell ref="D7:E7"/>
    <mergeCell ref="M53:N53"/>
    <mergeCell ref="M54:N54"/>
    <mergeCell ref="M55:N55"/>
    <mergeCell ref="O43:O45"/>
    <mergeCell ref="J46:J48"/>
    <mergeCell ref="B128:B142"/>
    <mergeCell ref="C128:C142"/>
    <mergeCell ref="G128:G142"/>
    <mergeCell ref="H128:H142"/>
    <mergeCell ref="D131:D132"/>
    <mergeCell ref="E88:E89"/>
    <mergeCell ref="F88:F89"/>
    <mergeCell ref="B98:B112"/>
    <mergeCell ref="C98:C112"/>
    <mergeCell ref="G98:G112"/>
    <mergeCell ref="H98:H112"/>
    <mergeCell ref="D101:D102"/>
    <mergeCell ref="E101:E102"/>
    <mergeCell ref="F101:F102"/>
    <mergeCell ref="D103:D104"/>
    <mergeCell ref="E103:E104"/>
    <mergeCell ref="F103:F104"/>
    <mergeCell ref="D105:D106"/>
    <mergeCell ref="E105:E106"/>
    <mergeCell ref="F105:F106"/>
    <mergeCell ref="D107:D108"/>
    <mergeCell ref="E107:E108"/>
    <mergeCell ref="F107:F108"/>
    <mergeCell ref="D111:D112"/>
    <mergeCell ref="E111:E112"/>
    <mergeCell ref="F111:F112"/>
    <mergeCell ref="B113:B127"/>
    <mergeCell ref="F15:F16"/>
    <mergeCell ref="B203:B217"/>
    <mergeCell ref="C203:C217"/>
    <mergeCell ref="G203:G217"/>
    <mergeCell ref="H203:H217"/>
    <mergeCell ref="D206:D207"/>
    <mergeCell ref="D152:D153"/>
    <mergeCell ref="E152:E153"/>
    <mergeCell ref="F152:F153"/>
    <mergeCell ref="D156:D157"/>
    <mergeCell ref="E156:E157"/>
    <mergeCell ref="F156:F157"/>
    <mergeCell ref="B158:B172"/>
    <mergeCell ref="C158:C172"/>
    <mergeCell ref="G158:G172"/>
    <mergeCell ref="D197:D198"/>
    <mergeCell ref="E197:E198"/>
    <mergeCell ref="F197:F198"/>
    <mergeCell ref="D201:D202"/>
    <mergeCell ref="E201:E202"/>
    <mergeCell ref="C23:C37"/>
    <mergeCell ref="G23:G37"/>
    <mergeCell ref="H23:H37"/>
    <mergeCell ref="E45:E46"/>
    <mergeCell ref="F45:F46"/>
    <mergeCell ref="B68:B82"/>
    <mergeCell ref="C68:C82"/>
    <mergeCell ref="G68:G82"/>
    <mergeCell ref="H68:H82"/>
    <mergeCell ref="D81:D82"/>
    <mergeCell ref="E81:E82"/>
    <mergeCell ref="F81:F82"/>
    <mergeCell ref="E272:E273"/>
    <mergeCell ref="F272:F273"/>
    <mergeCell ref="D276:D277"/>
    <mergeCell ref="E276:E277"/>
    <mergeCell ref="F276:F277"/>
    <mergeCell ref="B278:B292"/>
    <mergeCell ref="C278:C292"/>
    <mergeCell ref="G278:G292"/>
    <mergeCell ref="H278:H292"/>
    <mergeCell ref="D281:D282"/>
    <mergeCell ref="E281:E282"/>
    <mergeCell ref="C113:C127"/>
    <mergeCell ref="G113:G127"/>
    <mergeCell ref="H113:H127"/>
    <mergeCell ref="D116:D117"/>
    <mergeCell ref="E116:E117"/>
    <mergeCell ref="F116:F117"/>
    <mergeCell ref="D118:D119"/>
    <mergeCell ref="E118:E119"/>
    <mergeCell ref="F118:F119"/>
    <mergeCell ref="D120:D121"/>
    <mergeCell ref="E120:E121"/>
    <mergeCell ref="F120:F121"/>
    <mergeCell ref="D122:D123"/>
    <mergeCell ref="E122:E123"/>
    <mergeCell ref="F122:F123"/>
    <mergeCell ref="D126:D127"/>
    <mergeCell ref="E131:E132"/>
    <mergeCell ref="F131:F132"/>
    <mergeCell ref="E126:E127"/>
    <mergeCell ref="F126:F127"/>
    <mergeCell ref="D133:D134"/>
    <mergeCell ref="K13:K15"/>
    <mergeCell ref="L13:L15"/>
    <mergeCell ref="M13:N15"/>
    <mergeCell ref="D242:D243"/>
    <mergeCell ref="E242:E243"/>
    <mergeCell ref="F242:F243"/>
    <mergeCell ref="D246:D247"/>
    <mergeCell ref="E246:E247"/>
    <mergeCell ref="F246:F247"/>
    <mergeCell ref="B248:B262"/>
    <mergeCell ref="C248:C262"/>
    <mergeCell ref="G248:G262"/>
    <mergeCell ref="H248:H262"/>
    <mergeCell ref="D251:D252"/>
    <mergeCell ref="H158:H172"/>
    <mergeCell ref="D161:D162"/>
    <mergeCell ref="H8:H22"/>
    <mergeCell ref="D21:D22"/>
    <mergeCell ref="F201:F202"/>
    <mergeCell ref="B83:B97"/>
    <mergeCell ref="C83:C97"/>
    <mergeCell ref="G83:G97"/>
    <mergeCell ref="H83:H97"/>
    <mergeCell ref="M49:N49"/>
    <mergeCell ref="M50:N50"/>
    <mergeCell ref="E21:E22"/>
    <mergeCell ref="F21:F22"/>
    <mergeCell ref="D17:D18"/>
    <mergeCell ref="E17:E18"/>
    <mergeCell ref="F17:F18"/>
    <mergeCell ref="D15:D16"/>
    <mergeCell ref="E15:E16"/>
    <mergeCell ref="A3:A7"/>
    <mergeCell ref="A8:A22"/>
    <mergeCell ref="A23:A37"/>
    <mergeCell ref="A38:A52"/>
    <mergeCell ref="A53:A67"/>
    <mergeCell ref="A68:A82"/>
    <mergeCell ref="A83:A97"/>
    <mergeCell ref="A98:A112"/>
    <mergeCell ref="A113:A127"/>
    <mergeCell ref="A128:A142"/>
    <mergeCell ref="A143:A157"/>
    <mergeCell ref="A158:A172"/>
    <mergeCell ref="A173:A187"/>
    <mergeCell ref="A188:A202"/>
    <mergeCell ref="A203:A217"/>
    <mergeCell ref="A218:A232"/>
    <mergeCell ref="A233:A247"/>
    <mergeCell ref="A503:A517"/>
    <mergeCell ref="A518:A532"/>
    <mergeCell ref="A533:A547"/>
    <mergeCell ref="A548:A562"/>
    <mergeCell ref="A563:A577"/>
    <mergeCell ref="A578:A592"/>
    <mergeCell ref="A593:A607"/>
    <mergeCell ref="A608:A622"/>
    <mergeCell ref="A623:A637"/>
    <mergeCell ref="A638:A652"/>
    <mergeCell ref="A653:A667"/>
    <mergeCell ref="A668:A682"/>
    <mergeCell ref="A248:A262"/>
    <mergeCell ref="A263:A277"/>
    <mergeCell ref="A278:A292"/>
    <mergeCell ref="A293:A307"/>
    <mergeCell ref="A308:A322"/>
    <mergeCell ref="A323:A337"/>
    <mergeCell ref="A338:A352"/>
    <mergeCell ref="A353:A367"/>
    <mergeCell ref="A368:A382"/>
    <mergeCell ref="A383:A397"/>
    <mergeCell ref="A398:A412"/>
    <mergeCell ref="A413:A427"/>
    <mergeCell ref="A428:A442"/>
    <mergeCell ref="A443:A457"/>
    <mergeCell ref="A458:A472"/>
    <mergeCell ref="A473:A487"/>
    <mergeCell ref="A488:A502"/>
  </mergeCells>
  <conditionalFormatting sqref="I8 I12">
    <cfRule type="cellIs" dxfId="130" priority="2109" operator="equal">
      <formula>"NO PRIORIZADO"</formula>
    </cfRule>
    <cfRule type="cellIs" dxfId="129" priority="2110" operator="equal">
      <formula>"NO DILIGENCIAR"</formula>
    </cfRule>
  </conditionalFormatting>
  <conditionalFormatting sqref="I19:I23 I27">
    <cfRule type="cellIs" dxfId="128" priority="1490" operator="equal">
      <formula>"NO PRIORIZADO"</formula>
    </cfRule>
    <cfRule type="cellIs" dxfId="127" priority="1491" operator="equal">
      <formula>"NO DILIGENCIAR"</formula>
    </cfRule>
  </conditionalFormatting>
  <conditionalFormatting sqref="I34:I38 I42">
    <cfRule type="cellIs" dxfId="126" priority="1430" operator="equal">
      <formula>"NO PRIORIZADO"</formula>
    </cfRule>
    <cfRule type="cellIs" dxfId="125" priority="1431" operator="equal">
      <formula>"NO DILIGENCIAR"</formula>
    </cfRule>
  </conditionalFormatting>
  <conditionalFormatting sqref="I49:I53 I57">
    <cfRule type="cellIs" dxfId="124" priority="1400" operator="equal">
      <formula>"NO PRIORIZADO"</formula>
    </cfRule>
    <cfRule type="cellIs" dxfId="123" priority="1401" operator="equal">
      <formula>"NO DILIGENCIAR"</formula>
    </cfRule>
  </conditionalFormatting>
  <conditionalFormatting sqref="I64:I68 I72">
    <cfRule type="cellIs" dxfId="122" priority="1370" operator="equal">
      <formula>"NO PRIORIZADO"</formula>
    </cfRule>
    <cfRule type="cellIs" dxfId="121" priority="1371" operator="equal">
      <formula>"NO DILIGENCIAR"</formula>
    </cfRule>
  </conditionalFormatting>
  <conditionalFormatting sqref="I79:I83 I87">
    <cfRule type="cellIs" dxfId="120" priority="1340" operator="equal">
      <formula>"NO PRIORIZADO"</formula>
    </cfRule>
    <cfRule type="cellIs" dxfId="119" priority="1341" operator="equal">
      <formula>"NO DILIGENCIAR"</formula>
    </cfRule>
  </conditionalFormatting>
  <conditionalFormatting sqref="I94:I98 I102">
    <cfRule type="cellIs" dxfId="118" priority="1310" operator="equal">
      <formula>"NO PRIORIZADO"</formula>
    </cfRule>
    <cfRule type="cellIs" dxfId="117" priority="1311" operator="equal">
      <formula>"NO DILIGENCIAR"</formula>
    </cfRule>
  </conditionalFormatting>
  <conditionalFormatting sqref="I109:I113 I117">
    <cfRule type="cellIs" dxfId="116" priority="1280" operator="equal">
      <formula>"NO PRIORIZADO"</formula>
    </cfRule>
    <cfRule type="cellIs" dxfId="115" priority="1281" operator="equal">
      <formula>"NO DILIGENCIAR"</formula>
    </cfRule>
  </conditionalFormatting>
  <conditionalFormatting sqref="I124:I128 I132">
    <cfRule type="cellIs" dxfId="114" priority="1250" operator="equal">
      <formula>"NO PRIORIZADO"</formula>
    </cfRule>
    <cfRule type="cellIs" dxfId="113" priority="1251" operator="equal">
      <formula>"NO DILIGENCIAR"</formula>
    </cfRule>
  </conditionalFormatting>
  <conditionalFormatting sqref="I139:I143 I147">
    <cfRule type="cellIs" dxfId="112" priority="1220" operator="equal">
      <formula>"NO PRIORIZADO"</formula>
    </cfRule>
    <cfRule type="cellIs" dxfId="111" priority="1221" operator="equal">
      <formula>"NO DILIGENCIAR"</formula>
    </cfRule>
  </conditionalFormatting>
  <conditionalFormatting sqref="I154:I158 I162">
    <cfRule type="cellIs" dxfId="110" priority="1190" operator="equal">
      <formula>"NO PRIORIZADO"</formula>
    </cfRule>
    <cfRule type="cellIs" dxfId="109" priority="1191" operator="equal">
      <formula>"NO DILIGENCIAR"</formula>
    </cfRule>
  </conditionalFormatting>
  <conditionalFormatting sqref="I169:I173 I177">
    <cfRule type="cellIs" dxfId="108" priority="1160" operator="equal">
      <formula>"NO PRIORIZADO"</formula>
    </cfRule>
    <cfRule type="cellIs" dxfId="107" priority="1161" operator="equal">
      <formula>"NO DILIGENCIAR"</formula>
    </cfRule>
  </conditionalFormatting>
  <conditionalFormatting sqref="I184:I188 I192">
    <cfRule type="cellIs" dxfId="106" priority="1130" operator="equal">
      <formula>"NO PRIORIZADO"</formula>
    </cfRule>
    <cfRule type="cellIs" dxfId="105" priority="1131" operator="equal">
      <formula>"NO DILIGENCIAR"</formula>
    </cfRule>
  </conditionalFormatting>
  <conditionalFormatting sqref="I199:I203 I207">
    <cfRule type="cellIs" dxfId="104" priority="1100" operator="equal">
      <formula>"NO PRIORIZADO"</formula>
    </cfRule>
    <cfRule type="cellIs" dxfId="103" priority="1101" operator="equal">
      <formula>"NO DILIGENCIAR"</formula>
    </cfRule>
  </conditionalFormatting>
  <conditionalFormatting sqref="I214:I218 I222">
    <cfRule type="cellIs" dxfId="102" priority="1070" operator="equal">
      <formula>"NO PRIORIZADO"</formula>
    </cfRule>
    <cfRule type="cellIs" dxfId="101" priority="1071" operator="equal">
      <formula>"NO DILIGENCIAR"</formula>
    </cfRule>
  </conditionalFormatting>
  <conditionalFormatting sqref="I229:I233 I237">
    <cfRule type="cellIs" dxfId="100" priority="1040" operator="equal">
      <formula>"NO PRIORIZADO"</formula>
    </cfRule>
    <cfRule type="cellIs" dxfId="99" priority="1041" operator="equal">
      <formula>"NO DILIGENCIAR"</formula>
    </cfRule>
  </conditionalFormatting>
  <conditionalFormatting sqref="I244:I248 I252">
    <cfRule type="cellIs" dxfId="98" priority="1010" operator="equal">
      <formula>"NO PRIORIZADO"</formula>
    </cfRule>
    <cfRule type="cellIs" dxfId="97" priority="1011" operator="equal">
      <formula>"NO DILIGENCIAR"</formula>
    </cfRule>
  </conditionalFormatting>
  <conditionalFormatting sqref="I259:I263 I267">
    <cfRule type="cellIs" dxfId="96" priority="980" operator="equal">
      <formula>"NO PRIORIZADO"</formula>
    </cfRule>
    <cfRule type="cellIs" dxfId="95" priority="981" operator="equal">
      <formula>"NO DILIGENCIAR"</formula>
    </cfRule>
  </conditionalFormatting>
  <conditionalFormatting sqref="I274:I278 I282">
    <cfRule type="cellIs" dxfId="94" priority="950" operator="equal">
      <formula>"NO PRIORIZADO"</formula>
    </cfRule>
    <cfRule type="cellIs" dxfId="93" priority="951" operator="equal">
      <formula>"NO DILIGENCIAR"</formula>
    </cfRule>
  </conditionalFormatting>
  <conditionalFormatting sqref="I289:I293 I297">
    <cfRule type="cellIs" dxfId="92" priority="920" operator="equal">
      <formula>"NO PRIORIZADO"</formula>
    </cfRule>
    <cfRule type="cellIs" dxfId="91" priority="921" operator="equal">
      <formula>"NO DILIGENCIAR"</formula>
    </cfRule>
  </conditionalFormatting>
  <conditionalFormatting sqref="I304:I308 I312">
    <cfRule type="cellIs" dxfId="90" priority="890" operator="equal">
      <formula>"NO PRIORIZADO"</formula>
    </cfRule>
    <cfRule type="cellIs" dxfId="89" priority="891" operator="equal">
      <formula>"NO DILIGENCIAR"</formula>
    </cfRule>
  </conditionalFormatting>
  <conditionalFormatting sqref="I319:I323 I327">
    <cfRule type="cellIs" dxfId="88" priority="860" operator="equal">
      <formula>"NO PRIORIZADO"</formula>
    </cfRule>
    <cfRule type="cellIs" dxfId="87" priority="861" operator="equal">
      <formula>"NO DILIGENCIAR"</formula>
    </cfRule>
  </conditionalFormatting>
  <conditionalFormatting sqref="I334:I338 I342">
    <cfRule type="cellIs" dxfId="86" priority="830" operator="equal">
      <formula>"NO PRIORIZADO"</formula>
    </cfRule>
    <cfRule type="cellIs" dxfId="85" priority="831" operator="equal">
      <formula>"NO DILIGENCIAR"</formula>
    </cfRule>
  </conditionalFormatting>
  <conditionalFormatting sqref="I349:I353 I357">
    <cfRule type="cellIs" dxfId="84" priority="800" operator="equal">
      <formula>"NO PRIORIZADO"</formula>
    </cfRule>
    <cfRule type="cellIs" dxfId="83" priority="801" operator="equal">
      <formula>"NO DILIGENCIAR"</formula>
    </cfRule>
  </conditionalFormatting>
  <conditionalFormatting sqref="I364:I368 I372">
    <cfRule type="cellIs" dxfId="82" priority="770" operator="equal">
      <formula>"NO PRIORIZADO"</formula>
    </cfRule>
    <cfRule type="cellIs" dxfId="81" priority="771" operator="equal">
      <formula>"NO DILIGENCIAR"</formula>
    </cfRule>
  </conditionalFormatting>
  <conditionalFormatting sqref="I379:I383 I387">
    <cfRule type="cellIs" dxfId="80" priority="740" operator="equal">
      <formula>"NO PRIORIZADO"</formula>
    </cfRule>
    <cfRule type="cellIs" dxfId="79" priority="741" operator="equal">
      <formula>"NO DILIGENCIAR"</formula>
    </cfRule>
  </conditionalFormatting>
  <conditionalFormatting sqref="I394:I398 I402">
    <cfRule type="cellIs" dxfId="78" priority="710" operator="equal">
      <formula>"NO PRIORIZADO"</formula>
    </cfRule>
    <cfRule type="cellIs" dxfId="77" priority="711" operator="equal">
      <formula>"NO DILIGENCIAR"</formula>
    </cfRule>
  </conditionalFormatting>
  <conditionalFormatting sqref="I409:I413 I417">
    <cfRule type="cellIs" dxfId="76" priority="680" operator="equal">
      <formula>"NO PRIORIZADO"</formula>
    </cfRule>
    <cfRule type="cellIs" dxfId="75" priority="681" operator="equal">
      <formula>"NO DILIGENCIAR"</formula>
    </cfRule>
  </conditionalFormatting>
  <conditionalFormatting sqref="I424:I428 I432">
    <cfRule type="cellIs" dxfId="74" priority="650" operator="equal">
      <formula>"NO PRIORIZADO"</formula>
    </cfRule>
    <cfRule type="cellIs" dxfId="73" priority="651" operator="equal">
      <formula>"NO DILIGENCIAR"</formula>
    </cfRule>
  </conditionalFormatting>
  <conditionalFormatting sqref="I439:I443 I447">
    <cfRule type="cellIs" dxfId="72" priority="620" operator="equal">
      <formula>"NO PRIORIZADO"</formula>
    </cfRule>
    <cfRule type="cellIs" dxfId="71" priority="621" operator="equal">
      <formula>"NO DILIGENCIAR"</formula>
    </cfRule>
  </conditionalFormatting>
  <conditionalFormatting sqref="I454:I458 I462">
    <cfRule type="cellIs" dxfId="70" priority="590" operator="equal">
      <formula>"NO PRIORIZADO"</formula>
    </cfRule>
    <cfRule type="cellIs" dxfId="69" priority="591" operator="equal">
      <formula>"NO DILIGENCIAR"</formula>
    </cfRule>
  </conditionalFormatting>
  <conditionalFormatting sqref="I469:I473 I477">
    <cfRule type="cellIs" dxfId="68" priority="560" operator="equal">
      <formula>"NO PRIORIZADO"</formula>
    </cfRule>
    <cfRule type="cellIs" dxfId="67" priority="561" operator="equal">
      <formula>"NO DILIGENCIAR"</formula>
    </cfRule>
  </conditionalFormatting>
  <conditionalFormatting sqref="I484:I488 I492">
    <cfRule type="cellIs" dxfId="66" priority="530" operator="equal">
      <formula>"NO PRIORIZADO"</formula>
    </cfRule>
    <cfRule type="cellIs" dxfId="65" priority="531" operator="equal">
      <formula>"NO DILIGENCIAR"</formula>
    </cfRule>
  </conditionalFormatting>
  <conditionalFormatting sqref="I499:I503 I507">
    <cfRule type="cellIs" dxfId="64" priority="500" operator="equal">
      <formula>"NO PRIORIZADO"</formula>
    </cfRule>
    <cfRule type="cellIs" dxfId="63" priority="501" operator="equal">
      <formula>"NO DILIGENCIAR"</formula>
    </cfRule>
  </conditionalFormatting>
  <conditionalFormatting sqref="I514:I518 I522">
    <cfRule type="cellIs" dxfId="62" priority="470" operator="equal">
      <formula>"NO PRIORIZADO"</formula>
    </cfRule>
    <cfRule type="cellIs" dxfId="61" priority="471" operator="equal">
      <formula>"NO DILIGENCIAR"</formula>
    </cfRule>
  </conditionalFormatting>
  <conditionalFormatting sqref="I529:I533 I537">
    <cfRule type="cellIs" dxfId="60" priority="440" operator="equal">
      <formula>"NO PRIORIZADO"</formula>
    </cfRule>
    <cfRule type="cellIs" dxfId="59" priority="441" operator="equal">
      <formula>"NO DILIGENCIAR"</formula>
    </cfRule>
  </conditionalFormatting>
  <conditionalFormatting sqref="I544:I548 I552">
    <cfRule type="cellIs" dxfId="58" priority="410" operator="equal">
      <formula>"NO PRIORIZADO"</formula>
    </cfRule>
    <cfRule type="cellIs" dxfId="57" priority="411" operator="equal">
      <formula>"NO DILIGENCIAR"</formula>
    </cfRule>
  </conditionalFormatting>
  <conditionalFormatting sqref="I559:I563 I567">
    <cfRule type="cellIs" dxfId="56" priority="380" operator="equal">
      <formula>"NO PRIORIZADO"</formula>
    </cfRule>
    <cfRule type="cellIs" dxfId="55" priority="381" operator="equal">
      <formula>"NO DILIGENCIAR"</formula>
    </cfRule>
  </conditionalFormatting>
  <conditionalFormatting sqref="I574:I578 I582">
    <cfRule type="cellIs" dxfId="54" priority="350" operator="equal">
      <formula>"NO PRIORIZADO"</formula>
    </cfRule>
    <cfRule type="cellIs" dxfId="53" priority="351" operator="equal">
      <formula>"NO DILIGENCIAR"</formula>
    </cfRule>
  </conditionalFormatting>
  <conditionalFormatting sqref="I589:I593 I597">
    <cfRule type="cellIs" dxfId="52" priority="320" operator="equal">
      <formula>"NO PRIORIZADO"</formula>
    </cfRule>
    <cfRule type="cellIs" dxfId="51" priority="321" operator="equal">
      <formula>"NO DILIGENCIAR"</formula>
    </cfRule>
  </conditionalFormatting>
  <conditionalFormatting sqref="I604:I608 I612">
    <cfRule type="cellIs" dxfId="50" priority="290" operator="equal">
      <formula>"NO PRIORIZADO"</formula>
    </cfRule>
    <cfRule type="cellIs" dxfId="49" priority="291" operator="equal">
      <formula>"NO DILIGENCIAR"</formula>
    </cfRule>
  </conditionalFormatting>
  <conditionalFormatting sqref="I619:I623 I627">
    <cfRule type="cellIs" dxfId="48" priority="260" operator="equal">
      <formula>"NO PRIORIZADO"</formula>
    </cfRule>
    <cfRule type="cellIs" dxfId="47" priority="261" operator="equal">
      <formula>"NO DILIGENCIAR"</formula>
    </cfRule>
  </conditionalFormatting>
  <conditionalFormatting sqref="I634:I638 I642">
    <cfRule type="cellIs" dxfId="46" priority="230" operator="equal">
      <formula>"NO PRIORIZADO"</formula>
    </cfRule>
    <cfRule type="cellIs" dxfId="45" priority="231" operator="equal">
      <formula>"NO DILIGENCIAR"</formula>
    </cfRule>
  </conditionalFormatting>
  <conditionalFormatting sqref="I649:I653 I657">
    <cfRule type="cellIs" dxfId="44" priority="200" operator="equal">
      <formula>"NO PRIORIZADO"</formula>
    </cfRule>
    <cfRule type="cellIs" dxfId="43" priority="201" operator="equal">
      <formula>"NO DILIGENCIAR"</formula>
    </cfRule>
  </conditionalFormatting>
  <conditionalFormatting sqref="I664:I668 I672">
    <cfRule type="cellIs" dxfId="42" priority="170" operator="equal">
      <formula>"NO PRIORIZADO"</formula>
    </cfRule>
    <cfRule type="cellIs" dxfId="41" priority="171" operator="equal">
      <formula>"NO DILIGENCIAR"</formula>
    </cfRule>
  </conditionalFormatting>
  <conditionalFormatting sqref="I679:I682">
    <cfRule type="cellIs" dxfId="40" priority="166" operator="equal">
      <formula>"NO PRIORIZADO"</formula>
    </cfRule>
    <cfRule type="cellIs" dxfId="39" priority="167" operator="equal">
      <formula>"NO DILIGENCIAR"</formula>
    </cfRule>
  </conditionalFormatting>
  <conditionalFormatting sqref="J8:J682">
    <cfRule type="cellIs" dxfId="38" priority="151" operator="equal">
      <formula>"NO DILIGENCIAR"</formula>
    </cfRule>
  </conditionalFormatting>
  <conditionalFormatting sqref="K53:K54 O68:P81">
    <cfRule type="expression" dxfId="37" priority="1389">
      <formula>$J53="NO DILIGENCIAR"</formula>
    </cfRule>
  </conditionalFormatting>
  <conditionalFormatting sqref="K67:K69">
    <cfRule type="expression" dxfId="36" priority="66">
      <formula>$J67="NO DILIGENCIAR"</formula>
    </cfRule>
  </conditionalFormatting>
  <conditionalFormatting sqref="K113:K114">
    <cfRule type="expression" dxfId="35" priority="31">
      <formula>$J113="NO DILIGENCIAR"</formula>
    </cfRule>
  </conditionalFormatting>
  <conditionalFormatting sqref="K55:L57">
    <cfRule type="expression" dxfId="34" priority="76">
      <formula>$J55="NO DILIGENCIAR"</formula>
    </cfRule>
  </conditionalFormatting>
  <conditionalFormatting sqref="K70:L72">
    <cfRule type="expression" dxfId="33" priority="58">
      <formula>$J70="NO DILIGENCIAR"</formula>
    </cfRule>
  </conditionalFormatting>
  <conditionalFormatting sqref="K115:L117">
    <cfRule type="expression" dxfId="32" priority="23">
      <formula>$J115="NO DILIGENCIAR"</formula>
    </cfRule>
  </conditionalFormatting>
  <conditionalFormatting sqref="K58:N66">
    <cfRule type="expression" dxfId="31" priority="1375">
      <formula>$J58="NO DILIGENCIAR"</formula>
    </cfRule>
  </conditionalFormatting>
  <conditionalFormatting sqref="K73:N82">
    <cfRule type="expression" dxfId="30" priority="57">
      <formula>$J73="NO DILIGENCIAR"</formula>
    </cfRule>
  </conditionalFormatting>
  <conditionalFormatting sqref="K106:N112">
    <cfRule type="expression" dxfId="29" priority="136">
      <formula>$J106="NO DILIGENCIAR"</formula>
    </cfRule>
  </conditionalFormatting>
  <conditionalFormatting sqref="K118:N127">
    <cfRule type="expression" dxfId="28" priority="22">
      <formula>$J118="NO DILIGENCIAR"</formula>
    </cfRule>
  </conditionalFormatting>
  <conditionalFormatting sqref="K8:O21">
    <cfRule type="expression" dxfId="27" priority="79">
      <formula>$J8="NO DILIGENCIAR"</formula>
    </cfRule>
  </conditionalFormatting>
  <conditionalFormatting sqref="K22:O22">
    <cfRule type="expression" dxfId="26" priority="81">
      <formula>#REF!="NO DILIGENCIAR"</formula>
    </cfRule>
  </conditionalFormatting>
  <conditionalFormatting sqref="K23:O52">
    <cfRule type="expression" dxfId="25" priority="140">
      <formula>$J23="NO DILIGENCIAR"</formula>
    </cfRule>
  </conditionalFormatting>
  <conditionalFormatting sqref="K83:O105">
    <cfRule type="expression" dxfId="24" priority="137">
      <formula>$J83="NO DILIGENCIAR"</formula>
    </cfRule>
  </conditionalFormatting>
  <conditionalFormatting sqref="K128:O157">
    <cfRule type="expression" dxfId="23" priority="133">
      <formula>$J128="NO DILIGENCIAR"</formula>
    </cfRule>
  </conditionalFormatting>
  <conditionalFormatting sqref="K173:O412 K444:O682 K428:N443">
    <cfRule type="expression" dxfId="22" priority="78">
      <formula>$J173="NO DILIGENCIAR"</formula>
    </cfRule>
  </conditionalFormatting>
  <conditionalFormatting sqref="L54">
    <cfRule type="expression" dxfId="21" priority="77">
      <formula>$J54="NO DILIGENCIAR"</formula>
    </cfRule>
  </conditionalFormatting>
  <conditionalFormatting sqref="L69">
    <cfRule type="expression" dxfId="20" priority="59">
      <formula>$J69="NO DILIGENCIAR"</formula>
    </cfRule>
  </conditionalFormatting>
  <conditionalFormatting sqref="L114">
    <cfRule type="expression" dxfId="19" priority="24">
      <formula>$J114="NO DILIGENCIAR"</formula>
    </cfRule>
  </conditionalFormatting>
  <conditionalFormatting sqref="L53:N53">
    <cfRule type="expression" dxfId="18" priority="1399">
      <formula>$J53="NO DILIGENCIAR"</formula>
    </cfRule>
  </conditionalFormatting>
  <conditionalFormatting sqref="L67:N68">
    <cfRule type="expression" dxfId="17" priority="71">
      <formula>$J67="NO DILIGENCIAR"</formula>
    </cfRule>
  </conditionalFormatting>
  <conditionalFormatting sqref="L113:N113">
    <cfRule type="expression" dxfId="16" priority="36">
      <formula>$J113="NO DILIGENCIAR"</formula>
    </cfRule>
  </conditionalFormatting>
  <conditionalFormatting sqref="M54:N57">
    <cfRule type="expression" dxfId="15" priority="74">
      <formula>$J54="NO DILIGENCIAR"</formula>
    </cfRule>
  </conditionalFormatting>
  <conditionalFormatting sqref="M69:N72">
    <cfRule type="expression" dxfId="14" priority="56">
      <formula>$J69="NO DILIGENCIAR"</formula>
    </cfRule>
  </conditionalFormatting>
  <conditionalFormatting sqref="M114:N117">
    <cfRule type="expression" dxfId="13" priority="21">
      <formula>$J114="NO DILIGENCIAR"</formula>
    </cfRule>
  </conditionalFormatting>
  <conditionalFormatting sqref="O106:O126">
    <cfRule type="expression" dxfId="12" priority="10">
      <formula>$J106="NO DILIGENCIAR"</formula>
    </cfRule>
  </conditionalFormatting>
  <conditionalFormatting sqref="O127">
    <cfRule type="expression" dxfId="11" priority="11">
      <formula>#REF!="NO DILIGENCIAR"</formula>
    </cfRule>
  </conditionalFormatting>
  <conditionalFormatting sqref="O53:P66">
    <cfRule type="expression" dxfId="10" priority="37">
      <formula>$J53="NO DILIGENCIAR"</formula>
    </cfRule>
  </conditionalFormatting>
  <conditionalFormatting sqref="O67:P67 O82:P82">
    <cfRule type="expression" dxfId="9" priority="38">
      <formula>#REF!="NO DILIGENCIAR"</formula>
    </cfRule>
  </conditionalFormatting>
  <conditionalFormatting sqref="K413:K414">
    <cfRule type="expression" dxfId="8" priority="8">
      <formula>$J413="NO DILIGENCIAR"</formula>
    </cfRule>
  </conditionalFormatting>
  <conditionalFormatting sqref="K415:L417">
    <cfRule type="expression" dxfId="7" priority="6">
      <formula>$J415="NO DILIGENCIAR"</formula>
    </cfRule>
  </conditionalFormatting>
  <conditionalFormatting sqref="K418:N427">
    <cfRule type="expression" dxfId="6" priority="5">
      <formula>$J418="NO DILIGENCIAR"</formula>
    </cfRule>
  </conditionalFormatting>
  <conditionalFormatting sqref="L414">
    <cfRule type="expression" dxfId="5" priority="7">
      <formula>$J414="NO DILIGENCIAR"</formula>
    </cfRule>
  </conditionalFormatting>
  <conditionalFormatting sqref="L413:N413">
    <cfRule type="expression" dxfId="4" priority="9">
      <formula>$J413="NO DILIGENCIAR"</formula>
    </cfRule>
  </conditionalFormatting>
  <conditionalFormatting sqref="M414:N417">
    <cfRule type="expression" dxfId="3" priority="4">
      <formula>$J414="NO DILIGENCIAR"</formula>
    </cfRule>
  </conditionalFormatting>
  <conditionalFormatting sqref="O428:O443">
    <cfRule type="expression" dxfId="2" priority="3">
      <formula>$J428="NO DILIGENCIAR"</formula>
    </cfRule>
  </conditionalFormatting>
  <conditionalFormatting sqref="O413:O426">
    <cfRule type="expression" dxfId="1" priority="1">
      <formula>$J413="NO DILIGENCIAR"</formula>
    </cfRule>
  </conditionalFormatting>
  <conditionalFormatting sqref="O427">
    <cfRule type="expression" dxfId="0" priority="2">
      <formula>#REF!="NO DILIGENCIAR"</formula>
    </cfRule>
  </conditionalFormatting>
  <printOptions horizontalCentered="1"/>
  <pageMargins left="0.70866141732283472" right="0.70866141732283472" top="0.74803149606299213" bottom="0.74803149606299213" header="0.31496062992125984" footer="0.31496062992125984"/>
  <pageSetup scale="6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9823237D-809B-4D52-BA5F-E7EAB323FB67}">
          <x14:formula1>
            <xm:f>Tablas!$D$2:$D$23</xm:f>
          </x14:formula1>
          <xm:sqref>B8 B23 B38 B53 B68 B83 B98 B113 B128 B143 B158 B173 B188 B203 B218 B233 B248 B263 B278 B293 B308 B323 B338 B353 B368 B383 B398 B413 B428 B443 B458 B473 B488 B503 B518 B533 B548 B563 B578 B593 B608 B623 B638 B653 B668</xm:sqref>
        </x14:dataValidation>
        <x14:dataValidation type="list" allowBlank="1" showInputMessage="1" showErrorMessage="1" xr:uid="{DBEDB140-B2F4-40D5-9BE7-6995DFC38C1C}">
          <x14:formula1>
            <xm:f>Tablas!$A$2:$A$3</xm:f>
          </x14:formula1>
          <xm:sqref>F19:F21 F17 F15 F8:F11 F13 F34:F36 F32 F30 F23:F26 F28 F49:F51 F47 F45 F38:F41 F43 F64:F66 F62 F60 F53:F56 F58 F79:F81 F77 F75 F68:F71 F73 F94:F96 F92 F90 F83:F86 F88 F109:F111 F107 F105 F98:F101 F103 F124:F126 F122 F120 F113:F116 F118 F139:F141 F137 F135 F128:F131 F133 F154:F156 F152 F150 F143:F146 F148 F664:F666 F662 F660 F653:F656 F658 F184:F186 F182 F180 F173:F176 F178 F199:F201 F197 F195 F188:F191 F193 F214:F216 F212 F210 F203:F206 F208 F229:F231 F227 F225 F218:F221 F223 F244:F246 F242 F240 F233:F236 F238 F259:F261 F257 F255 F248:F251 F253 F274:F276 F272 F270 F263:F266 F268 F289:F291 F287 F285 F278:F281 F283 F304:F306 F302 F300 F293:F296 F298 F319:F321 F317 F315 F308:F311 F313 F334:F336 F332 F330 F323:F326 F328 F349:F351 F347 F345 F338:F341 F343 F364:F366 F362 F360 F353:F356 F358 F379:F381 F377 F375 F368:F371 F373 F394:F396 F392 F390 F383:F386 F388 F409:F411 F407 F405 F398:F401 F403 F424:F426 F422 F420 F413:F416 F418 F439:F441 F437 F435 F428:F431 F433 F484:F486 F482 F480 F473:F476 F478 F469:F471 F467 F465 F458:F461 F463 F679:F681 F677 F675 F668:F671 F673 F649:F651 F647 F645 F638:F641 F643 F499:F501 F497 F495 F488:F491 F493 F514:F516 F512 F510 F503:F506 F508 F529:F531 F527 F525 F518:F521 F523 F544:F546 F542 F540 F533:F536 F538 F559:F561 F557 F555 F548:F551 F553 F574:F576 F572 F570 F563:F566 F568 F589:F591 F587 F585 F578:F581 F583 F604:F606 F602 F600 F593:F596 F598 F619:F621 F617 F615 F608:F611 F613 F634:F636 F632 F630 F623:F626 F628 F454:F456 F452 F450 F443:F446 F448</xm:sqref>
        </x14:dataValidation>
        <x14:dataValidation type="list" allowBlank="1" showInputMessage="1" showErrorMessage="1" xr:uid="{70CF628E-1B16-48CC-8F02-432BF462281D}">
          <x14:formula1>
            <xm:f>Tablas!$J$2:$J$47</xm:f>
          </x14:formula1>
          <xm:sqref>C8 C23 C38 C53 C68 C83 C98 C113 C623 C653 C668 C173 C188 C203 C218 C233 C248 C263 C278 C293 C308 C323 C338 C353 C368 C383 C398 C638 C428 C443 C458 C473 C488 C503 C518 C533 C548 C563 C578 C593 C608</xm:sqref>
        </x14:dataValidation>
        <x14:dataValidation type="list" allowBlank="1" showInputMessage="1" showErrorMessage="1" xr:uid="{41DD9AB2-F19B-4D7B-901B-2BBF9C7E0D38}">
          <x14:formula1>
            <xm:f>Hoja3!$B$2:$B$27</xm:f>
          </x14:formula1>
          <xm:sqref>C143:C157</xm:sqref>
        </x14:dataValidation>
        <x14:dataValidation type="list" allowBlank="1" showInputMessage="1" showErrorMessage="1" xr:uid="{725ABAB6-9FF1-47A3-8FDF-A253C78E4277}">
          <x14:formula1>
            <xm:f>Hoja3!$B$10:$B$46</xm:f>
          </x14:formula1>
          <xm:sqref>C413:C427</xm:sqref>
        </x14:dataValidation>
        <x14:dataValidation type="list" allowBlank="1" showInputMessage="1" showErrorMessage="1" xr:uid="{04E23EA5-B207-4F04-968F-78AF83816694}">
          <x14:formula1>
            <xm:f>Hoja3!$B$2:$B$46</xm:f>
          </x14:formula1>
          <xm:sqref>C128:C142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DE601-3843-4405-9B49-CCC698433378}">
  <dimension ref="B4:K55"/>
  <sheetViews>
    <sheetView tabSelected="1" workbookViewId="0">
      <selection activeCell="G11" sqref="G11"/>
    </sheetView>
  </sheetViews>
  <sheetFormatPr defaultRowHeight="15"/>
  <cols>
    <col min="3" max="3" width="47.7109375" customWidth="1"/>
    <col min="4" max="4" width="46.28515625" customWidth="1"/>
    <col min="5" max="5" width="22.85546875" customWidth="1"/>
    <col min="10" max="10" width="24.42578125" customWidth="1"/>
  </cols>
  <sheetData>
    <row r="4" spans="2:11" ht="18.75">
      <c r="B4" s="1235" t="s">
        <v>1279</v>
      </c>
      <c r="C4" s="1235"/>
      <c r="D4" s="1235"/>
      <c r="E4" s="1235"/>
    </row>
    <row r="6" spans="2:11" ht="15" customHeight="1">
      <c r="B6" s="1347" t="s">
        <v>1280</v>
      </c>
      <c r="C6" s="1347" t="s">
        <v>1281</v>
      </c>
      <c r="D6" s="1347" t="s">
        <v>1282</v>
      </c>
      <c r="E6" s="1347" t="s">
        <v>1283</v>
      </c>
      <c r="I6" s="1350" t="s">
        <v>1284</v>
      </c>
    </row>
    <row r="7" spans="2:11" ht="15" customHeight="1">
      <c r="B7" s="1347"/>
      <c r="C7" s="1347"/>
      <c r="D7" s="1347"/>
      <c r="E7" s="1347" t="s">
        <v>1196</v>
      </c>
    </row>
    <row r="8" spans="2:11" ht="15" customHeight="1">
      <c r="B8" s="1347"/>
      <c r="C8" s="1347"/>
      <c r="D8" s="1347"/>
      <c r="E8" s="1347"/>
    </row>
    <row r="9" spans="2:11" ht="15" customHeight="1">
      <c r="B9" s="1347"/>
      <c r="C9" s="1347"/>
      <c r="D9" s="1347"/>
      <c r="E9" s="1347"/>
    </row>
    <row r="10" spans="2:11" ht="15" customHeight="1">
      <c r="B10" s="1348"/>
      <c r="C10" s="1348"/>
      <c r="D10" s="1348"/>
      <c r="E10" s="1348"/>
    </row>
    <row r="11" spans="2:11" ht="28.5">
      <c r="B11" s="418">
        <v>1</v>
      </c>
      <c r="C11" s="417" t="s">
        <v>1099</v>
      </c>
      <c r="D11" s="1349" t="s">
        <v>621</v>
      </c>
      <c r="E11" s="419" t="s">
        <v>1285</v>
      </c>
      <c r="J11" s="1354" t="s">
        <v>1286</v>
      </c>
      <c r="K11" s="1354"/>
    </row>
    <row r="12" spans="2:11">
      <c r="B12" s="418">
        <v>2</v>
      </c>
      <c r="C12" s="417" t="s">
        <v>1115</v>
      </c>
      <c r="D12" s="1349" t="s">
        <v>1150</v>
      </c>
      <c r="E12" s="419" t="s">
        <v>1285</v>
      </c>
      <c r="J12" s="1355" t="s">
        <v>1287</v>
      </c>
      <c r="K12" s="1353">
        <v>6</v>
      </c>
    </row>
    <row r="13" spans="2:11">
      <c r="B13" s="418">
        <v>3</v>
      </c>
      <c r="C13" s="417" t="s">
        <v>1115</v>
      </c>
      <c r="D13" s="1349" t="s">
        <v>1151</v>
      </c>
      <c r="E13" s="419" t="s">
        <v>1285</v>
      </c>
      <c r="J13" s="1356" t="s">
        <v>1288</v>
      </c>
      <c r="K13" s="1351">
        <f>+K14-K12</f>
        <v>39</v>
      </c>
    </row>
    <row r="14" spans="2:11" ht="28.5">
      <c r="B14" s="418">
        <v>4</v>
      </c>
      <c r="C14" s="417" t="s">
        <v>1115</v>
      </c>
      <c r="D14" s="1349" t="s">
        <v>1154</v>
      </c>
      <c r="E14" s="419" t="s">
        <v>1285</v>
      </c>
      <c r="J14" s="1352" t="s">
        <v>1212</v>
      </c>
      <c r="K14" s="1351">
        <v>45</v>
      </c>
    </row>
    <row r="15" spans="2:11">
      <c r="B15" s="418">
        <v>5</v>
      </c>
      <c r="C15" s="417" t="s">
        <v>1289</v>
      </c>
      <c r="D15" s="1349" t="s">
        <v>1134</v>
      </c>
      <c r="E15" s="419" t="s">
        <v>1285</v>
      </c>
    </row>
    <row r="16" spans="2:11" ht="28.5">
      <c r="B16" s="418">
        <v>6</v>
      </c>
      <c r="C16" s="417" t="s">
        <v>1115</v>
      </c>
      <c r="D16" s="1349" t="s">
        <v>1200</v>
      </c>
      <c r="E16" s="419" t="s">
        <v>1285</v>
      </c>
    </row>
    <row r="17" spans="2:5" ht="28.5">
      <c r="B17" s="418">
        <v>7</v>
      </c>
      <c r="C17" s="1349" t="s">
        <v>1201</v>
      </c>
      <c r="D17" s="1349" t="s">
        <v>1092</v>
      </c>
      <c r="E17" s="419" t="s">
        <v>1290</v>
      </c>
    </row>
    <row r="18" spans="2:5" ht="54.75" customHeight="1">
      <c r="B18" s="418">
        <v>8</v>
      </c>
      <c r="C18" s="1349" t="s">
        <v>1202</v>
      </c>
      <c r="D18" s="1349" t="s">
        <v>1094</v>
      </c>
      <c r="E18" s="419" t="s">
        <v>1290</v>
      </c>
    </row>
    <row r="19" spans="2:5" ht="72">
      <c r="B19" s="418">
        <v>9</v>
      </c>
      <c r="C19" s="1349" t="s">
        <v>1202</v>
      </c>
      <c r="D19" s="1349" t="s">
        <v>1096</v>
      </c>
      <c r="E19" s="419" t="s">
        <v>1290</v>
      </c>
    </row>
    <row r="20" spans="2:5" ht="57.75">
      <c r="B20" s="418">
        <v>10</v>
      </c>
      <c r="C20" s="1349" t="s">
        <v>1202</v>
      </c>
      <c r="D20" s="1349" t="s">
        <v>1098</v>
      </c>
      <c r="E20" s="419" t="s">
        <v>1290</v>
      </c>
    </row>
    <row r="21" spans="2:5" ht="43.5">
      <c r="B21" s="418">
        <v>11</v>
      </c>
      <c r="C21" s="1349" t="s">
        <v>1202</v>
      </c>
      <c r="D21" s="1349" t="s">
        <v>1100</v>
      </c>
      <c r="E21" s="419" t="s">
        <v>1290</v>
      </c>
    </row>
    <row r="22" spans="2:5" ht="43.5">
      <c r="B22" s="418">
        <v>12</v>
      </c>
      <c r="C22" s="1349" t="s">
        <v>1202</v>
      </c>
      <c r="D22" s="1349" t="s">
        <v>1102</v>
      </c>
      <c r="E22" s="419" t="s">
        <v>1290</v>
      </c>
    </row>
    <row r="23" spans="2:5" ht="43.5">
      <c r="B23" s="418">
        <v>13</v>
      </c>
      <c r="C23" s="1349" t="s">
        <v>1202</v>
      </c>
      <c r="D23" s="1349" t="s">
        <v>1104</v>
      </c>
      <c r="E23" s="419" t="s">
        <v>1290</v>
      </c>
    </row>
    <row r="24" spans="2:5" ht="43.5">
      <c r="B24" s="418">
        <v>14</v>
      </c>
      <c r="C24" s="1349" t="s">
        <v>1202</v>
      </c>
      <c r="D24" s="1349" t="s">
        <v>1106</v>
      </c>
      <c r="E24" s="419" t="s">
        <v>1290</v>
      </c>
    </row>
    <row r="25" spans="2:5" ht="57.75">
      <c r="B25" s="418">
        <v>15</v>
      </c>
      <c r="C25" s="1349" t="s">
        <v>1202</v>
      </c>
      <c r="D25" s="1349" t="s">
        <v>1108</v>
      </c>
      <c r="E25" s="419" t="s">
        <v>1290</v>
      </c>
    </row>
    <row r="26" spans="2:5" ht="43.5">
      <c r="B26" s="418">
        <v>16</v>
      </c>
      <c r="C26" s="1349" t="s">
        <v>1202</v>
      </c>
      <c r="D26" s="1349" t="s">
        <v>1110</v>
      </c>
      <c r="E26" s="419" t="s">
        <v>1290</v>
      </c>
    </row>
    <row r="27" spans="2:5" ht="28.5">
      <c r="B27" s="418">
        <v>17</v>
      </c>
      <c r="C27" s="1349" t="s">
        <v>1202</v>
      </c>
      <c r="D27" s="1349" t="s">
        <v>1112</v>
      </c>
      <c r="E27" s="419" t="s">
        <v>1290</v>
      </c>
    </row>
    <row r="28" spans="2:5" ht="28.5">
      <c r="B28" s="418">
        <v>18</v>
      </c>
      <c r="C28" s="1349" t="s">
        <v>1202</v>
      </c>
      <c r="D28" s="1349" t="s">
        <v>1114</v>
      </c>
      <c r="E28" s="419" t="s">
        <v>1290</v>
      </c>
    </row>
    <row r="29" spans="2:5" ht="28.5">
      <c r="B29" s="418">
        <v>19</v>
      </c>
      <c r="C29" s="1349" t="s">
        <v>1202</v>
      </c>
      <c r="D29" s="1349" t="s">
        <v>1116</v>
      </c>
      <c r="E29" s="419" t="s">
        <v>1290</v>
      </c>
    </row>
    <row r="30" spans="2:5" ht="28.5">
      <c r="B30" s="418">
        <v>20</v>
      </c>
      <c r="C30" s="1349" t="s">
        <v>1202</v>
      </c>
      <c r="D30" s="1349" t="s">
        <v>1118</v>
      </c>
      <c r="E30" s="419" t="s">
        <v>1290</v>
      </c>
    </row>
    <row r="31" spans="2:5" ht="28.5">
      <c r="B31" s="418">
        <v>21</v>
      </c>
      <c r="C31" s="1349" t="s">
        <v>1202</v>
      </c>
      <c r="D31" s="1349" t="s">
        <v>1120</v>
      </c>
      <c r="E31" s="419" t="s">
        <v>1290</v>
      </c>
    </row>
    <row r="32" spans="2:5" ht="43.5">
      <c r="B32" s="418">
        <v>22</v>
      </c>
      <c r="C32" s="1349" t="s">
        <v>1202</v>
      </c>
      <c r="D32" s="1349" t="s">
        <v>1122</v>
      </c>
      <c r="E32" s="419" t="s">
        <v>1290</v>
      </c>
    </row>
    <row r="33" spans="2:5" ht="28.5">
      <c r="B33" s="418">
        <v>23</v>
      </c>
      <c r="C33" s="1349" t="s">
        <v>1202</v>
      </c>
      <c r="D33" s="1349" t="s">
        <v>1124</v>
      </c>
      <c r="E33" s="419" t="s">
        <v>1290</v>
      </c>
    </row>
    <row r="34" spans="2:5" ht="28.5">
      <c r="B34" s="418">
        <v>24</v>
      </c>
      <c r="C34" s="1349" t="s">
        <v>1202</v>
      </c>
      <c r="D34" s="1349" t="s">
        <v>1126</v>
      </c>
      <c r="E34" s="419" t="s">
        <v>1290</v>
      </c>
    </row>
    <row r="35" spans="2:5">
      <c r="B35" s="418">
        <v>25</v>
      </c>
      <c r="C35" s="1349" t="s">
        <v>1291</v>
      </c>
      <c r="D35" s="1349" t="s">
        <v>1128</v>
      </c>
      <c r="E35" s="419" t="s">
        <v>1290</v>
      </c>
    </row>
    <row r="36" spans="2:5" ht="28.5">
      <c r="B36" s="418">
        <v>26</v>
      </c>
      <c r="C36" s="1349" t="s">
        <v>1291</v>
      </c>
      <c r="D36" s="1349" t="s">
        <v>1130</v>
      </c>
      <c r="E36" s="419" t="s">
        <v>1290</v>
      </c>
    </row>
    <row r="37" spans="2:5" ht="28.5">
      <c r="B37" s="418">
        <v>27</v>
      </c>
      <c r="C37" s="1349" t="s">
        <v>1292</v>
      </c>
      <c r="D37" s="1349" t="s">
        <v>1132</v>
      </c>
      <c r="E37" s="419" t="s">
        <v>1290</v>
      </c>
    </row>
    <row r="38" spans="2:5">
      <c r="B38" s="418">
        <v>28</v>
      </c>
      <c r="C38" s="1349" t="s">
        <v>1201</v>
      </c>
      <c r="D38" s="1349" t="s">
        <v>1135</v>
      </c>
      <c r="E38" s="419" t="s">
        <v>1290</v>
      </c>
    </row>
    <row r="39" spans="2:5" ht="28.5">
      <c r="B39" s="418">
        <v>29</v>
      </c>
      <c r="C39" s="1349" t="s">
        <v>1201</v>
      </c>
      <c r="D39" s="1349" t="s">
        <v>1136</v>
      </c>
      <c r="E39" s="419" t="s">
        <v>1290</v>
      </c>
    </row>
    <row r="40" spans="2:5" ht="28.5">
      <c r="B40" s="418">
        <v>30</v>
      </c>
      <c r="C40" s="1349" t="s">
        <v>1292</v>
      </c>
      <c r="D40" s="1349" t="s">
        <v>1137</v>
      </c>
      <c r="E40" s="419" t="s">
        <v>1290</v>
      </c>
    </row>
    <row r="41" spans="2:5" ht="28.5">
      <c r="B41" s="418">
        <v>31</v>
      </c>
      <c r="C41" s="1349" t="s">
        <v>1292</v>
      </c>
      <c r="D41" s="1349" t="s">
        <v>1138</v>
      </c>
      <c r="E41" s="419" t="s">
        <v>1290</v>
      </c>
    </row>
    <row r="42" spans="2:5">
      <c r="B42" s="418">
        <v>32</v>
      </c>
      <c r="C42" s="1349" t="s">
        <v>1292</v>
      </c>
      <c r="D42" s="1349" t="s">
        <v>1139</v>
      </c>
      <c r="E42" s="419" t="s">
        <v>1290</v>
      </c>
    </row>
    <row r="43" spans="2:5">
      <c r="B43" s="418">
        <v>33</v>
      </c>
      <c r="C43" s="1349" t="s">
        <v>1292</v>
      </c>
      <c r="D43" s="1349" t="s">
        <v>1140</v>
      </c>
      <c r="E43" s="419" t="s">
        <v>1290</v>
      </c>
    </row>
    <row r="44" spans="2:5" ht="28.5">
      <c r="B44" s="418">
        <v>34</v>
      </c>
      <c r="C44" s="1349" t="s">
        <v>1292</v>
      </c>
      <c r="D44" s="1349" t="s">
        <v>1141</v>
      </c>
      <c r="E44" s="419" t="s">
        <v>1290</v>
      </c>
    </row>
    <row r="45" spans="2:5" ht="28.5">
      <c r="B45" s="418">
        <v>35</v>
      </c>
      <c r="C45" s="1349" t="s">
        <v>1292</v>
      </c>
      <c r="D45" s="1349" t="s">
        <v>1142</v>
      </c>
      <c r="E45" s="419" t="s">
        <v>1290</v>
      </c>
    </row>
    <row r="46" spans="2:5">
      <c r="B46" s="418">
        <v>36</v>
      </c>
      <c r="C46" s="1349" t="s">
        <v>1292</v>
      </c>
      <c r="D46" s="1349" t="s">
        <v>1143</v>
      </c>
      <c r="E46" s="419" t="s">
        <v>1290</v>
      </c>
    </row>
    <row r="47" spans="2:5">
      <c r="B47" s="418">
        <v>37</v>
      </c>
      <c r="C47" s="1349" t="s">
        <v>1292</v>
      </c>
      <c r="D47" s="1349" t="s">
        <v>1144</v>
      </c>
      <c r="E47" s="419" t="s">
        <v>1290</v>
      </c>
    </row>
    <row r="48" spans="2:5" ht="28.5">
      <c r="B48" s="418">
        <v>38</v>
      </c>
      <c r="C48" s="1349" t="s">
        <v>1292</v>
      </c>
      <c r="D48" s="1349" t="s">
        <v>1145</v>
      </c>
      <c r="E48" s="419" t="s">
        <v>1290</v>
      </c>
    </row>
    <row r="49" spans="2:5">
      <c r="B49" s="418">
        <v>39</v>
      </c>
      <c r="C49" s="1349" t="s">
        <v>1292</v>
      </c>
      <c r="D49" s="1349" t="s">
        <v>1146</v>
      </c>
      <c r="E49" s="419" t="s">
        <v>1290</v>
      </c>
    </row>
    <row r="50" spans="2:5" ht="28.5">
      <c r="B50" s="418">
        <v>40</v>
      </c>
      <c r="C50" s="1349" t="s">
        <v>1292</v>
      </c>
      <c r="D50" s="1349" t="s">
        <v>1147</v>
      </c>
      <c r="E50" s="419" t="s">
        <v>1290</v>
      </c>
    </row>
    <row r="51" spans="2:5">
      <c r="B51" s="418">
        <v>41</v>
      </c>
      <c r="C51" s="1349" t="s">
        <v>1292</v>
      </c>
      <c r="D51" s="1349" t="s">
        <v>1148</v>
      </c>
      <c r="E51" s="419" t="s">
        <v>1290</v>
      </c>
    </row>
    <row r="52" spans="2:5" ht="28.5">
      <c r="B52" s="418">
        <v>42</v>
      </c>
      <c r="C52" s="1349" t="s">
        <v>1292</v>
      </c>
      <c r="D52" s="1349" t="s">
        <v>1149</v>
      </c>
      <c r="E52" s="419" t="s">
        <v>1290</v>
      </c>
    </row>
    <row r="53" spans="2:5" ht="28.5">
      <c r="B53" s="418">
        <v>43</v>
      </c>
      <c r="C53" s="1349" t="s">
        <v>1292</v>
      </c>
      <c r="D53" s="1349" t="s">
        <v>1152</v>
      </c>
      <c r="E53" s="419" t="s">
        <v>1290</v>
      </c>
    </row>
    <row r="54" spans="2:5" ht="28.5">
      <c r="B54" s="418">
        <v>44</v>
      </c>
      <c r="C54" s="1349" t="s">
        <v>1292</v>
      </c>
      <c r="D54" s="1349" t="s">
        <v>1153</v>
      </c>
      <c r="E54" s="419" t="s">
        <v>1290</v>
      </c>
    </row>
    <row r="55" spans="2:5">
      <c r="B55" s="418">
        <v>45</v>
      </c>
      <c r="C55" s="1349" t="s">
        <v>1293</v>
      </c>
      <c r="D55" s="1349" t="s">
        <v>1156</v>
      </c>
      <c r="E55" s="419" t="s">
        <v>1290</v>
      </c>
    </row>
  </sheetData>
  <mergeCells count="6">
    <mergeCell ref="J11:K11"/>
    <mergeCell ref="B6:B10"/>
    <mergeCell ref="C6:C10"/>
    <mergeCell ref="D6:D10"/>
    <mergeCell ref="B4:E4"/>
    <mergeCell ref="E6:E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65"/>
  <sheetViews>
    <sheetView topLeftCell="W204" zoomScale="50" zoomScaleNormal="50" zoomScaleSheetLayoutView="80" zoomScalePageLayoutView="85" workbookViewId="0">
      <selection activeCell="AK217" sqref="AK217"/>
    </sheetView>
  </sheetViews>
  <sheetFormatPr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21.5703125" style="4" customWidth="1"/>
    <col min="8" max="8" width="75.7109375" style="29" customWidth="1"/>
    <col min="9" max="9" width="10.85546875" style="4" customWidth="1"/>
    <col min="10" max="10" width="8" style="28"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5" customWidth="1"/>
    <col min="39" max="39" width="17.5703125" style="5" customWidth="1"/>
    <col min="40" max="40" width="27.28515625" style="5" customWidth="1"/>
    <col min="41" max="42" width="11.42578125" style="5" hidden="1" customWidth="1"/>
    <col min="43" max="44" width="34" style="5" hidden="1" customWidth="1"/>
    <col min="45" max="46" width="11.42578125" style="5" hidden="1" customWidth="1"/>
    <col min="47" max="48" width="34" style="5" hidden="1" customWidth="1"/>
    <col min="49" max="50" width="11.42578125" style="5" hidden="1" customWidth="1"/>
    <col min="51" max="52" width="34" style="5" hidden="1" customWidth="1"/>
    <col min="53" max="53" width="19.7109375" style="5" hidden="1" customWidth="1"/>
    <col min="54" max="54" width="31.42578125" style="5" hidden="1" customWidth="1"/>
    <col min="55" max="55" width="22.85546875" style="5" hidden="1" customWidth="1"/>
    <col min="56" max="56" width="21" style="5" hidden="1" customWidth="1"/>
    <col min="57" max="57" width="24.5703125" style="5" hidden="1" customWidth="1"/>
    <col min="58" max="16384" width="11.42578125" style="1"/>
  </cols>
  <sheetData>
    <row r="1" spans="1:57" ht="40.5" customHeight="1" thickBot="1">
      <c r="A1" s="455"/>
      <c r="B1" s="753"/>
      <c r="C1" s="456"/>
      <c r="D1" s="464" t="s">
        <v>48</v>
      </c>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6"/>
    </row>
    <row r="2" spans="1:57" ht="30" customHeight="1" thickBot="1">
      <c r="A2" s="457"/>
      <c r="B2" s="458"/>
      <c r="C2" s="458"/>
      <c r="D2" s="461" t="s">
        <v>42</v>
      </c>
      <c r="E2" s="462"/>
      <c r="F2" s="462"/>
      <c r="G2" s="462"/>
      <c r="H2" s="462"/>
      <c r="I2" s="462"/>
      <c r="J2" s="462"/>
      <c r="K2" s="463"/>
      <c r="L2" s="469" t="s">
        <v>49</v>
      </c>
      <c r="M2" s="470"/>
      <c r="N2" s="470"/>
      <c r="O2" s="470"/>
      <c r="P2" s="471"/>
      <c r="Q2" s="90"/>
      <c r="R2" s="462"/>
      <c r="S2" s="462"/>
      <c r="T2" s="462"/>
      <c r="U2" s="462"/>
      <c r="V2" s="462"/>
      <c r="W2" s="462"/>
      <c r="X2" s="462"/>
      <c r="Y2" s="462"/>
      <c r="Z2" s="462"/>
      <c r="AA2" s="462"/>
      <c r="AB2" s="462"/>
      <c r="AC2" s="462"/>
      <c r="AD2" s="462"/>
      <c r="AE2" s="462"/>
      <c r="AF2" s="462"/>
      <c r="AG2" s="463"/>
      <c r="AH2" s="469"/>
      <c r="AI2" s="470"/>
      <c r="AJ2" s="470"/>
      <c r="AK2" s="470"/>
      <c r="AL2" s="470"/>
      <c r="AM2" s="470"/>
      <c r="AN2" s="470"/>
      <c r="AO2" s="470"/>
      <c r="AP2" s="470"/>
      <c r="AQ2" s="470"/>
      <c r="AR2" s="470"/>
      <c r="AS2" s="470"/>
      <c r="AT2" s="470"/>
      <c r="AU2" s="470"/>
      <c r="AV2" s="470"/>
      <c r="AW2" s="470"/>
      <c r="AX2" s="470"/>
      <c r="AY2" s="470"/>
      <c r="AZ2" s="470"/>
      <c r="BA2" s="470"/>
      <c r="BB2" s="470"/>
      <c r="BC2" s="470"/>
      <c r="BD2" s="470"/>
      <c r="BE2" s="471"/>
    </row>
    <row r="3" spans="1:57" ht="37.5" customHeight="1" thickBot="1">
      <c r="A3" s="459"/>
      <c r="B3" s="460"/>
      <c r="C3" s="460"/>
      <c r="D3" s="464" t="s">
        <v>2</v>
      </c>
      <c r="E3" s="466"/>
      <c r="F3" s="754">
        <v>43817</v>
      </c>
      <c r="G3" s="470"/>
      <c r="H3" s="470"/>
      <c r="I3" s="470"/>
      <c r="J3" s="470"/>
      <c r="K3" s="470"/>
      <c r="L3" s="470"/>
      <c r="M3" s="470"/>
      <c r="N3" s="470"/>
      <c r="O3" s="470"/>
      <c r="P3" s="471"/>
      <c r="Q3" s="89"/>
      <c r="R3" s="465"/>
      <c r="S3" s="465"/>
      <c r="T3" s="465"/>
      <c r="U3" s="465"/>
      <c r="V3" s="465"/>
      <c r="W3" s="465"/>
      <c r="X3" s="465"/>
      <c r="Y3" s="465"/>
      <c r="Z3" s="465"/>
      <c r="AA3" s="465"/>
      <c r="AB3" s="465"/>
      <c r="AC3" s="465"/>
      <c r="AD3" s="465"/>
      <c r="AE3" s="466"/>
      <c r="AF3" s="88"/>
      <c r="AG3" s="469"/>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1"/>
    </row>
    <row r="4" spans="1:57" ht="27.75" customHeight="1" thickBot="1">
      <c r="A4" s="2"/>
      <c r="B4" s="2"/>
      <c r="C4" s="2"/>
      <c r="D4" s="2"/>
      <c r="E4" s="2"/>
      <c r="F4" s="2"/>
      <c r="G4" s="2"/>
      <c r="H4" s="47"/>
      <c r="I4" s="2"/>
      <c r="J4" s="46"/>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57" ht="35.25" customHeight="1">
      <c r="A5" s="452" t="s">
        <v>3</v>
      </c>
      <c r="B5" s="744"/>
      <c r="C5" s="453"/>
      <c r="D5" s="453"/>
      <c r="E5" s="453"/>
      <c r="F5" s="454"/>
      <c r="G5" s="452" t="s">
        <v>4</v>
      </c>
      <c r="H5" s="744"/>
      <c r="I5" s="744"/>
      <c r="J5" s="744"/>
      <c r="K5" s="453"/>
      <c r="L5" s="453"/>
      <c r="M5" s="745"/>
      <c r="N5" s="746" t="s">
        <v>5</v>
      </c>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8"/>
      <c r="AO5" s="744" t="s">
        <v>6</v>
      </c>
      <c r="AP5" s="467"/>
      <c r="AQ5" s="467"/>
      <c r="AR5" s="467"/>
      <c r="AS5" s="467"/>
      <c r="AT5" s="467"/>
      <c r="AU5" s="467"/>
      <c r="AV5" s="467"/>
      <c r="AW5" s="467"/>
      <c r="AX5" s="467"/>
      <c r="AY5" s="467"/>
      <c r="AZ5" s="468"/>
      <c r="BA5" s="452" t="s">
        <v>7</v>
      </c>
      <c r="BB5" s="467"/>
      <c r="BC5" s="467"/>
      <c r="BD5" s="467"/>
      <c r="BE5" s="468"/>
    </row>
    <row r="6" spans="1:57" s="3" customFormat="1" ht="30.75" customHeight="1">
      <c r="A6" s="420" t="s">
        <v>8</v>
      </c>
      <c r="B6" s="422" t="s">
        <v>50</v>
      </c>
      <c r="C6" s="422" t="s">
        <v>51</v>
      </c>
      <c r="D6" s="422" t="s">
        <v>52</v>
      </c>
      <c r="E6" s="422" t="s">
        <v>53</v>
      </c>
      <c r="F6" s="438" t="s">
        <v>54</v>
      </c>
      <c r="G6" s="420" t="s">
        <v>55</v>
      </c>
      <c r="H6" s="755" t="s">
        <v>56</v>
      </c>
      <c r="I6" s="756"/>
      <c r="J6" s="757"/>
      <c r="K6" s="741" t="s">
        <v>57</v>
      </c>
      <c r="L6" s="741" t="s">
        <v>58</v>
      </c>
      <c r="M6" s="762" t="s">
        <v>59</v>
      </c>
      <c r="N6" s="420" t="s">
        <v>60</v>
      </c>
      <c r="O6" s="586" t="s">
        <v>18</v>
      </c>
      <c r="P6" s="737" t="s">
        <v>61</v>
      </c>
      <c r="Q6" s="764"/>
      <c r="R6" s="750"/>
      <c r="S6" s="741" t="s">
        <v>62</v>
      </c>
      <c r="T6" s="739" t="s">
        <v>63</v>
      </c>
      <c r="U6" s="586" t="s">
        <v>64</v>
      </c>
      <c r="V6" s="741" t="s">
        <v>65</v>
      </c>
      <c r="W6" s="741" t="s">
        <v>66</v>
      </c>
      <c r="X6" s="739" t="s">
        <v>67</v>
      </c>
      <c r="Y6" s="586" t="s">
        <v>68</v>
      </c>
      <c r="Z6" s="422" t="s">
        <v>69</v>
      </c>
      <c r="AA6" s="422" t="s">
        <v>70</v>
      </c>
      <c r="AB6" s="741" t="s">
        <v>71</v>
      </c>
      <c r="AC6" s="422" t="s">
        <v>72</v>
      </c>
      <c r="AD6" s="422" t="s">
        <v>73</v>
      </c>
      <c r="AE6" s="741" t="s">
        <v>13</v>
      </c>
      <c r="AF6" s="95"/>
      <c r="AG6" s="741" t="s">
        <v>14</v>
      </c>
      <c r="AH6" s="741" t="s">
        <v>15</v>
      </c>
      <c r="AI6" s="741" t="s">
        <v>74</v>
      </c>
      <c r="AJ6" s="442" t="s">
        <v>75</v>
      </c>
      <c r="AK6" s="442"/>
      <c r="AL6" s="442"/>
      <c r="AM6" s="442"/>
      <c r="AN6" s="443"/>
      <c r="AO6" s="752" t="s">
        <v>23</v>
      </c>
      <c r="AP6" s="444"/>
      <c r="AQ6" s="444"/>
      <c r="AR6" s="444"/>
      <c r="AS6" s="444" t="s">
        <v>24</v>
      </c>
      <c r="AT6" s="444"/>
      <c r="AU6" s="444"/>
      <c r="AV6" s="444"/>
      <c r="AW6" s="444" t="s">
        <v>23</v>
      </c>
      <c r="AX6" s="444"/>
      <c r="AY6" s="444"/>
      <c r="AZ6" s="445"/>
      <c r="BA6" s="420" t="s">
        <v>26</v>
      </c>
      <c r="BB6" s="422" t="s">
        <v>27</v>
      </c>
      <c r="BC6" s="422" t="s">
        <v>28</v>
      </c>
      <c r="BD6" s="422" t="s">
        <v>29</v>
      </c>
      <c r="BE6" s="737" t="s">
        <v>30</v>
      </c>
    </row>
    <row r="7" spans="1:57" s="3" customFormat="1" ht="27" customHeight="1">
      <c r="A7" s="420"/>
      <c r="B7" s="422"/>
      <c r="C7" s="422"/>
      <c r="D7" s="422"/>
      <c r="E7" s="422"/>
      <c r="F7" s="438"/>
      <c r="G7" s="420"/>
      <c r="H7" s="758"/>
      <c r="I7" s="759"/>
      <c r="J7" s="760"/>
      <c r="K7" s="741"/>
      <c r="L7" s="741"/>
      <c r="M7" s="762"/>
      <c r="N7" s="420"/>
      <c r="O7" s="587"/>
      <c r="P7" s="586" t="s">
        <v>76</v>
      </c>
      <c r="Q7" s="586" t="s">
        <v>77</v>
      </c>
      <c r="R7" s="739" t="s">
        <v>78</v>
      </c>
      <c r="S7" s="741"/>
      <c r="T7" s="742"/>
      <c r="U7" s="587"/>
      <c r="V7" s="741"/>
      <c r="W7" s="741"/>
      <c r="X7" s="742"/>
      <c r="Y7" s="587"/>
      <c r="Z7" s="422"/>
      <c r="AA7" s="422"/>
      <c r="AB7" s="741"/>
      <c r="AC7" s="422"/>
      <c r="AD7" s="422"/>
      <c r="AE7" s="741"/>
      <c r="AF7" s="95"/>
      <c r="AG7" s="741"/>
      <c r="AH7" s="741"/>
      <c r="AI7" s="741"/>
      <c r="AJ7" s="422" t="s">
        <v>79</v>
      </c>
      <c r="AK7" s="422" t="s">
        <v>32</v>
      </c>
      <c r="AL7" s="422" t="s">
        <v>33</v>
      </c>
      <c r="AM7" s="422" t="s">
        <v>34</v>
      </c>
      <c r="AN7" s="438" t="s">
        <v>35</v>
      </c>
      <c r="AO7" s="750" t="s">
        <v>36</v>
      </c>
      <c r="AP7" s="422" t="s">
        <v>37</v>
      </c>
      <c r="AQ7" s="422" t="s">
        <v>38</v>
      </c>
      <c r="AR7" s="422" t="s">
        <v>28</v>
      </c>
      <c r="AS7" s="422" t="s">
        <v>36</v>
      </c>
      <c r="AT7" s="422" t="s">
        <v>37</v>
      </c>
      <c r="AU7" s="422" t="s">
        <v>38</v>
      </c>
      <c r="AV7" s="422" t="s">
        <v>28</v>
      </c>
      <c r="AW7" s="422" t="s">
        <v>36</v>
      </c>
      <c r="AX7" s="422" t="s">
        <v>37</v>
      </c>
      <c r="AY7" s="422" t="s">
        <v>38</v>
      </c>
      <c r="AZ7" s="438" t="s">
        <v>28</v>
      </c>
      <c r="BA7" s="420"/>
      <c r="BB7" s="422"/>
      <c r="BC7" s="422"/>
      <c r="BD7" s="422"/>
      <c r="BE7" s="737"/>
    </row>
    <row r="8" spans="1:57" ht="93.75" customHeight="1" thickBot="1">
      <c r="A8" s="421"/>
      <c r="B8" s="423"/>
      <c r="C8" s="423"/>
      <c r="D8" s="423"/>
      <c r="E8" s="423"/>
      <c r="F8" s="439"/>
      <c r="G8" s="421"/>
      <c r="H8" s="50" t="s">
        <v>80</v>
      </c>
      <c r="I8" s="94" t="s">
        <v>81</v>
      </c>
      <c r="J8" s="93" t="s">
        <v>82</v>
      </c>
      <c r="K8" s="761"/>
      <c r="L8" s="761"/>
      <c r="M8" s="763"/>
      <c r="N8" s="421"/>
      <c r="O8" s="668"/>
      <c r="P8" s="587"/>
      <c r="Q8" s="668"/>
      <c r="R8" s="740"/>
      <c r="S8" s="761"/>
      <c r="T8" s="742"/>
      <c r="U8" s="587"/>
      <c r="V8" s="741"/>
      <c r="W8" s="741"/>
      <c r="X8" s="743"/>
      <c r="Y8" s="588"/>
      <c r="Z8" s="422"/>
      <c r="AA8" s="586"/>
      <c r="AB8" s="739"/>
      <c r="AC8" s="586"/>
      <c r="AD8" s="586"/>
      <c r="AE8" s="739"/>
      <c r="AF8" s="96"/>
      <c r="AG8" s="739"/>
      <c r="AH8" s="739"/>
      <c r="AI8" s="739"/>
      <c r="AJ8" s="586"/>
      <c r="AK8" s="586"/>
      <c r="AL8" s="586"/>
      <c r="AM8" s="586"/>
      <c r="AN8" s="749"/>
      <c r="AO8" s="751"/>
      <c r="AP8" s="423"/>
      <c r="AQ8" s="423"/>
      <c r="AR8" s="423"/>
      <c r="AS8" s="423"/>
      <c r="AT8" s="423"/>
      <c r="AU8" s="423"/>
      <c r="AV8" s="423"/>
      <c r="AW8" s="423"/>
      <c r="AX8" s="423"/>
      <c r="AY8" s="423"/>
      <c r="AZ8" s="439"/>
      <c r="BA8" s="421"/>
      <c r="BB8" s="423"/>
      <c r="BC8" s="423"/>
      <c r="BD8" s="423"/>
      <c r="BE8" s="738"/>
    </row>
    <row r="9" spans="1:57" ht="46.5" customHeight="1" thickBot="1">
      <c r="A9" s="727">
        <v>1</v>
      </c>
      <c r="B9" s="730" t="s">
        <v>83</v>
      </c>
      <c r="C9" s="618" t="s">
        <v>84</v>
      </c>
      <c r="D9" s="631" t="s">
        <v>85</v>
      </c>
      <c r="E9" s="733" t="s">
        <v>86</v>
      </c>
      <c r="F9" s="631" t="s">
        <v>87</v>
      </c>
      <c r="G9" s="733" t="s">
        <v>88</v>
      </c>
      <c r="H9" s="36" t="s">
        <v>89</v>
      </c>
      <c r="I9" s="92" t="s">
        <v>90</v>
      </c>
      <c r="J9" s="665">
        <v>13</v>
      </c>
      <c r="K9" s="667" t="str">
        <f>+IF(AND(J9&lt;6,J9&gt;0),"Moderado",IF(AND(J9&lt;12,J9&gt;5),"Mayor",IF(AND(J9&lt;20,J9&gt;11),"Catastrófico","Responda las Preguntas de Impacto")))</f>
        <v>Catastrófico</v>
      </c>
      <c r="L9" s="544"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637"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734" t="s">
        <v>91</v>
      </c>
      <c r="O9" s="544" t="s">
        <v>92</v>
      </c>
      <c r="P9" s="34" t="s">
        <v>93</v>
      </c>
      <c r="Q9" s="30" t="s">
        <v>94</v>
      </c>
      <c r="R9" s="30">
        <v>15</v>
      </c>
      <c r="S9" s="621">
        <f>SUM(R9:R16)</f>
        <v>100</v>
      </c>
      <c r="T9" s="562" t="str">
        <f>+IF(AND(S9&lt;=100,S9&gt;=96),"Fuerte",IF(AND(S9&lt;=95,S9&gt;=86),"Moderado",IF(AND(S9&lt;=85,J9&gt;=0),"Débil"," ")))</f>
        <v>Fuerte</v>
      </c>
      <c r="U9" s="562" t="s">
        <v>95</v>
      </c>
      <c r="V9" s="562"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562">
        <f>IF(V9="Fuerte",100,IF(V9="Moderado",50,IF(V9="Débil",0)))</f>
        <v>100</v>
      </c>
      <c r="X9" s="562">
        <f>AVERAGE(W9:W34)</f>
        <v>100</v>
      </c>
      <c r="Y9" s="553" t="s">
        <v>96</v>
      </c>
      <c r="Z9" s="721" t="s">
        <v>97</v>
      </c>
      <c r="AA9" s="724" t="s">
        <v>98</v>
      </c>
      <c r="AB9" s="590" t="str">
        <f>+IF(X9=100,"Fuerte",IF(AND(X9&lt;=99,X9&gt;=50),"Moderado",IF(X9&lt;50,"Débil"," ")))</f>
        <v>Fuerte</v>
      </c>
      <c r="AC9" s="590" t="s">
        <v>99</v>
      </c>
      <c r="AD9" s="590" t="s">
        <v>100</v>
      </c>
      <c r="AE9" s="544"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544"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544" t="str">
        <f>K9</f>
        <v>Catastrófico</v>
      </c>
      <c r="AH9" s="544"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428"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710" t="s">
        <v>101</v>
      </c>
      <c r="AK9" s="713">
        <v>43862</v>
      </c>
      <c r="AL9" s="713">
        <v>44196</v>
      </c>
      <c r="AM9" s="716" t="s">
        <v>102</v>
      </c>
      <c r="AN9" s="718" t="s">
        <v>103</v>
      </c>
      <c r="AO9" s="656"/>
      <c r="AP9" s="621"/>
      <c r="AQ9" s="621"/>
      <c r="AR9" s="621"/>
      <c r="AS9" s="621"/>
      <c r="AT9" s="621"/>
      <c r="AU9" s="621"/>
      <c r="AV9" s="621"/>
      <c r="AW9" s="621"/>
      <c r="AX9" s="621"/>
      <c r="AY9" s="621"/>
      <c r="AZ9" s="622"/>
      <c r="BA9" s="625"/>
      <c r="BB9" s="650"/>
      <c r="BC9" s="650"/>
      <c r="BD9" s="650"/>
      <c r="BE9" s="653"/>
    </row>
    <row r="10" spans="1:57" ht="30" customHeight="1" thickBot="1">
      <c r="A10" s="728"/>
      <c r="B10" s="731"/>
      <c r="C10" s="610"/>
      <c r="D10" s="569"/>
      <c r="E10" s="648"/>
      <c r="F10" s="569"/>
      <c r="G10" s="648"/>
      <c r="H10" s="32" t="s">
        <v>104</v>
      </c>
      <c r="I10" s="102" t="s">
        <v>90</v>
      </c>
      <c r="J10" s="584"/>
      <c r="K10" s="587"/>
      <c r="L10" s="545"/>
      <c r="M10" s="572"/>
      <c r="N10" s="735"/>
      <c r="O10" s="545"/>
      <c r="P10" s="34" t="s">
        <v>105</v>
      </c>
      <c r="Q10" s="30" t="s">
        <v>106</v>
      </c>
      <c r="R10" s="30">
        <v>15</v>
      </c>
      <c r="S10" s="563"/>
      <c r="T10" s="563"/>
      <c r="U10" s="563"/>
      <c r="V10" s="563"/>
      <c r="W10" s="563"/>
      <c r="X10" s="563"/>
      <c r="Y10" s="545"/>
      <c r="Z10" s="722"/>
      <c r="AA10" s="725"/>
      <c r="AB10" s="591"/>
      <c r="AC10" s="591"/>
      <c r="AD10" s="591"/>
      <c r="AE10" s="545"/>
      <c r="AF10" s="545"/>
      <c r="AG10" s="545"/>
      <c r="AH10" s="545"/>
      <c r="AI10" s="428"/>
      <c r="AJ10" s="711"/>
      <c r="AK10" s="714"/>
      <c r="AL10" s="714"/>
      <c r="AM10" s="548"/>
      <c r="AN10" s="719"/>
      <c r="AO10" s="613"/>
      <c r="AP10" s="563"/>
      <c r="AQ10" s="563"/>
      <c r="AR10" s="563"/>
      <c r="AS10" s="563"/>
      <c r="AT10" s="563"/>
      <c r="AU10" s="563"/>
      <c r="AV10" s="563"/>
      <c r="AW10" s="563"/>
      <c r="AX10" s="563"/>
      <c r="AY10" s="563"/>
      <c r="AZ10" s="623"/>
      <c r="BA10" s="626"/>
      <c r="BB10" s="651"/>
      <c r="BC10" s="651"/>
      <c r="BD10" s="651"/>
      <c r="BE10" s="654"/>
    </row>
    <row r="11" spans="1:57" ht="30" customHeight="1" thickBot="1">
      <c r="A11" s="728"/>
      <c r="B11" s="731"/>
      <c r="C11" s="610"/>
      <c r="D11" s="569"/>
      <c r="E11" s="648"/>
      <c r="F11" s="569"/>
      <c r="G11" s="648"/>
      <c r="H11" s="32" t="s">
        <v>107</v>
      </c>
      <c r="I11" s="102" t="s">
        <v>90</v>
      </c>
      <c r="J11" s="584"/>
      <c r="K11" s="587"/>
      <c r="L11" s="545"/>
      <c r="M11" s="572"/>
      <c r="N11" s="735"/>
      <c r="O11" s="545"/>
      <c r="P11" s="34" t="s">
        <v>108</v>
      </c>
      <c r="Q11" s="30" t="s">
        <v>109</v>
      </c>
      <c r="R11" s="30">
        <v>15</v>
      </c>
      <c r="S11" s="563"/>
      <c r="T11" s="563"/>
      <c r="U11" s="563"/>
      <c r="V11" s="563"/>
      <c r="W11" s="563"/>
      <c r="X11" s="563"/>
      <c r="Y11" s="545"/>
      <c r="Z11" s="722"/>
      <c r="AA11" s="725"/>
      <c r="AB11" s="591"/>
      <c r="AC11" s="591"/>
      <c r="AD11" s="591"/>
      <c r="AE11" s="545"/>
      <c r="AF11" s="545"/>
      <c r="AG11" s="545"/>
      <c r="AH11" s="545"/>
      <c r="AI11" s="428"/>
      <c r="AJ11" s="711"/>
      <c r="AK11" s="714"/>
      <c r="AL11" s="714"/>
      <c r="AM11" s="548"/>
      <c r="AN11" s="719"/>
      <c r="AO11" s="613"/>
      <c r="AP11" s="563"/>
      <c r="AQ11" s="563"/>
      <c r="AR11" s="563"/>
      <c r="AS11" s="563"/>
      <c r="AT11" s="563"/>
      <c r="AU11" s="563"/>
      <c r="AV11" s="563"/>
      <c r="AW11" s="563"/>
      <c r="AX11" s="563"/>
      <c r="AY11" s="563"/>
      <c r="AZ11" s="623"/>
      <c r="BA11" s="626"/>
      <c r="BB11" s="651"/>
      <c r="BC11" s="651"/>
      <c r="BD11" s="651"/>
      <c r="BE11" s="654"/>
    </row>
    <row r="12" spans="1:57" ht="30" customHeight="1" thickBot="1">
      <c r="A12" s="728"/>
      <c r="B12" s="731"/>
      <c r="C12" s="610"/>
      <c r="D12" s="569"/>
      <c r="E12" s="648"/>
      <c r="F12" s="569"/>
      <c r="G12" s="648"/>
      <c r="H12" s="32" t="s">
        <v>110</v>
      </c>
      <c r="I12" s="102" t="s">
        <v>111</v>
      </c>
      <c r="J12" s="584"/>
      <c r="K12" s="587"/>
      <c r="L12" s="545"/>
      <c r="M12" s="572"/>
      <c r="N12" s="735"/>
      <c r="O12" s="545"/>
      <c r="P12" s="34" t="s">
        <v>112</v>
      </c>
      <c r="Q12" s="30" t="s">
        <v>113</v>
      </c>
      <c r="R12" s="30">
        <v>15</v>
      </c>
      <c r="S12" s="563"/>
      <c r="T12" s="563"/>
      <c r="U12" s="563"/>
      <c r="V12" s="563"/>
      <c r="W12" s="563"/>
      <c r="X12" s="563"/>
      <c r="Y12" s="545"/>
      <c r="Z12" s="722"/>
      <c r="AA12" s="725"/>
      <c r="AB12" s="591"/>
      <c r="AC12" s="591"/>
      <c r="AD12" s="591"/>
      <c r="AE12" s="545"/>
      <c r="AF12" s="545"/>
      <c r="AG12" s="545"/>
      <c r="AH12" s="545"/>
      <c r="AI12" s="428"/>
      <c r="AJ12" s="711"/>
      <c r="AK12" s="714"/>
      <c r="AL12" s="714"/>
      <c r="AM12" s="548"/>
      <c r="AN12" s="719"/>
      <c r="AO12" s="613"/>
      <c r="AP12" s="563"/>
      <c r="AQ12" s="563"/>
      <c r="AR12" s="563"/>
      <c r="AS12" s="563"/>
      <c r="AT12" s="563"/>
      <c r="AU12" s="563"/>
      <c r="AV12" s="563"/>
      <c r="AW12" s="563"/>
      <c r="AX12" s="563"/>
      <c r="AY12" s="563"/>
      <c r="AZ12" s="623"/>
      <c r="BA12" s="626"/>
      <c r="BB12" s="651"/>
      <c r="BC12" s="651"/>
      <c r="BD12" s="651"/>
      <c r="BE12" s="654"/>
    </row>
    <row r="13" spans="1:57" ht="30" customHeight="1" thickBot="1">
      <c r="A13" s="728"/>
      <c r="B13" s="731"/>
      <c r="C13" s="610"/>
      <c r="D13" s="569"/>
      <c r="E13" s="648"/>
      <c r="F13" s="569"/>
      <c r="G13" s="648"/>
      <c r="H13" s="32" t="s">
        <v>114</v>
      </c>
      <c r="I13" s="102" t="s">
        <v>90</v>
      </c>
      <c r="J13" s="584"/>
      <c r="K13" s="587"/>
      <c r="L13" s="545"/>
      <c r="M13" s="572"/>
      <c r="N13" s="735"/>
      <c r="O13" s="545"/>
      <c r="P13" s="34" t="s">
        <v>115</v>
      </c>
      <c r="Q13" s="30" t="s">
        <v>116</v>
      </c>
      <c r="R13" s="30">
        <v>15</v>
      </c>
      <c r="S13" s="563"/>
      <c r="T13" s="563"/>
      <c r="U13" s="563"/>
      <c r="V13" s="563"/>
      <c r="W13" s="563"/>
      <c r="X13" s="563"/>
      <c r="Y13" s="545"/>
      <c r="Z13" s="722"/>
      <c r="AA13" s="725"/>
      <c r="AB13" s="591"/>
      <c r="AC13" s="591"/>
      <c r="AD13" s="591"/>
      <c r="AE13" s="545"/>
      <c r="AF13" s="545"/>
      <c r="AG13" s="545"/>
      <c r="AH13" s="545"/>
      <c r="AI13" s="428"/>
      <c r="AJ13" s="711"/>
      <c r="AK13" s="714"/>
      <c r="AL13" s="714"/>
      <c r="AM13" s="548"/>
      <c r="AN13" s="719"/>
      <c r="AO13" s="613"/>
      <c r="AP13" s="563"/>
      <c r="AQ13" s="563"/>
      <c r="AR13" s="563"/>
      <c r="AS13" s="563"/>
      <c r="AT13" s="563"/>
      <c r="AU13" s="563"/>
      <c r="AV13" s="563"/>
      <c r="AW13" s="563"/>
      <c r="AX13" s="563"/>
      <c r="AY13" s="563"/>
      <c r="AZ13" s="623"/>
      <c r="BA13" s="626"/>
      <c r="BB13" s="651"/>
      <c r="BC13" s="651"/>
      <c r="BD13" s="651"/>
      <c r="BE13" s="654"/>
    </row>
    <row r="14" spans="1:57" ht="30" customHeight="1">
      <c r="A14" s="728"/>
      <c r="B14" s="731"/>
      <c r="C14" s="610"/>
      <c r="D14" s="569"/>
      <c r="E14" s="648"/>
      <c r="F14" s="569"/>
      <c r="G14" s="648"/>
      <c r="H14" s="32" t="s">
        <v>117</v>
      </c>
      <c r="I14" s="102" t="s">
        <v>90</v>
      </c>
      <c r="J14" s="584"/>
      <c r="K14" s="587"/>
      <c r="L14" s="545"/>
      <c r="M14" s="572"/>
      <c r="N14" s="735"/>
      <c r="O14" s="545"/>
      <c r="P14" s="35" t="s">
        <v>118</v>
      </c>
      <c r="Q14" s="30" t="s">
        <v>119</v>
      </c>
      <c r="R14" s="30">
        <v>15</v>
      </c>
      <c r="S14" s="563"/>
      <c r="T14" s="563"/>
      <c r="U14" s="563"/>
      <c r="V14" s="563"/>
      <c r="W14" s="563"/>
      <c r="X14" s="563"/>
      <c r="Y14" s="545"/>
      <c r="Z14" s="722"/>
      <c r="AA14" s="725"/>
      <c r="AB14" s="591"/>
      <c r="AC14" s="591"/>
      <c r="AD14" s="591"/>
      <c r="AE14" s="545"/>
      <c r="AF14" s="545"/>
      <c r="AG14" s="545"/>
      <c r="AH14" s="545"/>
      <c r="AI14" s="428"/>
      <c r="AJ14" s="711"/>
      <c r="AK14" s="714"/>
      <c r="AL14" s="714"/>
      <c r="AM14" s="548"/>
      <c r="AN14" s="719"/>
      <c r="AO14" s="613"/>
      <c r="AP14" s="563"/>
      <c r="AQ14" s="563"/>
      <c r="AR14" s="563"/>
      <c r="AS14" s="563"/>
      <c r="AT14" s="563"/>
      <c r="AU14" s="563"/>
      <c r="AV14" s="563"/>
      <c r="AW14" s="563"/>
      <c r="AX14" s="563"/>
      <c r="AY14" s="563"/>
      <c r="AZ14" s="623"/>
      <c r="BA14" s="626"/>
      <c r="BB14" s="651"/>
      <c r="BC14" s="651"/>
      <c r="BD14" s="651"/>
      <c r="BE14" s="654"/>
    </row>
    <row r="15" spans="1:57" ht="30" customHeight="1">
      <c r="A15" s="728"/>
      <c r="B15" s="731"/>
      <c r="C15" s="610"/>
      <c r="D15" s="569"/>
      <c r="E15" s="648"/>
      <c r="F15" s="569"/>
      <c r="G15" s="648"/>
      <c r="H15" s="32" t="s">
        <v>120</v>
      </c>
      <c r="I15" s="102" t="s">
        <v>111</v>
      </c>
      <c r="J15" s="584"/>
      <c r="K15" s="587"/>
      <c r="L15" s="545"/>
      <c r="M15" s="572"/>
      <c r="N15" s="735"/>
      <c r="O15" s="545"/>
      <c r="P15" s="34" t="s">
        <v>121</v>
      </c>
      <c r="Q15" s="34" t="s">
        <v>122</v>
      </c>
      <c r="R15" s="34">
        <v>10</v>
      </c>
      <c r="S15" s="563"/>
      <c r="T15" s="563"/>
      <c r="U15" s="563"/>
      <c r="V15" s="563"/>
      <c r="W15" s="563"/>
      <c r="X15" s="563"/>
      <c r="Y15" s="545"/>
      <c r="Z15" s="722"/>
      <c r="AA15" s="725"/>
      <c r="AB15" s="591"/>
      <c r="AC15" s="591"/>
      <c r="AD15" s="591"/>
      <c r="AE15" s="545"/>
      <c r="AF15" s="545"/>
      <c r="AG15" s="545"/>
      <c r="AH15" s="545"/>
      <c r="AI15" s="428"/>
      <c r="AJ15" s="711"/>
      <c r="AK15" s="714"/>
      <c r="AL15" s="714"/>
      <c r="AM15" s="548"/>
      <c r="AN15" s="719"/>
      <c r="AO15" s="613"/>
      <c r="AP15" s="563"/>
      <c r="AQ15" s="563"/>
      <c r="AR15" s="563"/>
      <c r="AS15" s="563"/>
      <c r="AT15" s="563"/>
      <c r="AU15" s="563"/>
      <c r="AV15" s="563"/>
      <c r="AW15" s="563"/>
      <c r="AX15" s="563"/>
      <c r="AY15" s="563"/>
      <c r="AZ15" s="623"/>
      <c r="BA15" s="626"/>
      <c r="BB15" s="651"/>
      <c r="BC15" s="651"/>
      <c r="BD15" s="651"/>
      <c r="BE15" s="654"/>
    </row>
    <row r="16" spans="1:57" ht="72" customHeight="1">
      <c r="A16" s="728"/>
      <c r="B16" s="731"/>
      <c r="C16" s="610"/>
      <c r="D16" s="569"/>
      <c r="E16" s="648"/>
      <c r="F16" s="569"/>
      <c r="G16" s="648"/>
      <c r="H16" s="32" t="s">
        <v>123</v>
      </c>
      <c r="I16" s="102" t="s">
        <v>90</v>
      </c>
      <c r="J16" s="584"/>
      <c r="K16" s="587"/>
      <c r="L16" s="545"/>
      <c r="M16" s="572"/>
      <c r="N16" s="735"/>
      <c r="O16" s="545"/>
      <c r="P16" s="31"/>
      <c r="Q16" s="31"/>
      <c r="R16" s="31"/>
      <c r="S16" s="563"/>
      <c r="T16" s="563"/>
      <c r="U16" s="563"/>
      <c r="V16" s="563"/>
      <c r="W16" s="563"/>
      <c r="X16" s="563"/>
      <c r="Y16" s="545"/>
      <c r="Z16" s="722"/>
      <c r="AA16" s="725"/>
      <c r="AB16" s="591"/>
      <c r="AC16" s="591"/>
      <c r="AD16" s="591"/>
      <c r="AE16" s="545"/>
      <c r="AF16" s="545"/>
      <c r="AG16" s="545"/>
      <c r="AH16" s="545"/>
      <c r="AI16" s="428"/>
      <c r="AJ16" s="711"/>
      <c r="AK16" s="714"/>
      <c r="AL16" s="714"/>
      <c r="AM16" s="548"/>
      <c r="AN16" s="719"/>
      <c r="AO16" s="614"/>
      <c r="AP16" s="564"/>
      <c r="AQ16" s="564"/>
      <c r="AR16" s="564"/>
      <c r="AS16" s="564"/>
      <c r="AT16" s="564"/>
      <c r="AU16" s="564"/>
      <c r="AV16" s="564"/>
      <c r="AW16" s="564"/>
      <c r="AX16" s="564"/>
      <c r="AY16" s="564"/>
      <c r="AZ16" s="624"/>
      <c r="BA16" s="627"/>
      <c r="BB16" s="652"/>
      <c r="BC16" s="652"/>
      <c r="BD16" s="652"/>
      <c r="BE16" s="655"/>
    </row>
    <row r="17" spans="1:57" ht="30" customHeight="1">
      <c r="A17" s="728"/>
      <c r="B17" s="731"/>
      <c r="C17" s="610"/>
      <c r="D17" s="569"/>
      <c r="E17" s="648"/>
      <c r="F17" s="569"/>
      <c r="G17" s="648"/>
      <c r="H17" s="32" t="s">
        <v>124</v>
      </c>
      <c r="I17" s="102" t="s">
        <v>90</v>
      </c>
      <c r="J17" s="584"/>
      <c r="K17" s="587"/>
      <c r="L17" s="545"/>
      <c r="M17" s="572"/>
      <c r="N17" s="735"/>
      <c r="O17" s="545"/>
      <c r="P17" s="34"/>
      <c r="Q17" s="34"/>
      <c r="R17" s="34"/>
      <c r="S17" s="563"/>
      <c r="T17" s="563"/>
      <c r="U17" s="563"/>
      <c r="V17" s="563"/>
      <c r="W17" s="563"/>
      <c r="X17" s="563"/>
      <c r="Y17" s="545"/>
      <c r="Z17" s="722"/>
      <c r="AA17" s="725"/>
      <c r="AB17" s="591"/>
      <c r="AC17" s="591"/>
      <c r="AD17" s="591"/>
      <c r="AE17" s="545"/>
      <c r="AF17" s="545"/>
      <c r="AG17" s="545"/>
      <c r="AH17" s="545"/>
      <c r="AI17" s="428"/>
      <c r="AJ17" s="711"/>
      <c r="AK17" s="714"/>
      <c r="AL17" s="714"/>
      <c r="AM17" s="548"/>
      <c r="AN17" s="719"/>
      <c r="AO17" s="615"/>
      <c r="AP17" s="430"/>
      <c r="AQ17" s="430"/>
      <c r="AR17" s="430"/>
      <c r="AS17" s="430"/>
      <c r="AT17" s="430"/>
      <c r="AU17" s="430"/>
      <c r="AV17" s="430"/>
      <c r="AW17" s="430"/>
      <c r="AX17" s="430"/>
      <c r="AY17" s="430"/>
      <c r="AZ17" s="477"/>
      <c r="BA17" s="483"/>
      <c r="BB17" s="479"/>
      <c r="BC17" s="479"/>
      <c r="BD17" s="479"/>
      <c r="BE17" s="644"/>
    </row>
    <row r="18" spans="1:57" ht="30" customHeight="1">
      <c r="A18" s="728"/>
      <c r="B18" s="731"/>
      <c r="C18" s="610"/>
      <c r="D18" s="569"/>
      <c r="E18" s="648"/>
      <c r="F18" s="569"/>
      <c r="G18" s="648"/>
      <c r="H18" s="32" t="s">
        <v>125</v>
      </c>
      <c r="I18" s="102" t="s">
        <v>90</v>
      </c>
      <c r="J18" s="584"/>
      <c r="K18" s="587"/>
      <c r="L18" s="545"/>
      <c r="M18" s="572"/>
      <c r="N18" s="735"/>
      <c r="O18" s="545"/>
      <c r="P18" s="34"/>
      <c r="Q18" s="34"/>
      <c r="R18" s="34"/>
      <c r="S18" s="563"/>
      <c r="T18" s="563"/>
      <c r="U18" s="563"/>
      <c r="V18" s="563"/>
      <c r="W18" s="563"/>
      <c r="X18" s="563"/>
      <c r="Y18" s="545"/>
      <c r="Z18" s="722"/>
      <c r="AA18" s="725"/>
      <c r="AB18" s="591"/>
      <c r="AC18" s="591"/>
      <c r="AD18" s="591"/>
      <c r="AE18" s="545"/>
      <c r="AF18" s="545"/>
      <c r="AG18" s="545"/>
      <c r="AH18" s="545"/>
      <c r="AI18" s="428"/>
      <c r="AJ18" s="711"/>
      <c r="AK18" s="714"/>
      <c r="AL18" s="714"/>
      <c r="AM18" s="548"/>
      <c r="AN18" s="719"/>
      <c r="AO18" s="615"/>
      <c r="AP18" s="430"/>
      <c r="AQ18" s="430"/>
      <c r="AR18" s="430"/>
      <c r="AS18" s="430"/>
      <c r="AT18" s="430"/>
      <c r="AU18" s="430"/>
      <c r="AV18" s="430"/>
      <c r="AW18" s="430"/>
      <c r="AX18" s="430"/>
      <c r="AY18" s="430"/>
      <c r="AZ18" s="477"/>
      <c r="BA18" s="483"/>
      <c r="BB18" s="479"/>
      <c r="BC18" s="479"/>
      <c r="BD18" s="479"/>
      <c r="BE18" s="644"/>
    </row>
    <row r="19" spans="1:57" ht="30" customHeight="1">
      <c r="A19" s="728"/>
      <c r="B19" s="731"/>
      <c r="C19" s="610"/>
      <c r="D19" s="569"/>
      <c r="E19" s="648"/>
      <c r="F19" s="569"/>
      <c r="G19" s="648"/>
      <c r="H19" s="32" t="s">
        <v>126</v>
      </c>
      <c r="I19" s="102" t="s">
        <v>90</v>
      </c>
      <c r="J19" s="584"/>
      <c r="K19" s="587"/>
      <c r="L19" s="545"/>
      <c r="M19" s="572"/>
      <c r="N19" s="735"/>
      <c r="O19" s="545"/>
      <c r="P19" s="34"/>
      <c r="Q19" s="34"/>
      <c r="R19" s="34"/>
      <c r="S19" s="563"/>
      <c r="T19" s="563"/>
      <c r="U19" s="563"/>
      <c r="V19" s="563"/>
      <c r="W19" s="563"/>
      <c r="X19" s="563"/>
      <c r="Y19" s="545"/>
      <c r="Z19" s="722"/>
      <c r="AA19" s="725"/>
      <c r="AB19" s="591"/>
      <c r="AC19" s="591"/>
      <c r="AD19" s="591"/>
      <c r="AE19" s="545"/>
      <c r="AF19" s="545"/>
      <c r="AG19" s="545"/>
      <c r="AH19" s="545"/>
      <c r="AI19" s="428"/>
      <c r="AJ19" s="711"/>
      <c r="AK19" s="714"/>
      <c r="AL19" s="714"/>
      <c r="AM19" s="548"/>
      <c r="AN19" s="719"/>
      <c r="AO19" s="615"/>
      <c r="AP19" s="430"/>
      <c r="AQ19" s="430"/>
      <c r="AR19" s="430"/>
      <c r="AS19" s="430"/>
      <c r="AT19" s="430"/>
      <c r="AU19" s="430"/>
      <c r="AV19" s="430"/>
      <c r="AW19" s="430"/>
      <c r="AX19" s="430"/>
      <c r="AY19" s="430"/>
      <c r="AZ19" s="477"/>
      <c r="BA19" s="483"/>
      <c r="BB19" s="479"/>
      <c r="BC19" s="479"/>
      <c r="BD19" s="479"/>
      <c r="BE19" s="644"/>
    </row>
    <row r="20" spans="1:57" ht="30" customHeight="1">
      <c r="A20" s="728"/>
      <c r="B20" s="731"/>
      <c r="C20" s="610"/>
      <c r="D20" s="569"/>
      <c r="E20" s="648"/>
      <c r="F20" s="569"/>
      <c r="G20" s="648"/>
      <c r="H20" s="32" t="s">
        <v>127</v>
      </c>
      <c r="I20" s="102" t="s">
        <v>90</v>
      </c>
      <c r="J20" s="584"/>
      <c r="K20" s="587"/>
      <c r="L20" s="545"/>
      <c r="M20" s="572"/>
      <c r="N20" s="735"/>
      <c r="O20" s="545"/>
      <c r="P20" s="34"/>
      <c r="Q20" s="34"/>
      <c r="R20" s="34"/>
      <c r="S20" s="563"/>
      <c r="T20" s="563"/>
      <c r="U20" s="563"/>
      <c r="V20" s="563"/>
      <c r="W20" s="563"/>
      <c r="X20" s="563"/>
      <c r="Y20" s="545"/>
      <c r="Z20" s="722"/>
      <c r="AA20" s="725"/>
      <c r="AB20" s="591"/>
      <c r="AC20" s="591"/>
      <c r="AD20" s="591"/>
      <c r="AE20" s="545"/>
      <c r="AF20" s="545"/>
      <c r="AG20" s="545"/>
      <c r="AH20" s="545"/>
      <c r="AI20" s="428"/>
      <c r="AJ20" s="711"/>
      <c r="AK20" s="714"/>
      <c r="AL20" s="714"/>
      <c r="AM20" s="548"/>
      <c r="AN20" s="719"/>
      <c r="AO20" s="615"/>
      <c r="AP20" s="430"/>
      <c r="AQ20" s="430"/>
      <c r="AR20" s="430"/>
      <c r="AS20" s="430"/>
      <c r="AT20" s="430"/>
      <c r="AU20" s="430"/>
      <c r="AV20" s="430"/>
      <c r="AW20" s="430"/>
      <c r="AX20" s="430"/>
      <c r="AY20" s="430"/>
      <c r="AZ20" s="477"/>
      <c r="BA20" s="483"/>
      <c r="BB20" s="479"/>
      <c r="BC20" s="479"/>
      <c r="BD20" s="479"/>
      <c r="BE20" s="644"/>
    </row>
    <row r="21" spans="1:57" ht="18.75" customHeight="1">
      <c r="A21" s="728"/>
      <c r="B21" s="731"/>
      <c r="C21" s="610"/>
      <c r="D21" s="569"/>
      <c r="E21" s="648"/>
      <c r="F21" s="569"/>
      <c r="G21" s="648"/>
      <c r="H21" s="554" t="s">
        <v>128</v>
      </c>
      <c r="I21" s="428" t="s">
        <v>90</v>
      </c>
      <c r="J21" s="584"/>
      <c r="K21" s="587"/>
      <c r="L21" s="545"/>
      <c r="M21" s="572"/>
      <c r="N21" s="735"/>
      <c r="O21" s="545"/>
      <c r="P21" s="34"/>
      <c r="Q21" s="34"/>
      <c r="R21" s="34"/>
      <c r="S21" s="563"/>
      <c r="T21" s="563"/>
      <c r="U21" s="563"/>
      <c r="V21" s="563"/>
      <c r="W21" s="563"/>
      <c r="X21" s="563"/>
      <c r="Y21" s="545"/>
      <c r="Z21" s="722"/>
      <c r="AA21" s="725"/>
      <c r="AB21" s="591"/>
      <c r="AC21" s="591"/>
      <c r="AD21" s="591"/>
      <c r="AE21" s="545"/>
      <c r="AF21" s="545"/>
      <c r="AG21" s="545"/>
      <c r="AH21" s="545"/>
      <c r="AI21" s="428"/>
      <c r="AJ21" s="711"/>
      <c r="AK21" s="714"/>
      <c r="AL21" s="714"/>
      <c r="AM21" s="548"/>
      <c r="AN21" s="719"/>
      <c r="AO21" s="615"/>
      <c r="AP21" s="430"/>
      <c r="AQ21" s="430"/>
      <c r="AR21" s="430"/>
      <c r="AS21" s="430"/>
      <c r="AT21" s="430"/>
      <c r="AU21" s="430"/>
      <c r="AV21" s="430"/>
      <c r="AW21" s="430"/>
      <c r="AX21" s="430"/>
      <c r="AY21" s="430"/>
      <c r="AZ21" s="477"/>
      <c r="BA21" s="483"/>
      <c r="BB21" s="479"/>
      <c r="BC21" s="479"/>
      <c r="BD21" s="479"/>
      <c r="BE21" s="644"/>
    </row>
    <row r="22" spans="1:57" ht="45.75" customHeight="1">
      <c r="A22" s="728"/>
      <c r="B22" s="731"/>
      <c r="C22" s="610"/>
      <c r="D22" s="569"/>
      <c r="E22" s="648"/>
      <c r="F22" s="569"/>
      <c r="G22" s="648"/>
      <c r="H22" s="554"/>
      <c r="I22" s="428"/>
      <c r="J22" s="584"/>
      <c r="K22" s="587"/>
      <c r="L22" s="545"/>
      <c r="M22" s="572"/>
      <c r="N22" s="735"/>
      <c r="O22" s="545"/>
      <c r="P22" s="34"/>
      <c r="Q22" s="34"/>
      <c r="R22" s="34"/>
      <c r="S22" s="563"/>
      <c r="T22" s="563"/>
      <c r="U22" s="563"/>
      <c r="V22" s="563"/>
      <c r="W22" s="563"/>
      <c r="X22" s="563"/>
      <c r="Y22" s="545"/>
      <c r="Z22" s="722"/>
      <c r="AA22" s="725"/>
      <c r="AB22" s="591"/>
      <c r="AC22" s="591"/>
      <c r="AD22" s="591"/>
      <c r="AE22" s="545"/>
      <c r="AF22" s="545"/>
      <c r="AG22" s="545"/>
      <c r="AH22" s="545"/>
      <c r="AI22" s="428"/>
      <c r="AJ22" s="711"/>
      <c r="AK22" s="714"/>
      <c r="AL22" s="714"/>
      <c r="AM22" s="548"/>
      <c r="AN22" s="719"/>
      <c r="AO22" s="615"/>
      <c r="AP22" s="430"/>
      <c r="AQ22" s="430"/>
      <c r="AR22" s="430"/>
      <c r="AS22" s="430"/>
      <c r="AT22" s="430"/>
      <c r="AU22" s="430"/>
      <c r="AV22" s="430"/>
      <c r="AW22" s="430"/>
      <c r="AX22" s="430"/>
      <c r="AY22" s="430"/>
      <c r="AZ22" s="477"/>
      <c r="BA22" s="483"/>
      <c r="BB22" s="479"/>
      <c r="BC22" s="479"/>
      <c r="BD22" s="479"/>
      <c r="BE22" s="644"/>
    </row>
    <row r="23" spans="1:57" ht="27.75" customHeight="1">
      <c r="A23" s="728"/>
      <c r="B23" s="731"/>
      <c r="C23" s="610"/>
      <c r="D23" s="569"/>
      <c r="E23" s="648"/>
      <c r="F23" s="569"/>
      <c r="G23" s="648"/>
      <c r="H23" s="556" t="s">
        <v>129</v>
      </c>
      <c r="I23" s="428" t="s">
        <v>90</v>
      </c>
      <c r="J23" s="584"/>
      <c r="K23" s="587"/>
      <c r="L23" s="545"/>
      <c r="M23" s="572"/>
      <c r="N23" s="735"/>
      <c r="O23" s="545"/>
      <c r="P23" s="34"/>
      <c r="Q23" s="34"/>
      <c r="R23" s="34"/>
      <c r="S23" s="563"/>
      <c r="T23" s="563"/>
      <c r="U23" s="563"/>
      <c r="V23" s="563"/>
      <c r="W23" s="563"/>
      <c r="X23" s="563"/>
      <c r="Y23" s="545"/>
      <c r="Z23" s="722"/>
      <c r="AA23" s="725"/>
      <c r="AB23" s="591"/>
      <c r="AC23" s="591"/>
      <c r="AD23" s="591"/>
      <c r="AE23" s="545"/>
      <c r="AF23" s="545"/>
      <c r="AG23" s="545"/>
      <c r="AH23" s="545"/>
      <c r="AI23" s="428"/>
      <c r="AJ23" s="711"/>
      <c r="AK23" s="714"/>
      <c r="AL23" s="714"/>
      <c r="AM23" s="548"/>
      <c r="AN23" s="719"/>
      <c r="AO23" s="615"/>
      <c r="AP23" s="430"/>
      <c r="AQ23" s="430"/>
      <c r="AR23" s="430"/>
      <c r="AS23" s="430"/>
      <c r="AT23" s="430"/>
      <c r="AU23" s="430"/>
      <c r="AV23" s="430"/>
      <c r="AW23" s="430"/>
      <c r="AX23" s="430"/>
      <c r="AY23" s="430"/>
      <c r="AZ23" s="477"/>
      <c r="BA23" s="483"/>
      <c r="BB23" s="479"/>
      <c r="BC23" s="479"/>
      <c r="BD23" s="479"/>
      <c r="BE23" s="644"/>
    </row>
    <row r="24" spans="1:57" ht="26.25" customHeight="1">
      <c r="A24" s="728"/>
      <c r="B24" s="731"/>
      <c r="C24" s="610"/>
      <c r="D24" s="569"/>
      <c r="E24" s="648"/>
      <c r="F24" s="569"/>
      <c r="G24" s="648"/>
      <c r="H24" s="558"/>
      <c r="I24" s="428"/>
      <c r="J24" s="584"/>
      <c r="K24" s="587"/>
      <c r="L24" s="545"/>
      <c r="M24" s="572"/>
      <c r="N24" s="735"/>
      <c r="O24" s="545"/>
      <c r="P24" s="430"/>
      <c r="Q24" s="430"/>
      <c r="R24" s="430"/>
      <c r="S24" s="563"/>
      <c r="T24" s="563"/>
      <c r="U24" s="563"/>
      <c r="V24" s="563"/>
      <c r="W24" s="563"/>
      <c r="X24" s="563"/>
      <c r="Y24" s="545"/>
      <c r="Z24" s="722"/>
      <c r="AA24" s="725"/>
      <c r="AB24" s="591"/>
      <c r="AC24" s="591"/>
      <c r="AD24" s="591"/>
      <c r="AE24" s="545"/>
      <c r="AF24" s="545"/>
      <c r="AG24" s="545"/>
      <c r="AH24" s="545"/>
      <c r="AI24" s="428"/>
      <c r="AJ24" s="711"/>
      <c r="AK24" s="714"/>
      <c r="AL24" s="714"/>
      <c r="AM24" s="548"/>
      <c r="AN24" s="719"/>
      <c r="AO24" s="615"/>
      <c r="AP24" s="430"/>
      <c r="AQ24" s="430"/>
      <c r="AR24" s="430"/>
      <c r="AS24" s="430"/>
      <c r="AT24" s="430"/>
      <c r="AU24" s="430"/>
      <c r="AV24" s="430"/>
      <c r="AW24" s="430"/>
      <c r="AX24" s="430"/>
      <c r="AY24" s="430"/>
      <c r="AZ24" s="477"/>
      <c r="BA24" s="483"/>
      <c r="BB24" s="479"/>
      <c r="BC24" s="479"/>
      <c r="BD24" s="479"/>
      <c r="BE24" s="644"/>
    </row>
    <row r="25" spans="1:57" ht="18.75" customHeight="1">
      <c r="A25" s="728"/>
      <c r="B25" s="731"/>
      <c r="C25" s="610"/>
      <c r="D25" s="569"/>
      <c r="E25" s="648"/>
      <c r="F25" s="569"/>
      <c r="G25" s="648"/>
      <c r="H25" s="554" t="s">
        <v>130</v>
      </c>
      <c r="I25" s="428" t="s">
        <v>90</v>
      </c>
      <c r="J25" s="584"/>
      <c r="K25" s="587"/>
      <c r="L25" s="545"/>
      <c r="M25" s="572"/>
      <c r="N25" s="735"/>
      <c r="O25" s="545"/>
      <c r="P25" s="430"/>
      <c r="Q25" s="430"/>
      <c r="R25" s="430"/>
      <c r="S25" s="563"/>
      <c r="T25" s="563"/>
      <c r="U25" s="563"/>
      <c r="V25" s="563"/>
      <c r="W25" s="563"/>
      <c r="X25" s="563"/>
      <c r="Y25" s="545"/>
      <c r="Z25" s="722"/>
      <c r="AA25" s="725"/>
      <c r="AB25" s="591"/>
      <c r="AC25" s="591"/>
      <c r="AD25" s="591"/>
      <c r="AE25" s="545"/>
      <c r="AF25" s="545"/>
      <c r="AG25" s="545"/>
      <c r="AH25" s="545"/>
      <c r="AI25" s="428"/>
      <c r="AJ25" s="711"/>
      <c r="AK25" s="714"/>
      <c r="AL25" s="714"/>
      <c r="AM25" s="548"/>
      <c r="AN25" s="719"/>
      <c r="AO25" s="615"/>
      <c r="AP25" s="430"/>
      <c r="AQ25" s="430"/>
      <c r="AR25" s="430"/>
      <c r="AS25" s="430"/>
      <c r="AT25" s="430"/>
      <c r="AU25" s="430"/>
      <c r="AV25" s="430"/>
      <c r="AW25" s="430"/>
      <c r="AX25" s="430"/>
      <c r="AY25" s="430"/>
      <c r="AZ25" s="477"/>
      <c r="BA25" s="483"/>
      <c r="BB25" s="479"/>
      <c r="BC25" s="479"/>
      <c r="BD25" s="479"/>
      <c r="BE25" s="644"/>
    </row>
    <row r="26" spans="1:57" ht="9.75" customHeight="1">
      <c r="A26" s="728"/>
      <c r="B26" s="731"/>
      <c r="C26" s="610"/>
      <c r="D26" s="569"/>
      <c r="E26" s="648"/>
      <c r="F26" s="569"/>
      <c r="G26" s="648"/>
      <c r="H26" s="554"/>
      <c r="I26" s="428"/>
      <c r="J26" s="584"/>
      <c r="K26" s="587"/>
      <c r="L26" s="545"/>
      <c r="M26" s="572"/>
      <c r="N26" s="735"/>
      <c r="O26" s="545"/>
      <c r="P26" s="430"/>
      <c r="Q26" s="430"/>
      <c r="R26" s="430"/>
      <c r="S26" s="563"/>
      <c r="T26" s="563"/>
      <c r="U26" s="563"/>
      <c r="V26" s="563"/>
      <c r="W26" s="563"/>
      <c r="X26" s="563"/>
      <c r="Y26" s="545"/>
      <c r="Z26" s="722"/>
      <c r="AA26" s="725"/>
      <c r="AB26" s="591"/>
      <c r="AC26" s="591"/>
      <c r="AD26" s="591"/>
      <c r="AE26" s="545"/>
      <c r="AF26" s="545"/>
      <c r="AG26" s="545"/>
      <c r="AH26" s="545"/>
      <c r="AI26" s="428"/>
      <c r="AJ26" s="711"/>
      <c r="AK26" s="714"/>
      <c r="AL26" s="714"/>
      <c r="AM26" s="548"/>
      <c r="AN26" s="719"/>
      <c r="AO26" s="615"/>
      <c r="AP26" s="430"/>
      <c r="AQ26" s="430"/>
      <c r="AR26" s="430"/>
      <c r="AS26" s="430"/>
      <c r="AT26" s="430"/>
      <c r="AU26" s="430"/>
      <c r="AV26" s="430"/>
      <c r="AW26" s="430"/>
      <c r="AX26" s="430"/>
      <c r="AY26" s="430"/>
      <c r="AZ26" s="477"/>
      <c r="BA26" s="483"/>
      <c r="BB26" s="479"/>
      <c r="BC26" s="479"/>
      <c r="BD26" s="479"/>
      <c r="BE26" s="644"/>
    </row>
    <row r="27" spans="1:57" ht="18.75" customHeight="1">
      <c r="A27" s="728"/>
      <c r="B27" s="731"/>
      <c r="C27" s="610"/>
      <c r="D27" s="569"/>
      <c r="E27" s="648"/>
      <c r="F27" s="569"/>
      <c r="G27" s="648"/>
      <c r="H27" s="554" t="s">
        <v>131</v>
      </c>
      <c r="I27" s="428" t="s">
        <v>111</v>
      </c>
      <c r="J27" s="584"/>
      <c r="K27" s="587"/>
      <c r="L27" s="545"/>
      <c r="M27" s="572"/>
      <c r="N27" s="735"/>
      <c r="O27" s="545"/>
      <c r="P27" s="430"/>
      <c r="Q27" s="430"/>
      <c r="R27" s="430"/>
      <c r="S27" s="563"/>
      <c r="T27" s="563"/>
      <c r="U27" s="563"/>
      <c r="V27" s="563"/>
      <c r="W27" s="563"/>
      <c r="X27" s="563"/>
      <c r="Y27" s="545"/>
      <c r="Z27" s="722"/>
      <c r="AA27" s="725"/>
      <c r="AB27" s="591"/>
      <c r="AC27" s="591"/>
      <c r="AD27" s="591"/>
      <c r="AE27" s="545"/>
      <c r="AF27" s="545"/>
      <c r="AG27" s="545"/>
      <c r="AH27" s="545"/>
      <c r="AI27" s="428"/>
      <c r="AJ27" s="711"/>
      <c r="AK27" s="714"/>
      <c r="AL27" s="714"/>
      <c r="AM27" s="548"/>
      <c r="AN27" s="719"/>
      <c r="AO27" s="615"/>
      <c r="AP27" s="430"/>
      <c r="AQ27" s="430"/>
      <c r="AR27" s="430"/>
      <c r="AS27" s="430"/>
      <c r="AT27" s="430"/>
      <c r="AU27" s="430"/>
      <c r="AV27" s="430"/>
      <c r="AW27" s="430"/>
      <c r="AX27" s="430"/>
      <c r="AY27" s="430"/>
      <c r="AZ27" s="477"/>
      <c r="BA27" s="483"/>
      <c r="BB27" s="479"/>
      <c r="BC27" s="479"/>
      <c r="BD27" s="479"/>
      <c r="BE27" s="644"/>
    </row>
    <row r="28" spans="1:57" ht="12.75" customHeight="1">
      <c r="A28" s="728"/>
      <c r="B28" s="731"/>
      <c r="C28" s="610"/>
      <c r="D28" s="569"/>
      <c r="E28" s="648"/>
      <c r="F28" s="569"/>
      <c r="G28" s="648"/>
      <c r="H28" s="554"/>
      <c r="I28" s="428"/>
      <c r="J28" s="584"/>
      <c r="K28" s="587"/>
      <c r="L28" s="545"/>
      <c r="M28" s="572"/>
      <c r="N28" s="735"/>
      <c r="O28" s="545"/>
      <c r="P28" s="430"/>
      <c r="Q28" s="430"/>
      <c r="R28" s="430"/>
      <c r="S28" s="563"/>
      <c r="T28" s="563"/>
      <c r="U28" s="563"/>
      <c r="V28" s="563"/>
      <c r="W28" s="563"/>
      <c r="X28" s="563"/>
      <c r="Y28" s="545"/>
      <c r="Z28" s="722"/>
      <c r="AA28" s="725"/>
      <c r="AB28" s="591"/>
      <c r="AC28" s="591"/>
      <c r="AD28" s="591"/>
      <c r="AE28" s="545"/>
      <c r="AF28" s="545"/>
      <c r="AG28" s="545"/>
      <c r="AH28" s="545"/>
      <c r="AI28" s="428"/>
      <c r="AJ28" s="711"/>
      <c r="AK28" s="714"/>
      <c r="AL28" s="714"/>
      <c r="AM28" s="548"/>
      <c r="AN28" s="719"/>
      <c r="AO28" s="615"/>
      <c r="AP28" s="430"/>
      <c r="AQ28" s="430"/>
      <c r="AR28" s="430"/>
      <c r="AS28" s="430"/>
      <c r="AT28" s="430"/>
      <c r="AU28" s="430"/>
      <c r="AV28" s="430"/>
      <c r="AW28" s="430"/>
      <c r="AX28" s="430"/>
      <c r="AY28" s="430"/>
      <c r="AZ28" s="477"/>
      <c r="BA28" s="483"/>
      <c r="BB28" s="479"/>
      <c r="BC28" s="479"/>
      <c r="BD28" s="479"/>
      <c r="BE28" s="644"/>
    </row>
    <row r="29" spans="1:57" ht="18.75" customHeight="1">
      <c r="A29" s="728"/>
      <c r="B29" s="731"/>
      <c r="C29" s="610"/>
      <c r="D29" s="569"/>
      <c r="E29" s="648"/>
      <c r="F29" s="569"/>
      <c r="G29" s="648"/>
      <c r="H29" s="554" t="s">
        <v>132</v>
      </c>
      <c r="I29" s="428" t="s">
        <v>111</v>
      </c>
      <c r="J29" s="584"/>
      <c r="K29" s="587"/>
      <c r="L29" s="545"/>
      <c r="M29" s="572"/>
      <c r="N29" s="735"/>
      <c r="O29" s="545"/>
      <c r="P29" s="430"/>
      <c r="Q29" s="430"/>
      <c r="R29" s="430"/>
      <c r="S29" s="563"/>
      <c r="T29" s="563"/>
      <c r="U29" s="563"/>
      <c r="V29" s="563"/>
      <c r="W29" s="563"/>
      <c r="X29" s="563"/>
      <c r="Y29" s="545"/>
      <c r="Z29" s="722"/>
      <c r="AA29" s="725"/>
      <c r="AB29" s="591"/>
      <c r="AC29" s="591"/>
      <c r="AD29" s="591"/>
      <c r="AE29" s="545"/>
      <c r="AF29" s="545"/>
      <c r="AG29" s="545"/>
      <c r="AH29" s="545"/>
      <c r="AI29" s="428"/>
      <c r="AJ29" s="711"/>
      <c r="AK29" s="714"/>
      <c r="AL29" s="714"/>
      <c r="AM29" s="548"/>
      <c r="AN29" s="719"/>
      <c r="AO29" s="615"/>
      <c r="AP29" s="430"/>
      <c r="AQ29" s="430"/>
      <c r="AR29" s="430"/>
      <c r="AS29" s="430"/>
      <c r="AT29" s="430"/>
      <c r="AU29" s="430"/>
      <c r="AV29" s="430"/>
      <c r="AW29" s="430"/>
      <c r="AX29" s="430"/>
      <c r="AY29" s="430"/>
      <c r="AZ29" s="477"/>
      <c r="BA29" s="483"/>
      <c r="BB29" s="479"/>
      <c r="BC29" s="479"/>
      <c r="BD29" s="479"/>
      <c r="BE29" s="644"/>
    </row>
    <row r="30" spans="1:57" ht="12.75" customHeight="1">
      <c r="A30" s="728"/>
      <c r="B30" s="731"/>
      <c r="C30" s="610"/>
      <c r="D30" s="569"/>
      <c r="E30" s="648"/>
      <c r="F30" s="569"/>
      <c r="G30" s="648"/>
      <c r="H30" s="554"/>
      <c r="I30" s="428"/>
      <c r="J30" s="584"/>
      <c r="K30" s="587"/>
      <c r="L30" s="545"/>
      <c r="M30" s="572"/>
      <c r="N30" s="735"/>
      <c r="O30" s="545"/>
      <c r="P30" s="430"/>
      <c r="Q30" s="430"/>
      <c r="R30" s="430"/>
      <c r="S30" s="563"/>
      <c r="T30" s="563"/>
      <c r="U30" s="563"/>
      <c r="V30" s="563"/>
      <c r="W30" s="563"/>
      <c r="X30" s="563"/>
      <c r="Y30" s="545"/>
      <c r="Z30" s="722"/>
      <c r="AA30" s="725"/>
      <c r="AB30" s="591"/>
      <c r="AC30" s="591"/>
      <c r="AD30" s="591"/>
      <c r="AE30" s="545"/>
      <c r="AF30" s="545"/>
      <c r="AG30" s="545"/>
      <c r="AH30" s="545"/>
      <c r="AI30" s="428"/>
      <c r="AJ30" s="711"/>
      <c r="AK30" s="714"/>
      <c r="AL30" s="714"/>
      <c r="AM30" s="548"/>
      <c r="AN30" s="719"/>
      <c r="AO30" s="615"/>
      <c r="AP30" s="430"/>
      <c r="AQ30" s="430"/>
      <c r="AR30" s="430"/>
      <c r="AS30" s="430"/>
      <c r="AT30" s="430"/>
      <c r="AU30" s="430"/>
      <c r="AV30" s="430"/>
      <c r="AW30" s="430"/>
      <c r="AX30" s="430"/>
      <c r="AY30" s="430"/>
      <c r="AZ30" s="477"/>
      <c r="BA30" s="483"/>
      <c r="BB30" s="479"/>
      <c r="BC30" s="479"/>
      <c r="BD30" s="479"/>
      <c r="BE30" s="644"/>
    </row>
    <row r="31" spans="1:57" ht="14.25" customHeight="1">
      <c r="A31" s="728"/>
      <c r="B31" s="731"/>
      <c r="C31" s="610"/>
      <c r="D31" s="569"/>
      <c r="E31" s="648"/>
      <c r="F31" s="569"/>
      <c r="G31" s="648"/>
      <c r="H31" s="556" t="s">
        <v>133</v>
      </c>
      <c r="I31" s="428" t="s">
        <v>111</v>
      </c>
      <c r="J31" s="584"/>
      <c r="K31" s="587"/>
      <c r="L31" s="545"/>
      <c r="M31" s="572"/>
      <c r="N31" s="735"/>
      <c r="O31" s="545"/>
      <c r="P31" s="430"/>
      <c r="Q31" s="430"/>
      <c r="R31" s="430"/>
      <c r="S31" s="563"/>
      <c r="T31" s="563"/>
      <c r="U31" s="563"/>
      <c r="V31" s="563"/>
      <c r="W31" s="563"/>
      <c r="X31" s="563"/>
      <c r="Y31" s="545"/>
      <c r="Z31" s="722"/>
      <c r="AA31" s="725"/>
      <c r="AB31" s="591"/>
      <c r="AC31" s="591"/>
      <c r="AD31" s="591"/>
      <c r="AE31" s="545"/>
      <c r="AF31" s="545"/>
      <c r="AG31" s="545"/>
      <c r="AH31" s="545"/>
      <c r="AI31" s="428"/>
      <c r="AJ31" s="711"/>
      <c r="AK31" s="714"/>
      <c r="AL31" s="714"/>
      <c r="AM31" s="548"/>
      <c r="AN31" s="719"/>
      <c r="AO31" s="615"/>
      <c r="AP31" s="430"/>
      <c r="AQ31" s="430"/>
      <c r="AR31" s="430"/>
      <c r="AS31" s="430"/>
      <c r="AT31" s="430"/>
      <c r="AU31" s="430"/>
      <c r="AV31" s="430"/>
      <c r="AW31" s="430"/>
      <c r="AX31" s="430"/>
      <c r="AY31" s="430"/>
      <c r="AZ31" s="477"/>
      <c r="BA31" s="483"/>
      <c r="BB31" s="479"/>
      <c r="BC31" s="479"/>
      <c r="BD31" s="479"/>
      <c r="BE31" s="644"/>
    </row>
    <row r="32" spans="1:57" ht="13.5" customHeight="1">
      <c r="A32" s="728"/>
      <c r="B32" s="731"/>
      <c r="C32" s="610"/>
      <c r="D32" s="569"/>
      <c r="E32" s="648"/>
      <c r="F32" s="569"/>
      <c r="G32" s="648"/>
      <c r="H32" s="558"/>
      <c r="I32" s="428"/>
      <c r="J32" s="584"/>
      <c r="K32" s="587"/>
      <c r="L32" s="545"/>
      <c r="M32" s="572"/>
      <c r="N32" s="735"/>
      <c r="O32" s="545"/>
      <c r="P32" s="430"/>
      <c r="Q32" s="430"/>
      <c r="R32" s="430"/>
      <c r="S32" s="563"/>
      <c r="T32" s="563"/>
      <c r="U32" s="563"/>
      <c r="V32" s="563"/>
      <c r="W32" s="563"/>
      <c r="X32" s="563"/>
      <c r="Y32" s="545"/>
      <c r="Z32" s="722"/>
      <c r="AA32" s="725"/>
      <c r="AB32" s="591"/>
      <c r="AC32" s="591"/>
      <c r="AD32" s="591"/>
      <c r="AE32" s="545"/>
      <c r="AF32" s="545"/>
      <c r="AG32" s="545"/>
      <c r="AH32" s="545"/>
      <c r="AI32" s="428"/>
      <c r="AJ32" s="711"/>
      <c r="AK32" s="714"/>
      <c r="AL32" s="714"/>
      <c r="AM32" s="548"/>
      <c r="AN32" s="719"/>
      <c r="AO32" s="615"/>
      <c r="AP32" s="430"/>
      <c r="AQ32" s="430"/>
      <c r="AR32" s="430"/>
      <c r="AS32" s="430"/>
      <c r="AT32" s="430"/>
      <c r="AU32" s="430"/>
      <c r="AV32" s="430"/>
      <c r="AW32" s="430"/>
      <c r="AX32" s="430"/>
      <c r="AY32" s="430"/>
      <c r="AZ32" s="477"/>
      <c r="BA32" s="483"/>
      <c r="BB32" s="479"/>
      <c r="BC32" s="479"/>
      <c r="BD32" s="479"/>
      <c r="BE32" s="644"/>
    </row>
    <row r="33" spans="1:57" ht="18.75" customHeight="1">
      <c r="A33" s="728"/>
      <c r="B33" s="731"/>
      <c r="C33" s="610"/>
      <c r="D33" s="569"/>
      <c r="E33" s="648"/>
      <c r="F33" s="569"/>
      <c r="G33" s="648"/>
      <c r="H33" s="684" t="s">
        <v>134</v>
      </c>
      <c r="I33" s="428" t="s">
        <v>111</v>
      </c>
      <c r="J33" s="584"/>
      <c r="K33" s="587"/>
      <c r="L33" s="545"/>
      <c r="M33" s="572"/>
      <c r="N33" s="735"/>
      <c r="O33" s="545"/>
      <c r="P33" s="430"/>
      <c r="Q33" s="430"/>
      <c r="R33" s="430"/>
      <c r="S33" s="563"/>
      <c r="T33" s="563"/>
      <c r="U33" s="563"/>
      <c r="V33" s="563"/>
      <c r="W33" s="563"/>
      <c r="X33" s="563"/>
      <c r="Y33" s="545"/>
      <c r="Z33" s="722"/>
      <c r="AA33" s="725"/>
      <c r="AB33" s="591"/>
      <c r="AC33" s="591"/>
      <c r="AD33" s="591"/>
      <c r="AE33" s="545"/>
      <c r="AF33" s="545"/>
      <c r="AG33" s="545"/>
      <c r="AH33" s="545"/>
      <c r="AI33" s="428"/>
      <c r="AJ33" s="711"/>
      <c r="AK33" s="714"/>
      <c r="AL33" s="714"/>
      <c r="AM33" s="548"/>
      <c r="AN33" s="719"/>
      <c r="AO33" s="615"/>
      <c r="AP33" s="430"/>
      <c r="AQ33" s="430"/>
      <c r="AR33" s="430"/>
      <c r="AS33" s="430"/>
      <c r="AT33" s="430"/>
      <c r="AU33" s="430"/>
      <c r="AV33" s="430"/>
      <c r="AW33" s="430"/>
      <c r="AX33" s="430"/>
      <c r="AY33" s="430"/>
      <c r="AZ33" s="477"/>
      <c r="BA33" s="483"/>
      <c r="BB33" s="479"/>
      <c r="BC33" s="479"/>
      <c r="BD33" s="479"/>
      <c r="BE33" s="644"/>
    </row>
    <row r="34" spans="1:57" ht="15.75" customHeight="1" thickBot="1">
      <c r="A34" s="729"/>
      <c r="B34" s="732"/>
      <c r="C34" s="619"/>
      <c r="D34" s="632"/>
      <c r="E34" s="649"/>
      <c r="F34" s="632"/>
      <c r="G34" s="649"/>
      <c r="H34" s="685"/>
      <c r="I34" s="428"/>
      <c r="J34" s="666"/>
      <c r="K34" s="668"/>
      <c r="L34" s="589"/>
      <c r="M34" s="670"/>
      <c r="N34" s="736"/>
      <c r="O34" s="589"/>
      <c r="P34" s="430"/>
      <c r="Q34" s="430"/>
      <c r="R34" s="430"/>
      <c r="S34" s="658"/>
      <c r="T34" s="658"/>
      <c r="U34" s="658"/>
      <c r="V34" s="658"/>
      <c r="W34" s="658"/>
      <c r="X34" s="658"/>
      <c r="Y34" s="589"/>
      <c r="Z34" s="723"/>
      <c r="AA34" s="726"/>
      <c r="AB34" s="592"/>
      <c r="AC34" s="592"/>
      <c r="AD34" s="592"/>
      <c r="AE34" s="589"/>
      <c r="AF34" s="589"/>
      <c r="AG34" s="589"/>
      <c r="AH34" s="589"/>
      <c r="AI34" s="429"/>
      <c r="AJ34" s="712"/>
      <c r="AK34" s="715"/>
      <c r="AL34" s="715"/>
      <c r="AM34" s="717"/>
      <c r="AN34" s="720"/>
      <c r="AO34" s="645"/>
      <c r="AP34" s="431"/>
      <c r="AQ34" s="431"/>
      <c r="AR34" s="431"/>
      <c r="AS34" s="431"/>
      <c r="AT34" s="431"/>
      <c r="AU34" s="431"/>
      <c r="AV34" s="431"/>
      <c r="AW34" s="431"/>
      <c r="AX34" s="431"/>
      <c r="AY34" s="431"/>
      <c r="AZ34" s="484"/>
      <c r="BA34" s="485"/>
      <c r="BB34" s="486"/>
      <c r="BC34" s="486"/>
      <c r="BD34" s="486"/>
      <c r="BE34" s="646"/>
    </row>
    <row r="35" spans="1:57" ht="46.5" customHeight="1" thickBot="1">
      <c r="A35" s="435">
        <v>2</v>
      </c>
      <c r="B35" s="691" t="s">
        <v>135</v>
      </c>
      <c r="C35" s="537" t="s">
        <v>136</v>
      </c>
      <c r="D35" s="641" t="s">
        <v>85</v>
      </c>
      <c r="E35" s="633" t="s">
        <v>137</v>
      </c>
      <c r="F35" s="694" t="s">
        <v>138</v>
      </c>
      <c r="G35" s="633" t="s">
        <v>139</v>
      </c>
      <c r="H35" s="36" t="s">
        <v>89</v>
      </c>
      <c r="I35" s="67" t="s">
        <v>140</v>
      </c>
      <c r="J35" s="665">
        <v>10</v>
      </c>
      <c r="K35" s="667" t="str">
        <f>+IF(AND(J35&lt;6,J35&gt;0),"Moderado",IF(AND(J35&lt;12,J35&gt;5),"Mayor",IF(AND(J35&lt;20,J35&gt;11),"Catastrófico","Responda las Preguntas de Impacto")))</f>
        <v>Mayor</v>
      </c>
      <c r="L35" s="544"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637"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633" t="s">
        <v>141</v>
      </c>
      <c r="O35" s="427" t="s">
        <v>92</v>
      </c>
      <c r="P35" s="34" t="s">
        <v>93</v>
      </c>
      <c r="Q35" s="30" t="s">
        <v>94</v>
      </c>
      <c r="R35" s="30">
        <v>15</v>
      </c>
      <c r="S35" s="707">
        <f>SUM(R35:R42)</f>
        <v>100</v>
      </c>
      <c r="T35" s="430" t="str">
        <f>+IF(AND(S35&lt;=100,S35&gt;=96),"Fuerte",IF(AND(S35&lt;=95,S35&gt;=86),"Moderado",IF(AND(S35&lt;=85,J35&gt;=0),"Débil"," ")))</f>
        <v>Fuerte</v>
      </c>
      <c r="U35" s="430" t="s">
        <v>95</v>
      </c>
      <c r="V35" s="430"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430">
        <f>IF(V35="Fuerte",100,IF(V35="Moderado",50,IF(V35="Débil",0)))</f>
        <v>100</v>
      </c>
      <c r="X35" s="562">
        <f>AVERAGE(W35:W60)</f>
        <v>100</v>
      </c>
      <c r="Y35" s="662" t="s">
        <v>142</v>
      </c>
      <c r="Z35" s="704" t="s">
        <v>97</v>
      </c>
      <c r="AA35" s="676" t="s">
        <v>143</v>
      </c>
      <c r="AB35" s="705" t="str">
        <f>+IF(X35=100,"Fuerte",IF(AND(X35&lt;=99,X35&gt;=50),"Moderado",IF(X35&lt;50,"Débil"," ")))</f>
        <v>Fuerte</v>
      </c>
      <c r="AC35" s="590" t="s">
        <v>99</v>
      </c>
      <c r="AD35" s="590" t="s">
        <v>100</v>
      </c>
      <c r="AE35" s="545"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545"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545" t="str">
        <f>K35</f>
        <v>Mayor</v>
      </c>
      <c r="AH35" s="545"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Alto</v>
      </c>
      <c r="AI35" s="572"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680" t="s">
        <v>144</v>
      </c>
      <c r="AK35" s="660">
        <v>43132</v>
      </c>
      <c r="AL35" s="660">
        <v>43465</v>
      </c>
      <c r="AM35" s="679" t="s">
        <v>145</v>
      </c>
      <c r="AN35" s="642" t="s">
        <v>146</v>
      </c>
      <c r="AO35" s="656"/>
      <c r="AP35" s="621"/>
      <c r="AQ35" s="621"/>
      <c r="AR35" s="621"/>
      <c r="AS35" s="621"/>
      <c r="AT35" s="621"/>
      <c r="AU35" s="621"/>
      <c r="AV35" s="621"/>
      <c r="AW35" s="621"/>
      <c r="AX35" s="621"/>
      <c r="AY35" s="621"/>
      <c r="AZ35" s="622"/>
      <c r="BA35" s="625"/>
      <c r="BB35" s="650"/>
      <c r="BC35" s="650"/>
      <c r="BD35" s="650"/>
      <c r="BE35" s="653"/>
    </row>
    <row r="36" spans="1:57" ht="30" customHeight="1" thickBot="1">
      <c r="A36" s="436"/>
      <c r="B36" s="692"/>
      <c r="C36" s="538"/>
      <c r="D36" s="642"/>
      <c r="E36" s="560"/>
      <c r="F36" s="695"/>
      <c r="G36" s="560"/>
      <c r="H36" s="32" t="s">
        <v>104</v>
      </c>
      <c r="I36" s="67" t="s">
        <v>140</v>
      </c>
      <c r="J36" s="584"/>
      <c r="K36" s="587"/>
      <c r="L36" s="545"/>
      <c r="M36" s="572"/>
      <c r="N36" s="560"/>
      <c r="O36" s="428"/>
      <c r="P36" s="34" t="s">
        <v>105</v>
      </c>
      <c r="Q36" s="30" t="s">
        <v>106</v>
      </c>
      <c r="R36" s="30">
        <v>15</v>
      </c>
      <c r="S36" s="708"/>
      <c r="T36" s="430"/>
      <c r="U36" s="430"/>
      <c r="V36" s="430"/>
      <c r="W36" s="430"/>
      <c r="X36" s="563"/>
      <c r="Y36" s="538"/>
      <c r="Z36" s="673"/>
      <c r="AA36" s="676"/>
      <c r="AB36" s="705"/>
      <c r="AC36" s="591"/>
      <c r="AD36" s="591"/>
      <c r="AE36" s="545"/>
      <c r="AF36" s="545"/>
      <c r="AG36" s="545"/>
      <c r="AH36" s="545"/>
      <c r="AI36" s="572"/>
      <c r="AJ36" s="699"/>
      <c r="AK36" s="660"/>
      <c r="AL36" s="660"/>
      <c r="AM36" s="679"/>
      <c r="AN36" s="642"/>
      <c r="AO36" s="613"/>
      <c r="AP36" s="563"/>
      <c r="AQ36" s="563"/>
      <c r="AR36" s="563"/>
      <c r="AS36" s="563"/>
      <c r="AT36" s="563"/>
      <c r="AU36" s="563"/>
      <c r="AV36" s="563"/>
      <c r="AW36" s="563"/>
      <c r="AX36" s="563"/>
      <c r="AY36" s="563"/>
      <c r="AZ36" s="623"/>
      <c r="BA36" s="626"/>
      <c r="BB36" s="651"/>
      <c r="BC36" s="651"/>
      <c r="BD36" s="651"/>
      <c r="BE36" s="654"/>
    </row>
    <row r="37" spans="1:57" ht="30" customHeight="1" thickBot="1">
      <c r="A37" s="436"/>
      <c r="B37" s="692"/>
      <c r="C37" s="538"/>
      <c r="D37" s="642"/>
      <c r="E37" s="560"/>
      <c r="F37" s="695"/>
      <c r="G37" s="560"/>
      <c r="H37" s="32" t="s">
        <v>107</v>
      </c>
      <c r="I37" s="67" t="s">
        <v>140</v>
      </c>
      <c r="J37" s="584"/>
      <c r="K37" s="587"/>
      <c r="L37" s="545"/>
      <c r="M37" s="572"/>
      <c r="N37" s="560"/>
      <c r="O37" s="428"/>
      <c r="P37" s="34" t="s">
        <v>108</v>
      </c>
      <c r="Q37" s="30" t="s">
        <v>109</v>
      </c>
      <c r="R37" s="30">
        <v>15</v>
      </c>
      <c r="S37" s="708"/>
      <c r="T37" s="430"/>
      <c r="U37" s="430"/>
      <c r="V37" s="430"/>
      <c r="W37" s="430"/>
      <c r="X37" s="563"/>
      <c r="Y37" s="538"/>
      <c r="Z37" s="673"/>
      <c r="AA37" s="676"/>
      <c r="AB37" s="705"/>
      <c r="AC37" s="591"/>
      <c r="AD37" s="591"/>
      <c r="AE37" s="545"/>
      <c r="AF37" s="545"/>
      <c r="AG37" s="545"/>
      <c r="AH37" s="545"/>
      <c r="AI37" s="572"/>
      <c r="AJ37" s="699"/>
      <c r="AK37" s="660"/>
      <c r="AL37" s="660"/>
      <c r="AM37" s="679"/>
      <c r="AN37" s="642"/>
      <c r="AO37" s="613"/>
      <c r="AP37" s="563"/>
      <c r="AQ37" s="563"/>
      <c r="AR37" s="563"/>
      <c r="AS37" s="563"/>
      <c r="AT37" s="563"/>
      <c r="AU37" s="563"/>
      <c r="AV37" s="563"/>
      <c r="AW37" s="563"/>
      <c r="AX37" s="563"/>
      <c r="AY37" s="563"/>
      <c r="AZ37" s="623"/>
      <c r="BA37" s="626"/>
      <c r="BB37" s="651"/>
      <c r="BC37" s="651"/>
      <c r="BD37" s="651"/>
      <c r="BE37" s="654"/>
    </row>
    <row r="38" spans="1:57" ht="30" customHeight="1" thickBot="1">
      <c r="A38" s="436"/>
      <c r="B38" s="692"/>
      <c r="C38" s="538"/>
      <c r="D38" s="642"/>
      <c r="E38" s="560"/>
      <c r="F38" s="695"/>
      <c r="G38" s="560"/>
      <c r="H38" s="32" t="s">
        <v>110</v>
      </c>
      <c r="I38" s="67" t="s">
        <v>147</v>
      </c>
      <c r="J38" s="584"/>
      <c r="K38" s="587"/>
      <c r="L38" s="545"/>
      <c r="M38" s="572"/>
      <c r="N38" s="560"/>
      <c r="O38" s="428"/>
      <c r="P38" s="34" t="s">
        <v>112</v>
      </c>
      <c r="Q38" s="30" t="s">
        <v>113</v>
      </c>
      <c r="R38" s="30">
        <v>15</v>
      </c>
      <c r="S38" s="708"/>
      <c r="T38" s="430"/>
      <c r="U38" s="430"/>
      <c r="V38" s="430"/>
      <c r="W38" s="430"/>
      <c r="X38" s="563"/>
      <c r="Y38" s="538"/>
      <c r="Z38" s="673"/>
      <c r="AA38" s="676"/>
      <c r="AB38" s="705"/>
      <c r="AC38" s="591"/>
      <c r="AD38" s="591"/>
      <c r="AE38" s="545"/>
      <c r="AF38" s="545"/>
      <c r="AG38" s="545"/>
      <c r="AH38" s="545"/>
      <c r="AI38" s="572"/>
      <c r="AJ38" s="699"/>
      <c r="AK38" s="660"/>
      <c r="AL38" s="660"/>
      <c r="AM38" s="679"/>
      <c r="AN38" s="642"/>
      <c r="AO38" s="613"/>
      <c r="AP38" s="563"/>
      <c r="AQ38" s="563"/>
      <c r="AR38" s="563"/>
      <c r="AS38" s="563"/>
      <c r="AT38" s="563"/>
      <c r="AU38" s="563"/>
      <c r="AV38" s="563"/>
      <c r="AW38" s="563"/>
      <c r="AX38" s="563"/>
      <c r="AY38" s="563"/>
      <c r="AZ38" s="623"/>
      <c r="BA38" s="626"/>
      <c r="BB38" s="651"/>
      <c r="BC38" s="651"/>
      <c r="BD38" s="651"/>
      <c r="BE38" s="654"/>
    </row>
    <row r="39" spans="1:57" ht="30" customHeight="1" thickBot="1">
      <c r="A39" s="436"/>
      <c r="B39" s="692"/>
      <c r="C39" s="538"/>
      <c r="D39" s="642"/>
      <c r="E39" s="560"/>
      <c r="F39" s="695"/>
      <c r="G39" s="560"/>
      <c r="H39" s="32" t="s">
        <v>114</v>
      </c>
      <c r="I39" s="67" t="s">
        <v>140</v>
      </c>
      <c r="J39" s="584"/>
      <c r="K39" s="587"/>
      <c r="L39" s="545"/>
      <c r="M39" s="572"/>
      <c r="N39" s="560"/>
      <c r="O39" s="428"/>
      <c r="P39" s="34" t="s">
        <v>115</v>
      </c>
      <c r="Q39" s="30" t="s">
        <v>116</v>
      </c>
      <c r="R39" s="30">
        <v>15</v>
      </c>
      <c r="S39" s="708"/>
      <c r="T39" s="430"/>
      <c r="U39" s="430"/>
      <c r="V39" s="430"/>
      <c r="W39" s="430"/>
      <c r="X39" s="563"/>
      <c r="Y39" s="538"/>
      <c r="Z39" s="673"/>
      <c r="AA39" s="676"/>
      <c r="AB39" s="705"/>
      <c r="AC39" s="591"/>
      <c r="AD39" s="591"/>
      <c r="AE39" s="545"/>
      <c r="AF39" s="545"/>
      <c r="AG39" s="545"/>
      <c r="AH39" s="545"/>
      <c r="AI39" s="572"/>
      <c r="AJ39" s="699"/>
      <c r="AK39" s="660"/>
      <c r="AL39" s="660"/>
      <c r="AM39" s="679"/>
      <c r="AN39" s="642"/>
      <c r="AO39" s="613"/>
      <c r="AP39" s="563"/>
      <c r="AQ39" s="563"/>
      <c r="AR39" s="563"/>
      <c r="AS39" s="563"/>
      <c r="AT39" s="563"/>
      <c r="AU39" s="563"/>
      <c r="AV39" s="563"/>
      <c r="AW39" s="563"/>
      <c r="AX39" s="563"/>
      <c r="AY39" s="563"/>
      <c r="AZ39" s="623"/>
      <c r="BA39" s="626"/>
      <c r="BB39" s="651"/>
      <c r="BC39" s="651"/>
      <c r="BD39" s="651"/>
      <c r="BE39" s="654"/>
    </row>
    <row r="40" spans="1:57" ht="30" customHeight="1" thickBot="1">
      <c r="A40" s="436"/>
      <c r="B40" s="692"/>
      <c r="C40" s="538"/>
      <c r="D40" s="642"/>
      <c r="E40" s="560"/>
      <c r="F40" s="695"/>
      <c r="G40" s="560"/>
      <c r="H40" s="32" t="s">
        <v>117</v>
      </c>
      <c r="I40" s="67" t="s">
        <v>140</v>
      </c>
      <c r="J40" s="584"/>
      <c r="K40" s="587"/>
      <c r="L40" s="545"/>
      <c r="M40" s="572"/>
      <c r="N40" s="560"/>
      <c r="O40" s="428"/>
      <c r="P40" s="35" t="s">
        <v>118</v>
      </c>
      <c r="Q40" s="30" t="s">
        <v>119</v>
      </c>
      <c r="R40" s="30">
        <v>15</v>
      </c>
      <c r="S40" s="708"/>
      <c r="T40" s="430"/>
      <c r="U40" s="430"/>
      <c r="V40" s="430"/>
      <c r="W40" s="430"/>
      <c r="X40" s="563"/>
      <c r="Y40" s="538"/>
      <c r="Z40" s="673"/>
      <c r="AA40" s="676"/>
      <c r="AB40" s="705"/>
      <c r="AC40" s="591"/>
      <c r="AD40" s="591"/>
      <c r="AE40" s="545"/>
      <c r="AF40" s="545"/>
      <c r="AG40" s="545"/>
      <c r="AH40" s="545"/>
      <c r="AI40" s="572"/>
      <c r="AJ40" s="699"/>
      <c r="AK40" s="660"/>
      <c r="AL40" s="660"/>
      <c r="AM40" s="679"/>
      <c r="AN40" s="642"/>
      <c r="AO40" s="613"/>
      <c r="AP40" s="563"/>
      <c r="AQ40" s="563"/>
      <c r="AR40" s="563"/>
      <c r="AS40" s="563"/>
      <c r="AT40" s="563"/>
      <c r="AU40" s="563"/>
      <c r="AV40" s="563"/>
      <c r="AW40" s="563"/>
      <c r="AX40" s="563"/>
      <c r="AY40" s="563"/>
      <c r="AZ40" s="623"/>
      <c r="BA40" s="626"/>
      <c r="BB40" s="651"/>
      <c r="BC40" s="651"/>
      <c r="BD40" s="651"/>
      <c r="BE40" s="654"/>
    </row>
    <row r="41" spans="1:57" ht="30" customHeight="1" thickBot="1">
      <c r="A41" s="436"/>
      <c r="B41" s="692"/>
      <c r="C41" s="538"/>
      <c r="D41" s="642"/>
      <c r="E41" s="560"/>
      <c r="F41" s="695"/>
      <c r="G41" s="560"/>
      <c r="H41" s="32" t="s">
        <v>120</v>
      </c>
      <c r="I41" s="67" t="s">
        <v>147</v>
      </c>
      <c r="J41" s="584"/>
      <c r="K41" s="587"/>
      <c r="L41" s="545"/>
      <c r="M41" s="572"/>
      <c r="N41" s="560"/>
      <c r="O41" s="428"/>
      <c r="P41" s="34" t="s">
        <v>121</v>
      </c>
      <c r="Q41" s="34" t="s">
        <v>122</v>
      </c>
      <c r="R41" s="34">
        <v>10</v>
      </c>
      <c r="S41" s="708"/>
      <c r="T41" s="430"/>
      <c r="U41" s="430"/>
      <c r="V41" s="430"/>
      <c r="W41" s="430"/>
      <c r="X41" s="563"/>
      <c r="Y41" s="538"/>
      <c r="Z41" s="673"/>
      <c r="AA41" s="676"/>
      <c r="AB41" s="705"/>
      <c r="AC41" s="591"/>
      <c r="AD41" s="591"/>
      <c r="AE41" s="545"/>
      <c r="AF41" s="545"/>
      <c r="AG41" s="545"/>
      <c r="AH41" s="545"/>
      <c r="AI41" s="572"/>
      <c r="AJ41" s="699"/>
      <c r="AK41" s="660"/>
      <c r="AL41" s="660"/>
      <c r="AM41" s="679"/>
      <c r="AN41" s="642"/>
      <c r="AO41" s="613"/>
      <c r="AP41" s="563"/>
      <c r="AQ41" s="563"/>
      <c r="AR41" s="563"/>
      <c r="AS41" s="563"/>
      <c r="AT41" s="563"/>
      <c r="AU41" s="563"/>
      <c r="AV41" s="563"/>
      <c r="AW41" s="563"/>
      <c r="AX41" s="563"/>
      <c r="AY41" s="563"/>
      <c r="AZ41" s="623"/>
      <c r="BA41" s="626"/>
      <c r="BB41" s="651"/>
      <c r="BC41" s="651"/>
      <c r="BD41" s="651"/>
      <c r="BE41" s="654"/>
    </row>
    <row r="42" spans="1:57" ht="72" customHeight="1" thickBot="1">
      <c r="A42" s="436"/>
      <c r="B42" s="692"/>
      <c r="C42" s="538"/>
      <c r="D42" s="642"/>
      <c r="E42" s="560"/>
      <c r="F42" s="695"/>
      <c r="G42" s="560"/>
      <c r="H42" s="32" t="s">
        <v>123</v>
      </c>
      <c r="I42" s="67" t="s">
        <v>147</v>
      </c>
      <c r="J42" s="584"/>
      <c r="K42" s="587"/>
      <c r="L42" s="545"/>
      <c r="M42" s="572"/>
      <c r="N42" s="560"/>
      <c r="O42" s="428"/>
      <c r="P42" s="33"/>
      <c r="Q42" s="33"/>
      <c r="R42" s="33"/>
      <c r="S42" s="709"/>
      <c r="T42" s="430"/>
      <c r="U42" s="430"/>
      <c r="V42" s="430"/>
      <c r="W42" s="430"/>
      <c r="X42" s="563"/>
      <c r="Y42" s="664"/>
      <c r="Z42" s="674"/>
      <c r="AA42" s="677"/>
      <c r="AB42" s="705"/>
      <c r="AC42" s="591"/>
      <c r="AD42" s="591"/>
      <c r="AE42" s="545"/>
      <c r="AF42" s="545"/>
      <c r="AG42" s="545"/>
      <c r="AH42" s="545"/>
      <c r="AI42" s="572"/>
      <c r="AJ42" s="699"/>
      <c r="AK42" s="663"/>
      <c r="AL42" s="663"/>
      <c r="AM42" s="680"/>
      <c r="AN42" s="642"/>
      <c r="AO42" s="614"/>
      <c r="AP42" s="564"/>
      <c r="AQ42" s="564"/>
      <c r="AR42" s="564"/>
      <c r="AS42" s="564"/>
      <c r="AT42" s="564"/>
      <c r="AU42" s="564"/>
      <c r="AV42" s="564"/>
      <c r="AW42" s="564"/>
      <c r="AX42" s="564"/>
      <c r="AY42" s="564"/>
      <c r="AZ42" s="624"/>
      <c r="BA42" s="627"/>
      <c r="BB42" s="652"/>
      <c r="BC42" s="652"/>
      <c r="BD42" s="652"/>
      <c r="BE42" s="655"/>
    </row>
    <row r="43" spans="1:57" ht="30" customHeight="1" thickBot="1">
      <c r="A43" s="436"/>
      <c r="B43" s="692"/>
      <c r="C43" s="538"/>
      <c r="D43" s="642"/>
      <c r="E43" s="560"/>
      <c r="F43" s="695"/>
      <c r="G43" s="560"/>
      <c r="H43" s="32" t="s">
        <v>124</v>
      </c>
      <c r="I43" s="67" t="s">
        <v>147</v>
      </c>
      <c r="J43" s="584"/>
      <c r="K43" s="587"/>
      <c r="L43" s="545"/>
      <c r="M43" s="572"/>
      <c r="N43" s="560"/>
      <c r="O43" s="544"/>
      <c r="P43" s="30"/>
      <c r="Q43" s="30"/>
      <c r="R43" s="30"/>
      <c r="S43" s="562"/>
      <c r="T43" s="562"/>
      <c r="U43" s="562"/>
      <c r="V43" s="562"/>
      <c r="W43" s="562"/>
      <c r="X43" s="563"/>
      <c r="Y43" s="553"/>
      <c r="Z43" s="606"/>
      <c r="AA43" s="553"/>
      <c r="AB43" s="705"/>
      <c r="AC43" s="591"/>
      <c r="AD43" s="591"/>
      <c r="AE43" s="545"/>
      <c r="AF43" s="545"/>
      <c r="AG43" s="545"/>
      <c r="AH43" s="545"/>
      <c r="AI43" s="572"/>
      <c r="AJ43" s="699" t="s">
        <v>148</v>
      </c>
      <c r="AK43" s="700" t="s">
        <v>149</v>
      </c>
      <c r="AL43" s="700" t="s">
        <v>150</v>
      </c>
      <c r="AM43" s="582" t="s">
        <v>145</v>
      </c>
      <c r="AN43" s="642"/>
      <c r="AO43" s="615"/>
      <c r="AP43" s="430"/>
      <c r="AQ43" s="430"/>
      <c r="AR43" s="430"/>
      <c r="AS43" s="430"/>
      <c r="AT43" s="430"/>
      <c r="AU43" s="430"/>
      <c r="AV43" s="430"/>
      <c r="AW43" s="430"/>
      <c r="AX43" s="430"/>
      <c r="AY43" s="430"/>
      <c r="AZ43" s="477"/>
      <c r="BA43" s="483"/>
      <c r="BB43" s="479"/>
      <c r="BC43" s="479"/>
      <c r="BD43" s="479"/>
      <c r="BE43" s="644"/>
    </row>
    <row r="44" spans="1:57" ht="30" customHeight="1" thickBot="1">
      <c r="A44" s="436"/>
      <c r="B44" s="692"/>
      <c r="C44" s="538"/>
      <c r="D44" s="642"/>
      <c r="E44" s="560"/>
      <c r="F44" s="695"/>
      <c r="G44" s="560"/>
      <c r="H44" s="32" t="s">
        <v>125</v>
      </c>
      <c r="I44" s="67" t="s">
        <v>140</v>
      </c>
      <c r="J44" s="584"/>
      <c r="K44" s="587"/>
      <c r="L44" s="545"/>
      <c r="M44" s="572"/>
      <c r="N44" s="561"/>
      <c r="O44" s="545"/>
      <c r="P44" s="31"/>
      <c r="Q44" s="30"/>
      <c r="R44" s="30"/>
      <c r="S44" s="563"/>
      <c r="T44" s="563"/>
      <c r="U44" s="563"/>
      <c r="V44" s="563"/>
      <c r="W44" s="563"/>
      <c r="X44" s="563"/>
      <c r="Y44" s="545"/>
      <c r="Z44" s="563"/>
      <c r="AA44" s="545"/>
      <c r="AB44" s="705"/>
      <c r="AC44" s="591"/>
      <c r="AD44" s="591"/>
      <c r="AE44" s="545"/>
      <c r="AF44" s="545"/>
      <c r="AG44" s="545"/>
      <c r="AH44" s="545"/>
      <c r="AI44" s="572"/>
      <c r="AJ44" s="699"/>
      <c r="AK44" s="700"/>
      <c r="AL44" s="700"/>
      <c r="AM44" s="582"/>
      <c r="AN44" s="642"/>
      <c r="AO44" s="615"/>
      <c r="AP44" s="430"/>
      <c r="AQ44" s="430"/>
      <c r="AR44" s="430"/>
      <c r="AS44" s="430"/>
      <c r="AT44" s="430"/>
      <c r="AU44" s="430"/>
      <c r="AV44" s="430"/>
      <c r="AW44" s="430"/>
      <c r="AX44" s="430"/>
      <c r="AY44" s="430"/>
      <c r="AZ44" s="477"/>
      <c r="BA44" s="483"/>
      <c r="BB44" s="479"/>
      <c r="BC44" s="479"/>
      <c r="BD44" s="479"/>
      <c r="BE44" s="644"/>
    </row>
    <row r="45" spans="1:57" ht="30" customHeight="1" thickBot="1">
      <c r="A45" s="436"/>
      <c r="B45" s="692"/>
      <c r="C45" s="538"/>
      <c r="D45" s="642"/>
      <c r="E45" s="560"/>
      <c r="F45" s="695"/>
      <c r="G45" s="560"/>
      <c r="H45" s="32" t="s">
        <v>126</v>
      </c>
      <c r="I45" s="67" t="s">
        <v>140</v>
      </c>
      <c r="J45" s="584"/>
      <c r="K45" s="587"/>
      <c r="L45" s="545"/>
      <c r="M45" s="572"/>
      <c r="N45" s="86"/>
      <c r="O45" s="545"/>
      <c r="P45" s="31"/>
      <c r="Q45" s="30"/>
      <c r="R45" s="30"/>
      <c r="S45" s="563"/>
      <c r="T45" s="563"/>
      <c r="U45" s="563"/>
      <c r="V45" s="563"/>
      <c r="W45" s="563"/>
      <c r="X45" s="563"/>
      <c r="Y45" s="545"/>
      <c r="Z45" s="563"/>
      <c r="AA45" s="545"/>
      <c r="AB45" s="705"/>
      <c r="AC45" s="591"/>
      <c r="AD45" s="591"/>
      <c r="AE45" s="545"/>
      <c r="AF45" s="545"/>
      <c r="AG45" s="545"/>
      <c r="AH45" s="545"/>
      <c r="AI45" s="572"/>
      <c r="AJ45" s="699"/>
      <c r="AK45" s="700"/>
      <c r="AL45" s="700"/>
      <c r="AM45" s="582"/>
      <c r="AN45" s="642"/>
      <c r="AO45" s="615"/>
      <c r="AP45" s="430"/>
      <c r="AQ45" s="430"/>
      <c r="AR45" s="430"/>
      <c r="AS45" s="430"/>
      <c r="AT45" s="430"/>
      <c r="AU45" s="430"/>
      <c r="AV45" s="430"/>
      <c r="AW45" s="430"/>
      <c r="AX45" s="430"/>
      <c r="AY45" s="430"/>
      <c r="AZ45" s="477"/>
      <c r="BA45" s="483"/>
      <c r="BB45" s="479"/>
      <c r="BC45" s="479"/>
      <c r="BD45" s="479"/>
      <c r="BE45" s="644"/>
    </row>
    <row r="46" spans="1:57" ht="30" customHeight="1" thickBot="1">
      <c r="A46" s="436"/>
      <c r="B46" s="692"/>
      <c r="C46" s="538"/>
      <c r="D46" s="642"/>
      <c r="E46" s="560"/>
      <c r="F46" s="695"/>
      <c r="G46" s="560"/>
      <c r="H46" s="32" t="s">
        <v>127</v>
      </c>
      <c r="I46" s="68" t="s">
        <v>140</v>
      </c>
      <c r="J46" s="584"/>
      <c r="K46" s="587"/>
      <c r="L46" s="545"/>
      <c r="M46" s="572"/>
      <c r="N46" s="86"/>
      <c r="O46" s="545"/>
      <c r="P46" s="31"/>
      <c r="Q46" s="30"/>
      <c r="R46" s="30"/>
      <c r="S46" s="563"/>
      <c r="T46" s="563"/>
      <c r="U46" s="563"/>
      <c r="V46" s="563"/>
      <c r="W46" s="563"/>
      <c r="X46" s="563"/>
      <c r="Y46" s="545"/>
      <c r="Z46" s="563"/>
      <c r="AA46" s="545"/>
      <c r="AB46" s="705"/>
      <c r="AC46" s="591"/>
      <c r="AD46" s="591"/>
      <c r="AE46" s="545"/>
      <c r="AF46" s="545"/>
      <c r="AG46" s="545"/>
      <c r="AH46" s="545"/>
      <c r="AI46" s="572"/>
      <c r="AJ46" s="699"/>
      <c r="AK46" s="700"/>
      <c r="AL46" s="700"/>
      <c r="AM46" s="582"/>
      <c r="AN46" s="642"/>
      <c r="AO46" s="615"/>
      <c r="AP46" s="430"/>
      <c r="AQ46" s="430"/>
      <c r="AR46" s="430"/>
      <c r="AS46" s="430"/>
      <c r="AT46" s="430"/>
      <c r="AU46" s="430"/>
      <c r="AV46" s="430"/>
      <c r="AW46" s="430"/>
      <c r="AX46" s="430"/>
      <c r="AY46" s="430"/>
      <c r="AZ46" s="477"/>
      <c r="BA46" s="483"/>
      <c r="BB46" s="479"/>
      <c r="BC46" s="479"/>
      <c r="BD46" s="479"/>
      <c r="BE46" s="644"/>
    </row>
    <row r="47" spans="1:57" ht="18.75" customHeight="1" thickBot="1">
      <c r="A47" s="436"/>
      <c r="B47" s="692"/>
      <c r="C47" s="538"/>
      <c r="D47" s="642"/>
      <c r="E47" s="560"/>
      <c r="F47" s="695"/>
      <c r="G47" s="560"/>
      <c r="H47" s="697" t="s">
        <v>128</v>
      </c>
      <c r="I47" s="582" t="s">
        <v>140</v>
      </c>
      <c r="J47" s="584"/>
      <c r="K47" s="587"/>
      <c r="L47" s="545"/>
      <c r="M47" s="572"/>
      <c r="N47" s="86"/>
      <c r="O47" s="545"/>
      <c r="P47" s="31"/>
      <c r="Q47" s="30"/>
      <c r="R47" s="30"/>
      <c r="S47" s="563"/>
      <c r="T47" s="563"/>
      <c r="U47" s="563"/>
      <c r="V47" s="563"/>
      <c r="W47" s="563"/>
      <c r="X47" s="563"/>
      <c r="Y47" s="545"/>
      <c r="Z47" s="563"/>
      <c r="AA47" s="545"/>
      <c r="AB47" s="705"/>
      <c r="AC47" s="591"/>
      <c r="AD47" s="591"/>
      <c r="AE47" s="545"/>
      <c r="AF47" s="545"/>
      <c r="AG47" s="545"/>
      <c r="AH47" s="545"/>
      <c r="AI47" s="572"/>
      <c r="AJ47" s="699"/>
      <c r="AK47" s="700"/>
      <c r="AL47" s="700"/>
      <c r="AM47" s="582"/>
      <c r="AN47" s="642"/>
      <c r="AO47" s="615"/>
      <c r="AP47" s="430"/>
      <c r="AQ47" s="430"/>
      <c r="AR47" s="430"/>
      <c r="AS47" s="430"/>
      <c r="AT47" s="430"/>
      <c r="AU47" s="430"/>
      <c r="AV47" s="430"/>
      <c r="AW47" s="430"/>
      <c r="AX47" s="430"/>
      <c r="AY47" s="430"/>
      <c r="AZ47" s="477"/>
      <c r="BA47" s="483"/>
      <c r="BB47" s="479"/>
      <c r="BC47" s="479"/>
      <c r="BD47" s="479"/>
      <c r="BE47" s="644"/>
    </row>
    <row r="48" spans="1:57" ht="45.75" customHeight="1" thickBot="1">
      <c r="A48" s="436"/>
      <c r="B48" s="692"/>
      <c r="C48" s="538"/>
      <c r="D48" s="642"/>
      <c r="E48" s="560"/>
      <c r="F48" s="695"/>
      <c r="G48" s="560"/>
      <c r="H48" s="697"/>
      <c r="I48" s="582"/>
      <c r="J48" s="584"/>
      <c r="K48" s="587"/>
      <c r="L48" s="545"/>
      <c r="M48" s="572"/>
      <c r="N48" s="86"/>
      <c r="O48" s="545"/>
      <c r="P48" s="31"/>
      <c r="Q48" s="30"/>
      <c r="R48" s="30"/>
      <c r="S48" s="563"/>
      <c r="T48" s="563"/>
      <c r="U48" s="563"/>
      <c r="V48" s="563"/>
      <c r="W48" s="563"/>
      <c r="X48" s="563"/>
      <c r="Y48" s="545"/>
      <c r="Z48" s="563"/>
      <c r="AA48" s="545"/>
      <c r="AB48" s="705"/>
      <c r="AC48" s="591"/>
      <c r="AD48" s="591"/>
      <c r="AE48" s="545"/>
      <c r="AF48" s="545"/>
      <c r="AG48" s="545"/>
      <c r="AH48" s="545"/>
      <c r="AI48" s="572"/>
      <c r="AJ48" s="699"/>
      <c r="AK48" s="700"/>
      <c r="AL48" s="700"/>
      <c r="AM48" s="582"/>
      <c r="AN48" s="642"/>
      <c r="AO48" s="615"/>
      <c r="AP48" s="430"/>
      <c r="AQ48" s="430"/>
      <c r="AR48" s="430"/>
      <c r="AS48" s="430"/>
      <c r="AT48" s="430"/>
      <c r="AU48" s="430"/>
      <c r="AV48" s="430"/>
      <c r="AW48" s="430"/>
      <c r="AX48" s="430"/>
      <c r="AY48" s="430"/>
      <c r="AZ48" s="477"/>
      <c r="BA48" s="483"/>
      <c r="BB48" s="479"/>
      <c r="BC48" s="479"/>
      <c r="BD48" s="479"/>
      <c r="BE48" s="644"/>
    </row>
    <row r="49" spans="1:57" ht="27.75" customHeight="1">
      <c r="A49" s="436"/>
      <c r="B49" s="692"/>
      <c r="C49" s="538"/>
      <c r="D49" s="642"/>
      <c r="E49" s="560"/>
      <c r="F49" s="695"/>
      <c r="G49" s="560"/>
      <c r="H49" s="684" t="s">
        <v>129</v>
      </c>
      <c r="I49" s="582" t="s">
        <v>140</v>
      </c>
      <c r="J49" s="584"/>
      <c r="K49" s="587"/>
      <c r="L49" s="545"/>
      <c r="M49" s="572"/>
      <c r="N49" s="86"/>
      <c r="O49" s="545"/>
      <c r="P49" s="31"/>
      <c r="Q49" s="34"/>
      <c r="R49" s="30"/>
      <c r="S49" s="563"/>
      <c r="T49" s="563"/>
      <c r="U49" s="563"/>
      <c r="V49" s="563"/>
      <c r="W49" s="563"/>
      <c r="X49" s="563"/>
      <c r="Y49" s="545"/>
      <c r="Z49" s="563"/>
      <c r="AA49" s="545"/>
      <c r="AB49" s="705"/>
      <c r="AC49" s="591"/>
      <c r="AD49" s="591"/>
      <c r="AE49" s="545"/>
      <c r="AF49" s="545"/>
      <c r="AG49" s="545"/>
      <c r="AH49" s="545"/>
      <c r="AI49" s="572"/>
      <c r="AJ49" s="699"/>
      <c r="AK49" s="700"/>
      <c r="AL49" s="700"/>
      <c r="AM49" s="582"/>
      <c r="AN49" s="642"/>
      <c r="AO49" s="615"/>
      <c r="AP49" s="430"/>
      <c r="AQ49" s="430"/>
      <c r="AR49" s="430"/>
      <c r="AS49" s="430"/>
      <c r="AT49" s="430"/>
      <c r="AU49" s="430"/>
      <c r="AV49" s="430"/>
      <c r="AW49" s="430"/>
      <c r="AX49" s="430"/>
      <c r="AY49" s="430"/>
      <c r="AZ49" s="477"/>
      <c r="BA49" s="483"/>
      <c r="BB49" s="479"/>
      <c r="BC49" s="479"/>
      <c r="BD49" s="479"/>
      <c r="BE49" s="644"/>
    </row>
    <row r="50" spans="1:57" ht="26.25" customHeight="1">
      <c r="A50" s="436"/>
      <c r="B50" s="692"/>
      <c r="C50" s="538"/>
      <c r="D50" s="642"/>
      <c r="E50" s="560"/>
      <c r="F50" s="695"/>
      <c r="G50" s="560"/>
      <c r="H50" s="698"/>
      <c r="I50" s="582" t="s">
        <v>140</v>
      </c>
      <c r="J50" s="584"/>
      <c r="K50" s="587"/>
      <c r="L50" s="545"/>
      <c r="M50" s="572"/>
      <c r="N50" s="648"/>
      <c r="O50" s="545"/>
      <c r="P50" s="562"/>
      <c r="Q50" s="562"/>
      <c r="R50" s="562"/>
      <c r="S50" s="563"/>
      <c r="T50" s="563"/>
      <c r="U50" s="563"/>
      <c r="V50" s="563"/>
      <c r="W50" s="563"/>
      <c r="X50" s="563"/>
      <c r="Y50" s="545"/>
      <c r="Z50" s="563"/>
      <c r="AA50" s="545"/>
      <c r="AB50" s="705"/>
      <c r="AC50" s="591"/>
      <c r="AD50" s="591"/>
      <c r="AE50" s="545"/>
      <c r="AF50" s="545"/>
      <c r="AG50" s="545"/>
      <c r="AH50" s="545"/>
      <c r="AI50" s="572"/>
      <c r="AJ50" s="681"/>
      <c r="AK50" s="701"/>
      <c r="AL50" s="701"/>
      <c r="AM50" s="553"/>
      <c r="AN50" s="642"/>
      <c r="AO50" s="615"/>
      <c r="AP50" s="430"/>
      <c r="AQ50" s="430"/>
      <c r="AR50" s="430"/>
      <c r="AS50" s="430"/>
      <c r="AT50" s="430"/>
      <c r="AU50" s="430"/>
      <c r="AV50" s="430"/>
      <c r="AW50" s="430"/>
      <c r="AX50" s="430"/>
      <c r="AY50" s="430"/>
      <c r="AZ50" s="477"/>
      <c r="BA50" s="483"/>
      <c r="BB50" s="479"/>
      <c r="BC50" s="479"/>
      <c r="BD50" s="479"/>
      <c r="BE50" s="644"/>
    </row>
    <row r="51" spans="1:57" ht="18.75" customHeight="1">
      <c r="A51" s="436"/>
      <c r="B51" s="692"/>
      <c r="C51" s="538"/>
      <c r="D51" s="642"/>
      <c r="E51" s="560"/>
      <c r="F51" s="695"/>
      <c r="G51" s="560"/>
      <c r="H51" s="697" t="s">
        <v>130</v>
      </c>
      <c r="I51" s="582" t="s">
        <v>147</v>
      </c>
      <c r="J51" s="584"/>
      <c r="K51" s="587"/>
      <c r="L51" s="545"/>
      <c r="M51" s="572"/>
      <c r="N51" s="648"/>
      <c r="O51" s="545"/>
      <c r="P51" s="563"/>
      <c r="Q51" s="563"/>
      <c r="R51" s="563"/>
      <c r="S51" s="563"/>
      <c r="T51" s="563"/>
      <c r="U51" s="563"/>
      <c r="V51" s="563"/>
      <c r="W51" s="563"/>
      <c r="X51" s="563"/>
      <c r="Y51" s="545"/>
      <c r="Z51" s="563"/>
      <c r="AA51" s="545"/>
      <c r="AB51" s="705"/>
      <c r="AC51" s="591"/>
      <c r="AD51" s="591"/>
      <c r="AE51" s="545"/>
      <c r="AF51" s="545"/>
      <c r="AG51" s="545"/>
      <c r="AH51" s="545"/>
      <c r="AI51" s="572"/>
      <c r="AJ51" s="682"/>
      <c r="AK51" s="702"/>
      <c r="AL51" s="702"/>
      <c r="AM51" s="545"/>
      <c r="AN51" s="642"/>
      <c r="AO51" s="615"/>
      <c r="AP51" s="430"/>
      <c r="AQ51" s="430"/>
      <c r="AR51" s="430"/>
      <c r="AS51" s="430"/>
      <c r="AT51" s="430"/>
      <c r="AU51" s="430"/>
      <c r="AV51" s="430"/>
      <c r="AW51" s="430"/>
      <c r="AX51" s="430"/>
      <c r="AY51" s="430"/>
      <c r="AZ51" s="477"/>
      <c r="BA51" s="483"/>
      <c r="BB51" s="479"/>
      <c r="BC51" s="479"/>
      <c r="BD51" s="479"/>
      <c r="BE51" s="644"/>
    </row>
    <row r="52" spans="1:57" ht="9.75" customHeight="1">
      <c r="A52" s="436"/>
      <c r="B52" s="692"/>
      <c r="C52" s="538"/>
      <c r="D52" s="642"/>
      <c r="E52" s="560"/>
      <c r="F52" s="695"/>
      <c r="G52" s="560"/>
      <c r="H52" s="697"/>
      <c r="I52" s="582" t="s">
        <v>140</v>
      </c>
      <c r="J52" s="584"/>
      <c r="K52" s="587"/>
      <c r="L52" s="545"/>
      <c r="M52" s="572"/>
      <c r="N52" s="648"/>
      <c r="O52" s="545"/>
      <c r="P52" s="563"/>
      <c r="Q52" s="563"/>
      <c r="R52" s="563"/>
      <c r="S52" s="563"/>
      <c r="T52" s="563"/>
      <c r="U52" s="563"/>
      <c r="V52" s="563"/>
      <c r="W52" s="563"/>
      <c r="X52" s="563"/>
      <c r="Y52" s="545"/>
      <c r="Z52" s="563"/>
      <c r="AA52" s="545"/>
      <c r="AB52" s="705"/>
      <c r="AC52" s="591"/>
      <c r="AD52" s="591"/>
      <c r="AE52" s="545"/>
      <c r="AF52" s="545"/>
      <c r="AG52" s="545"/>
      <c r="AH52" s="545"/>
      <c r="AI52" s="572"/>
      <c r="AJ52" s="682"/>
      <c r="AK52" s="702"/>
      <c r="AL52" s="702"/>
      <c r="AM52" s="545"/>
      <c r="AN52" s="642"/>
      <c r="AO52" s="615"/>
      <c r="AP52" s="430"/>
      <c r="AQ52" s="430"/>
      <c r="AR52" s="430"/>
      <c r="AS52" s="430"/>
      <c r="AT52" s="430"/>
      <c r="AU52" s="430"/>
      <c r="AV52" s="430"/>
      <c r="AW52" s="430"/>
      <c r="AX52" s="430"/>
      <c r="AY52" s="430"/>
      <c r="AZ52" s="477"/>
      <c r="BA52" s="483"/>
      <c r="BB52" s="479"/>
      <c r="BC52" s="479"/>
      <c r="BD52" s="479"/>
      <c r="BE52" s="644"/>
    </row>
    <row r="53" spans="1:57" ht="18.75" customHeight="1">
      <c r="A53" s="436"/>
      <c r="B53" s="692"/>
      <c r="C53" s="538"/>
      <c r="D53" s="642"/>
      <c r="E53" s="560"/>
      <c r="F53" s="695"/>
      <c r="G53" s="560"/>
      <c r="H53" s="697" t="s">
        <v>131</v>
      </c>
      <c r="I53" s="582" t="s">
        <v>147</v>
      </c>
      <c r="J53" s="584"/>
      <c r="K53" s="587"/>
      <c r="L53" s="545"/>
      <c r="M53" s="572"/>
      <c r="N53" s="648"/>
      <c r="O53" s="545"/>
      <c r="P53" s="563"/>
      <c r="Q53" s="563"/>
      <c r="R53" s="563"/>
      <c r="S53" s="563"/>
      <c r="T53" s="563"/>
      <c r="U53" s="563"/>
      <c r="V53" s="563"/>
      <c r="W53" s="563"/>
      <c r="X53" s="563"/>
      <c r="Y53" s="545"/>
      <c r="Z53" s="563"/>
      <c r="AA53" s="545"/>
      <c r="AB53" s="705"/>
      <c r="AC53" s="591"/>
      <c r="AD53" s="591"/>
      <c r="AE53" s="545"/>
      <c r="AF53" s="545"/>
      <c r="AG53" s="545"/>
      <c r="AH53" s="545"/>
      <c r="AI53" s="572"/>
      <c r="AJ53" s="682"/>
      <c r="AK53" s="702"/>
      <c r="AL53" s="702"/>
      <c r="AM53" s="545"/>
      <c r="AN53" s="642"/>
      <c r="AO53" s="615"/>
      <c r="AP53" s="430"/>
      <c r="AQ53" s="430"/>
      <c r="AR53" s="430"/>
      <c r="AS53" s="430"/>
      <c r="AT53" s="430"/>
      <c r="AU53" s="430"/>
      <c r="AV53" s="430"/>
      <c r="AW53" s="430"/>
      <c r="AX53" s="430"/>
      <c r="AY53" s="430"/>
      <c r="AZ53" s="477"/>
      <c r="BA53" s="483"/>
      <c r="BB53" s="479"/>
      <c r="BC53" s="479"/>
      <c r="BD53" s="479"/>
      <c r="BE53" s="644"/>
    </row>
    <row r="54" spans="1:57" ht="12.75" customHeight="1">
      <c r="A54" s="436"/>
      <c r="B54" s="692"/>
      <c r="C54" s="538"/>
      <c r="D54" s="642"/>
      <c r="E54" s="560"/>
      <c r="F54" s="695"/>
      <c r="G54" s="560"/>
      <c r="H54" s="697"/>
      <c r="I54" s="582"/>
      <c r="J54" s="584"/>
      <c r="K54" s="587"/>
      <c r="L54" s="545"/>
      <c r="M54" s="572"/>
      <c r="N54" s="648"/>
      <c r="O54" s="545"/>
      <c r="P54" s="563"/>
      <c r="Q54" s="563"/>
      <c r="R54" s="563"/>
      <c r="S54" s="563"/>
      <c r="T54" s="563"/>
      <c r="U54" s="563"/>
      <c r="V54" s="563"/>
      <c r="W54" s="563"/>
      <c r="X54" s="563"/>
      <c r="Y54" s="545"/>
      <c r="Z54" s="563"/>
      <c r="AA54" s="545"/>
      <c r="AB54" s="705"/>
      <c r="AC54" s="591"/>
      <c r="AD54" s="591"/>
      <c r="AE54" s="545"/>
      <c r="AF54" s="545"/>
      <c r="AG54" s="545"/>
      <c r="AH54" s="545"/>
      <c r="AI54" s="572"/>
      <c r="AJ54" s="682"/>
      <c r="AK54" s="702"/>
      <c r="AL54" s="702"/>
      <c r="AM54" s="545"/>
      <c r="AN54" s="642"/>
      <c r="AO54" s="615"/>
      <c r="AP54" s="430"/>
      <c r="AQ54" s="430"/>
      <c r="AR54" s="430"/>
      <c r="AS54" s="430"/>
      <c r="AT54" s="430"/>
      <c r="AU54" s="430"/>
      <c r="AV54" s="430"/>
      <c r="AW54" s="430"/>
      <c r="AX54" s="430"/>
      <c r="AY54" s="430"/>
      <c r="AZ54" s="477"/>
      <c r="BA54" s="483"/>
      <c r="BB54" s="479"/>
      <c r="BC54" s="479"/>
      <c r="BD54" s="479"/>
      <c r="BE54" s="644"/>
    </row>
    <row r="55" spans="1:57" ht="18.75" customHeight="1">
      <c r="A55" s="436"/>
      <c r="B55" s="692"/>
      <c r="C55" s="538"/>
      <c r="D55" s="642"/>
      <c r="E55" s="560"/>
      <c r="F55" s="695"/>
      <c r="G55" s="560"/>
      <c r="H55" s="697" t="s">
        <v>132</v>
      </c>
      <c r="I55" s="582" t="s">
        <v>147</v>
      </c>
      <c r="J55" s="584"/>
      <c r="K55" s="587"/>
      <c r="L55" s="545"/>
      <c r="M55" s="572"/>
      <c r="N55" s="648"/>
      <c r="O55" s="545"/>
      <c r="P55" s="563"/>
      <c r="Q55" s="563"/>
      <c r="R55" s="563"/>
      <c r="S55" s="563"/>
      <c r="T55" s="563"/>
      <c r="U55" s="563"/>
      <c r="V55" s="563"/>
      <c r="W55" s="563"/>
      <c r="X55" s="563"/>
      <c r="Y55" s="545"/>
      <c r="Z55" s="563"/>
      <c r="AA55" s="545"/>
      <c r="AB55" s="705"/>
      <c r="AC55" s="591"/>
      <c r="AD55" s="591"/>
      <c r="AE55" s="545"/>
      <c r="AF55" s="545"/>
      <c r="AG55" s="545"/>
      <c r="AH55" s="545"/>
      <c r="AI55" s="572"/>
      <c r="AJ55" s="682"/>
      <c r="AK55" s="702"/>
      <c r="AL55" s="702"/>
      <c r="AM55" s="545"/>
      <c r="AN55" s="642"/>
      <c r="AO55" s="615"/>
      <c r="AP55" s="430"/>
      <c r="AQ55" s="430"/>
      <c r="AR55" s="430"/>
      <c r="AS55" s="430"/>
      <c r="AT55" s="430"/>
      <c r="AU55" s="430"/>
      <c r="AV55" s="430"/>
      <c r="AW55" s="430"/>
      <c r="AX55" s="430"/>
      <c r="AY55" s="430"/>
      <c r="AZ55" s="477"/>
      <c r="BA55" s="483"/>
      <c r="BB55" s="479"/>
      <c r="BC55" s="479"/>
      <c r="BD55" s="479"/>
      <c r="BE55" s="644"/>
    </row>
    <row r="56" spans="1:57" ht="12.75" customHeight="1">
      <c r="A56" s="436"/>
      <c r="B56" s="692"/>
      <c r="C56" s="538"/>
      <c r="D56" s="642"/>
      <c r="E56" s="560"/>
      <c r="F56" s="695"/>
      <c r="G56" s="560"/>
      <c r="H56" s="697"/>
      <c r="I56" s="582"/>
      <c r="J56" s="584"/>
      <c r="K56" s="587"/>
      <c r="L56" s="545"/>
      <c r="M56" s="572"/>
      <c r="N56" s="648"/>
      <c r="O56" s="545"/>
      <c r="P56" s="563"/>
      <c r="Q56" s="563"/>
      <c r="R56" s="563"/>
      <c r="S56" s="563"/>
      <c r="T56" s="563"/>
      <c r="U56" s="563"/>
      <c r="V56" s="563"/>
      <c r="W56" s="563"/>
      <c r="X56" s="563"/>
      <c r="Y56" s="545"/>
      <c r="Z56" s="563"/>
      <c r="AA56" s="545"/>
      <c r="AB56" s="705"/>
      <c r="AC56" s="591"/>
      <c r="AD56" s="591"/>
      <c r="AE56" s="545"/>
      <c r="AF56" s="545"/>
      <c r="AG56" s="545"/>
      <c r="AH56" s="545"/>
      <c r="AI56" s="572"/>
      <c r="AJ56" s="682"/>
      <c r="AK56" s="702"/>
      <c r="AL56" s="702"/>
      <c r="AM56" s="545"/>
      <c r="AN56" s="642"/>
      <c r="AO56" s="615"/>
      <c r="AP56" s="430"/>
      <c r="AQ56" s="430"/>
      <c r="AR56" s="430"/>
      <c r="AS56" s="430"/>
      <c r="AT56" s="430"/>
      <c r="AU56" s="430"/>
      <c r="AV56" s="430"/>
      <c r="AW56" s="430"/>
      <c r="AX56" s="430"/>
      <c r="AY56" s="430"/>
      <c r="AZ56" s="477"/>
      <c r="BA56" s="483"/>
      <c r="BB56" s="479"/>
      <c r="BC56" s="479"/>
      <c r="BD56" s="479"/>
      <c r="BE56" s="644"/>
    </row>
    <row r="57" spans="1:57" ht="14.25" customHeight="1">
      <c r="A57" s="436"/>
      <c r="B57" s="692"/>
      <c r="C57" s="538"/>
      <c r="D57" s="642"/>
      <c r="E57" s="560"/>
      <c r="F57" s="695"/>
      <c r="G57" s="560"/>
      <c r="H57" s="684" t="s">
        <v>133</v>
      </c>
      <c r="I57" s="582" t="s">
        <v>147</v>
      </c>
      <c r="J57" s="584"/>
      <c r="K57" s="587"/>
      <c r="L57" s="545"/>
      <c r="M57" s="572"/>
      <c r="N57" s="648"/>
      <c r="O57" s="545"/>
      <c r="P57" s="563"/>
      <c r="Q57" s="563"/>
      <c r="R57" s="563"/>
      <c r="S57" s="563"/>
      <c r="T57" s="563"/>
      <c r="U57" s="563"/>
      <c r="V57" s="563"/>
      <c r="W57" s="563"/>
      <c r="X57" s="563"/>
      <c r="Y57" s="545"/>
      <c r="Z57" s="563"/>
      <c r="AA57" s="545"/>
      <c r="AB57" s="705"/>
      <c r="AC57" s="591"/>
      <c r="AD57" s="591"/>
      <c r="AE57" s="545"/>
      <c r="AF57" s="545"/>
      <c r="AG57" s="545"/>
      <c r="AH57" s="545"/>
      <c r="AI57" s="572"/>
      <c r="AJ57" s="682"/>
      <c r="AK57" s="702"/>
      <c r="AL57" s="702"/>
      <c r="AM57" s="545"/>
      <c r="AN57" s="642"/>
      <c r="AO57" s="615"/>
      <c r="AP57" s="430"/>
      <c r="AQ57" s="430"/>
      <c r="AR57" s="430"/>
      <c r="AS57" s="430"/>
      <c r="AT57" s="430"/>
      <c r="AU57" s="430"/>
      <c r="AV57" s="430"/>
      <c r="AW57" s="430"/>
      <c r="AX57" s="430"/>
      <c r="AY57" s="430"/>
      <c r="AZ57" s="477"/>
      <c r="BA57" s="483"/>
      <c r="BB57" s="479"/>
      <c r="BC57" s="479"/>
      <c r="BD57" s="479"/>
      <c r="BE57" s="644"/>
    </row>
    <row r="58" spans="1:57" ht="13.5" customHeight="1">
      <c r="A58" s="436"/>
      <c r="B58" s="692"/>
      <c r="C58" s="538"/>
      <c r="D58" s="642"/>
      <c r="E58" s="560"/>
      <c r="F58" s="695"/>
      <c r="G58" s="560"/>
      <c r="H58" s="698"/>
      <c r="I58" s="582"/>
      <c r="J58" s="584"/>
      <c r="K58" s="587"/>
      <c r="L58" s="545"/>
      <c r="M58" s="572"/>
      <c r="N58" s="648"/>
      <c r="O58" s="545"/>
      <c r="P58" s="563"/>
      <c r="Q58" s="563"/>
      <c r="R58" s="563"/>
      <c r="S58" s="563"/>
      <c r="T58" s="563"/>
      <c r="U58" s="563"/>
      <c r="V58" s="563"/>
      <c r="W58" s="563"/>
      <c r="X58" s="563"/>
      <c r="Y58" s="545"/>
      <c r="Z58" s="563"/>
      <c r="AA58" s="545"/>
      <c r="AB58" s="705"/>
      <c r="AC58" s="591"/>
      <c r="AD58" s="591"/>
      <c r="AE58" s="545"/>
      <c r="AF58" s="545"/>
      <c r="AG58" s="545"/>
      <c r="AH58" s="545"/>
      <c r="AI58" s="572"/>
      <c r="AJ58" s="682"/>
      <c r="AK58" s="702"/>
      <c r="AL58" s="702"/>
      <c r="AM58" s="545"/>
      <c r="AN58" s="642"/>
      <c r="AO58" s="615"/>
      <c r="AP58" s="430"/>
      <c r="AQ58" s="430"/>
      <c r="AR58" s="430"/>
      <c r="AS58" s="430"/>
      <c r="AT58" s="430"/>
      <c r="AU58" s="430"/>
      <c r="AV58" s="430"/>
      <c r="AW58" s="430"/>
      <c r="AX58" s="430"/>
      <c r="AY58" s="430"/>
      <c r="AZ58" s="477"/>
      <c r="BA58" s="483"/>
      <c r="BB58" s="479"/>
      <c r="BC58" s="479"/>
      <c r="BD58" s="479"/>
      <c r="BE58" s="644"/>
    </row>
    <row r="59" spans="1:57" ht="18.75" customHeight="1">
      <c r="A59" s="436"/>
      <c r="B59" s="692"/>
      <c r="C59" s="538"/>
      <c r="D59" s="642"/>
      <c r="E59" s="560"/>
      <c r="F59" s="695"/>
      <c r="G59" s="560"/>
      <c r="H59" s="684" t="s">
        <v>134</v>
      </c>
      <c r="I59" s="582" t="s">
        <v>147</v>
      </c>
      <c r="J59" s="584"/>
      <c r="K59" s="587"/>
      <c r="L59" s="545"/>
      <c r="M59" s="572"/>
      <c r="N59" s="648"/>
      <c r="O59" s="545"/>
      <c r="P59" s="563"/>
      <c r="Q59" s="563"/>
      <c r="R59" s="563"/>
      <c r="S59" s="563"/>
      <c r="T59" s="563"/>
      <c r="U59" s="563"/>
      <c r="V59" s="563"/>
      <c r="W59" s="563"/>
      <c r="X59" s="563"/>
      <c r="Y59" s="545"/>
      <c r="Z59" s="563"/>
      <c r="AA59" s="545"/>
      <c r="AB59" s="705"/>
      <c r="AC59" s="591"/>
      <c r="AD59" s="591"/>
      <c r="AE59" s="545"/>
      <c r="AF59" s="545"/>
      <c r="AG59" s="545"/>
      <c r="AH59" s="545"/>
      <c r="AI59" s="572"/>
      <c r="AJ59" s="682"/>
      <c r="AK59" s="702"/>
      <c r="AL59" s="702"/>
      <c r="AM59" s="545"/>
      <c r="AN59" s="642"/>
      <c r="AO59" s="615"/>
      <c r="AP59" s="430"/>
      <c r="AQ59" s="430"/>
      <c r="AR59" s="430"/>
      <c r="AS59" s="430"/>
      <c r="AT59" s="430"/>
      <c r="AU59" s="430"/>
      <c r="AV59" s="430"/>
      <c r="AW59" s="430"/>
      <c r="AX59" s="430"/>
      <c r="AY59" s="430"/>
      <c r="AZ59" s="477"/>
      <c r="BA59" s="483"/>
      <c r="BB59" s="479"/>
      <c r="BC59" s="479"/>
      <c r="BD59" s="479"/>
      <c r="BE59" s="644"/>
    </row>
    <row r="60" spans="1:57" ht="15.75" customHeight="1" thickBot="1">
      <c r="A60" s="437"/>
      <c r="B60" s="693"/>
      <c r="C60" s="539"/>
      <c r="D60" s="643"/>
      <c r="E60" s="634"/>
      <c r="F60" s="696"/>
      <c r="G60" s="634"/>
      <c r="H60" s="685"/>
      <c r="I60" s="582"/>
      <c r="J60" s="666"/>
      <c r="K60" s="668"/>
      <c r="L60" s="589"/>
      <c r="M60" s="670"/>
      <c r="N60" s="649"/>
      <c r="O60" s="589"/>
      <c r="P60" s="658"/>
      <c r="Q60" s="658"/>
      <c r="R60" s="658"/>
      <c r="S60" s="658"/>
      <c r="T60" s="658"/>
      <c r="U60" s="658"/>
      <c r="V60" s="658"/>
      <c r="W60" s="658"/>
      <c r="X60" s="658"/>
      <c r="Y60" s="589"/>
      <c r="Z60" s="658"/>
      <c r="AA60" s="589"/>
      <c r="AB60" s="706"/>
      <c r="AC60" s="592"/>
      <c r="AD60" s="592"/>
      <c r="AE60" s="589"/>
      <c r="AF60" s="589"/>
      <c r="AG60" s="589"/>
      <c r="AH60" s="589"/>
      <c r="AI60" s="670"/>
      <c r="AJ60" s="683"/>
      <c r="AK60" s="703"/>
      <c r="AL60" s="703"/>
      <c r="AM60" s="589"/>
      <c r="AN60" s="643"/>
      <c r="AO60" s="645"/>
      <c r="AP60" s="431"/>
      <c r="AQ60" s="431"/>
      <c r="AR60" s="431"/>
      <c r="AS60" s="431"/>
      <c r="AT60" s="431"/>
      <c r="AU60" s="431"/>
      <c r="AV60" s="431"/>
      <c r="AW60" s="431"/>
      <c r="AX60" s="431"/>
      <c r="AY60" s="431"/>
      <c r="AZ60" s="484"/>
      <c r="BA60" s="485"/>
      <c r="BB60" s="486"/>
      <c r="BC60" s="486"/>
      <c r="BD60" s="486"/>
      <c r="BE60" s="646"/>
    </row>
    <row r="61" spans="1:57" ht="15.75" customHeight="1" thickBot="1">
      <c r="A61" s="686">
        <v>3</v>
      </c>
      <c r="B61" s="689" t="s">
        <v>151</v>
      </c>
      <c r="C61" s="691" t="s">
        <v>152</v>
      </c>
      <c r="D61" s="641" t="s">
        <v>85</v>
      </c>
      <c r="E61" s="633" t="s">
        <v>153</v>
      </c>
      <c r="F61" s="641" t="s">
        <v>154</v>
      </c>
      <c r="G61" s="633" t="s">
        <v>88</v>
      </c>
      <c r="H61" s="36" t="s">
        <v>89</v>
      </c>
      <c r="I61" s="67" t="s">
        <v>140</v>
      </c>
      <c r="J61" s="665">
        <v>12</v>
      </c>
      <c r="K61" s="667" t="str">
        <f>+IF(AND(J61&lt;6,J61&gt;0),"Moderado",IF(AND(J61&lt;12,J61&gt;5),"Mayor",IF(AND(J61&lt;20,J61&gt;11),"Catastrófico","Responda las Preguntas de Impacto")))</f>
        <v>Catastrófico</v>
      </c>
      <c r="L61" s="544"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Extremo</v>
      </c>
      <c r="M61" s="631"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Evitar el Riesgo, Reducir el Riesgo, Compartir el Riesgo</v>
      </c>
      <c r="N61" s="669" t="s">
        <v>155</v>
      </c>
      <c r="O61" s="544" t="s">
        <v>92</v>
      </c>
      <c r="P61" s="34" t="s">
        <v>93</v>
      </c>
      <c r="Q61" s="30" t="s">
        <v>94</v>
      </c>
      <c r="R61" s="30">
        <v>15</v>
      </c>
      <c r="S61" s="621">
        <f>SUM(R61:R68)</f>
        <v>100</v>
      </c>
      <c r="T61" s="621" t="str">
        <f>+IF(AND(S61&lt;=100,S61&gt;=96),"Fuerte",IF(AND(S61&lt;=95,S61&gt;=86),"Moderado",IF(AND(S61&lt;=85,J61&gt;=0),"Débil"," ")))</f>
        <v>Fuerte</v>
      </c>
      <c r="U61" s="621" t="s">
        <v>95</v>
      </c>
      <c r="V61" s="621"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621">
        <f>IF(V61="Fuerte",100,IF(V61="Moderado",50,IF(V61="Débil",0)))</f>
        <v>100</v>
      </c>
      <c r="X61" s="621">
        <f>AVERAGE(W61:W86)</f>
        <v>100</v>
      </c>
      <c r="Y61" s="553" t="s">
        <v>156</v>
      </c>
      <c r="Z61" s="672" t="s">
        <v>157</v>
      </c>
      <c r="AA61" s="675" t="s">
        <v>158</v>
      </c>
      <c r="AB61" s="590" t="str">
        <f>+IF(X61=100,"Fuerte",IF(AND(X61&lt;=99,X61&gt;=50),"Moderado",IF(X61&lt;50,"Débil"," ")))</f>
        <v>Fuerte</v>
      </c>
      <c r="AC61" s="590" t="s">
        <v>99</v>
      </c>
      <c r="AD61" s="590" t="s">
        <v>100</v>
      </c>
      <c r="AE61" s="544"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544"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544" t="str">
        <f>K61</f>
        <v>Catastrófico</v>
      </c>
      <c r="AH61" s="544"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Extremo</v>
      </c>
      <c r="AI61" s="637"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Evitar el Riesgo, Reducir el Riesgo, Compartir el Riesgo</v>
      </c>
      <c r="AJ61" s="565" t="s">
        <v>159</v>
      </c>
      <c r="AK61" s="671">
        <v>43831</v>
      </c>
      <c r="AL61" s="659">
        <v>44196</v>
      </c>
      <c r="AM61" s="678" t="s">
        <v>160</v>
      </c>
      <c r="AN61" s="641" t="s">
        <v>161</v>
      </c>
    </row>
    <row r="62" spans="1:57" ht="15.75" thickBot="1">
      <c r="A62" s="687"/>
      <c r="B62" s="580"/>
      <c r="C62" s="692"/>
      <c r="D62" s="642"/>
      <c r="E62" s="560"/>
      <c r="F62" s="642"/>
      <c r="G62" s="560"/>
      <c r="H62" s="32" t="s">
        <v>104</v>
      </c>
      <c r="I62" s="67" t="s">
        <v>140</v>
      </c>
      <c r="J62" s="584"/>
      <c r="K62" s="587"/>
      <c r="L62" s="545"/>
      <c r="M62" s="569"/>
      <c r="N62" s="560"/>
      <c r="O62" s="545"/>
      <c r="P62" s="34" t="s">
        <v>105</v>
      </c>
      <c r="Q62" s="30" t="s">
        <v>106</v>
      </c>
      <c r="R62" s="30">
        <v>15</v>
      </c>
      <c r="S62" s="563"/>
      <c r="T62" s="563"/>
      <c r="U62" s="563"/>
      <c r="V62" s="563"/>
      <c r="W62" s="563"/>
      <c r="X62" s="563"/>
      <c r="Y62" s="545"/>
      <c r="Z62" s="673"/>
      <c r="AA62" s="676"/>
      <c r="AB62" s="591"/>
      <c r="AC62" s="591"/>
      <c r="AD62" s="591"/>
      <c r="AE62" s="545"/>
      <c r="AF62" s="545"/>
      <c r="AG62" s="545"/>
      <c r="AH62" s="545"/>
      <c r="AI62" s="572"/>
      <c r="AJ62" s="548"/>
      <c r="AK62" s="660"/>
      <c r="AL62" s="660"/>
      <c r="AM62" s="679"/>
      <c r="AN62" s="642"/>
    </row>
    <row r="63" spans="1:57" ht="15.75" thickBot="1">
      <c r="A63" s="687"/>
      <c r="B63" s="580"/>
      <c r="C63" s="692"/>
      <c r="D63" s="642"/>
      <c r="E63" s="560"/>
      <c r="F63" s="642"/>
      <c r="G63" s="560"/>
      <c r="H63" s="32" t="s">
        <v>107</v>
      </c>
      <c r="I63" s="67" t="s">
        <v>147</v>
      </c>
      <c r="J63" s="584"/>
      <c r="K63" s="587"/>
      <c r="L63" s="545"/>
      <c r="M63" s="569"/>
      <c r="N63" s="560"/>
      <c r="O63" s="545"/>
      <c r="P63" s="34" t="s">
        <v>108</v>
      </c>
      <c r="Q63" s="30" t="s">
        <v>109</v>
      </c>
      <c r="R63" s="30">
        <v>15</v>
      </c>
      <c r="S63" s="563"/>
      <c r="T63" s="563"/>
      <c r="U63" s="563"/>
      <c r="V63" s="563"/>
      <c r="W63" s="563"/>
      <c r="X63" s="563"/>
      <c r="Y63" s="545"/>
      <c r="Z63" s="673"/>
      <c r="AA63" s="676"/>
      <c r="AB63" s="591"/>
      <c r="AC63" s="591"/>
      <c r="AD63" s="591"/>
      <c r="AE63" s="545"/>
      <c r="AF63" s="545"/>
      <c r="AG63" s="545"/>
      <c r="AH63" s="545"/>
      <c r="AI63" s="572"/>
      <c r="AJ63" s="548"/>
      <c r="AK63" s="660"/>
      <c r="AL63" s="660"/>
      <c r="AM63" s="679"/>
      <c r="AN63" s="642"/>
    </row>
    <row r="64" spans="1:57" ht="15.75" thickBot="1">
      <c r="A64" s="687"/>
      <c r="B64" s="580"/>
      <c r="C64" s="692"/>
      <c r="D64" s="642"/>
      <c r="E64" s="560"/>
      <c r="F64" s="642"/>
      <c r="G64" s="560"/>
      <c r="H64" s="32" t="s">
        <v>110</v>
      </c>
      <c r="I64" s="67" t="s">
        <v>147</v>
      </c>
      <c r="J64" s="584"/>
      <c r="K64" s="587"/>
      <c r="L64" s="545"/>
      <c r="M64" s="569"/>
      <c r="N64" s="560"/>
      <c r="O64" s="545"/>
      <c r="P64" s="34" t="s">
        <v>112</v>
      </c>
      <c r="Q64" s="30" t="s">
        <v>113</v>
      </c>
      <c r="R64" s="30">
        <v>15</v>
      </c>
      <c r="S64" s="563"/>
      <c r="T64" s="563"/>
      <c r="U64" s="563"/>
      <c r="V64" s="563"/>
      <c r="W64" s="563"/>
      <c r="X64" s="563"/>
      <c r="Y64" s="545"/>
      <c r="Z64" s="673"/>
      <c r="AA64" s="676"/>
      <c r="AB64" s="591"/>
      <c r="AC64" s="591"/>
      <c r="AD64" s="591"/>
      <c r="AE64" s="545"/>
      <c r="AF64" s="545"/>
      <c r="AG64" s="545"/>
      <c r="AH64" s="545"/>
      <c r="AI64" s="572"/>
      <c r="AJ64" s="548"/>
      <c r="AK64" s="660"/>
      <c r="AL64" s="660"/>
      <c r="AM64" s="679"/>
      <c r="AN64" s="642"/>
    </row>
    <row r="65" spans="1:40" ht="15.75" thickBot="1">
      <c r="A65" s="687"/>
      <c r="B65" s="580"/>
      <c r="C65" s="692"/>
      <c r="D65" s="642"/>
      <c r="E65" s="560"/>
      <c r="F65" s="642"/>
      <c r="G65" s="560"/>
      <c r="H65" s="32" t="s">
        <v>114</v>
      </c>
      <c r="I65" s="67" t="s">
        <v>140</v>
      </c>
      <c r="J65" s="584"/>
      <c r="K65" s="587"/>
      <c r="L65" s="545"/>
      <c r="M65" s="569"/>
      <c r="N65" s="560"/>
      <c r="O65" s="545"/>
      <c r="P65" s="34" t="s">
        <v>115</v>
      </c>
      <c r="Q65" s="30" t="s">
        <v>116</v>
      </c>
      <c r="R65" s="30">
        <v>15</v>
      </c>
      <c r="S65" s="563"/>
      <c r="T65" s="563"/>
      <c r="U65" s="563"/>
      <c r="V65" s="563"/>
      <c r="W65" s="563"/>
      <c r="X65" s="563"/>
      <c r="Y65" s="545"/>
      <c r="Z65" s="673"/>
      <c r="AA65" s="676"/>
      <c r="AB65" s="591"/>
      <c r="AC65" s="591"/>
      <c r="AD65" s="591"/>
      <c r="AE65" s="545"/>
      <c r="AF65" s="545"/>
      <c r="AG65" s="545"/>
      <c r="AH65" s="545"/>
      <c r="AI65" s="572"/>
      <c r="AJ65" s="548"/>
      <c r="AK65" s="660"/>
      <c r="AL65" s="660"/>
      <c r="AM65" s="679"/>
      <c r="AN65" s="642"/>
    </row>
    <row r="66" spans="1:40" ht="15.75" thickBot="1">
      <c r="A66" s="687"/>
      <c r="B66" s="580"/>
      <c r="C66" s="692"/>
      <c r="D66" s="642"/>
      <c r="E66" s="560"/>
      <c r="F66" s="642"/>
      <c r="G66" s="560"/>
      <c r="H66" s="32" t="s">
        <v>117</v>
      </c>
      <c r="I66" s="67" t="s">
        <v>140</v>
      </c>
      <c r="J66" s="584"/>
      <c r="K66" s="587"/>
      <c r="L66" s="545"/>
      <c r="M66" s="569"/>
      <c r="N66" s="560"/>
      <c r="O66" s="545"/>
      <c r="P66" s="35" t="s">
        <v>118</v>
      </c>
      <c r="Q66" s="30" t="s">
        <v>119</v>
      </c>
      <c r="R66" s="30">
        <v>15</v>
      </c>
      <c r="S66" s="563"/>
      <c r="T66" s="563"/>
      <c r="U66" s="563"/>
      <c r="V66" s="563"/>
      <c r="W66" s="563"/>
      <c r="X66" s="563"/>
      <c r="Y66" s="545"/>
      <c r="Z66" s="673"/>
      <c r="AA66" s="676"/>
      <c r="AB66" s="591"/>
      <c r="AC66" s="591"/>
      <c r="AD66" s="591"/>
      <c r="AE66" s="545"/>
      <c r="AF66" s="545"/>
      <c r="AG66" s="545"/>
      <c r="AH66" s="545"/>
      <c r="AI66" s="572"/>
      <c r="AJ66" s="548"/>
      <c r="AK66" s="660"/>
      <c r="AL66" s="660"/>
      <c r="AM66" s="679"/>
      <c r="AN66" s="642"/>
    </row>
    <row r="67" spans="1:40" ht="15.75" thickBot="1">
      <c r="A67" s="687"/>
      <c r="B67" s="580"/>
      <c r="C67" s="692"/>
      <c r="D67" s="642"/>
      <c r="E67" s="560"/>
      <c r="F67" s="642"/>
      <c r="G67" s="560"/>
      <c r="H67" s="32" t="s">
        <v>120</v>
      </c>
      <c r="I67" s="67" t="s">
        <v>147</v>
      </c>
      <c r="J67" s="584"/>
      <c r="K67" s="587"/>
      <c r="L67" s="545"/>
      <c r="M67" s="569"/>
      <c r="N67" s="560"/>
      <c r="O67" s="545"/>
      <c r="P67" s="34" t="s">
        <v>121</v>
      </c>
      <c r="Q67" s="34" t="s">
        <v>122</v>
      </c>
      <c r="R67" s="34">
        <v>10</v>
      </c>
      <c r="S67" s="563"/>
      <c r="T67" s="563"/>
      <c r="U67" s="563"/>
      <c r="V67" s="563"/>
      <c r="W67" s="563"/>
      <c r="X67" s="563"/>
      <c r="Y67" s="545"/>
      <c r="Z67" s="673"/>
      <c r="AA67" s="676"/>
      <c r="AB67" s="591"/>
      <c r="AC67" s="591"/>
      <c r="AD67" s="591"/>
      <c r="AE67" s="545"/>
      <c r="AF67" s="545"/>
      <c r="AG67" s="545"/>
      <c r="AH67" s="545"/>
      <c r="AI67" s="572"/>
      <c r="AJ67" s="548"/>
      <c r="AK67" s="660"/>
      <c r="AL67" s="660"/>
      <c r="AM67" s="679"/>
      <c r="AN67" s="642"/>
    </row>
    <row r="68" spans="1:40" ht="30.75" thickBot="1">
      <c r="A68" s="687"/>
      <c r="B68" s="580"/>
      <c r="C68" s="692"/>
      <c r="D68" s="642"/>
      <c r="E68" s="561"/>
      <c r="F68" s="642"/>
      <c r="G68" s="560"/>
      <c r="H68" s="32" t="s">
        <v>123</v>
      </c>
      <c r="I68" s="67" t="s">
        <v>140</v>
      </c>
      <c r="J68" s="584"/>
      <c r="K68" s="587"/>
      <c r="L68" s="545"/>
      <c r="M68" s="569"/>
      <c r="N68" s="561"/>
      <c r="O68" s="589"/>
      <c r="P68" s="33"/>
      <c r="Q68" s="33"/>
      <c r="R68" s="33"/>
      <c r="S68" s="564"/>
      <c r="T68" s="564"/>
      <c r="U68" s="564"/>
      <c r="V68" s="564"/>
      <c r="W68" s="564"/>
      <c r="X68" s="563"/>
      <c r="Y68" s="545"/>
      <c r="Z68" s="674"/>
      <c r="AA68" s="677"/>
      <c r="AB68" s="591"/>
      <c r="AC68" s="591"/>
      <c r="AD68" s="591"/>
      <c r="AE68" s="545"/>
      <c r="AF68" s="545"/>
      <c r="AG68" s="545"/>
      <c r="AH68" s="545"/>
      <c r="AI68" s="572"/>
      <c r="AJ68" s="549"/>
      <c r="AK68" s="663"/>
      <c r="AL68" s="663"/>
      <c r="AM68" s="680"/>
      <c r="AN68" s="642"/>
    </row>
    <row r="69" spans="1:40" ht="15.75" customHeight="1" thickBot="1">
      <c r="A69" s="687"/>
      <c r="B69" s="580"/>
      <c r="C69" s="692"/>
      <c r="D69" s="642"/>
      <c r="E69" s="559" t="s">
        <v>162</v>
      </c>
      <c r="F69" s="642"/>
      <c r="G69" s="560"/>
      <c r="H69" s="32" t="s">
        <v>124</v>
      </c>
      <c r="I69" s="67" t="s">
        <v>147</v>
      </c>
      <c r="J69" s="584"/>
      <c r="K69" s="587"/>
      <c r="L69" s="545"/>
      <c r="M69" s="569"/>
      <c r="N69" s="657" t="s">
        <v>163</v>
      </c>
      <c r="O69" s="544" t="s">
        <v>92</v>
      </c>
      <c r="P69" s="30" t="s">
        <v>93</v>
      </c>
      <c r="Q69" s="30" t="s">
        <v>94</v>
      </c>
      <c r="R69" s="30">
        <v>15</v>
      </c>
      <c r="S69" s="562">
        <f>SUM(R69:R78)</f>
        <v>100</v>
      </c>
      <c r="T69" s="562" t="str">
        <f>+IF(AND(S69&lt;=100,S69&gt;=96),"Fuerte",IF(AND(S69&lt;=95,S69&gt;=86),"Moderado",IF(AND(S69&lt;=85,J69&gt;=0),"Débil"," ")))</f>
        <v>Fuerte</v>
      </c>
      <c r="U69" s="562" t="s">
        <v>95</v>
      </c>
      <c r="V69" s="562"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562">
        <f>IF(V69="Fuerte",100,IF(V69="Moderado",50,IF(V69="Débil",0)))</f>
        <v>100</v>
      </c>
      <c r="X69" s="563"/>
      <c r="Y69" s="553" t="s">
        <v>164</v>
      </c>
      <c r="Z69" s="659" t="s">
        <v>157</v>
      </c>
      <c r="AA69" s="662" t="s">
        <v>165</v>
      </c>
      <c r="AB69" s="591"/>
      <c r="AC69" s="591"/>
      <c r="AD69" s="591"/>
      <c r="AE69" s="545"/>
      <c r="AF69" s="545"/>
      <c r="AG69" s="545"/>
      <c r="AH69" s="545"/>
      <c r="AI69" s="572"/>
      <c r="AJ69" s="547" t="s">
        <v>166</v>
      </c>
      <c r="AK69" s="659">
        <v>43831</v>
      </c>
      <c r="AL69" s="659">
        <v>44196</v>
      </c>
      <c r="AM69" s="662" t="s">
        <v>167</v>
      </c>
      <c r="AN69" s="642"/>
    </row>
    <row r="70" spans="1:40" ht="15.75" thickBot="1">
      <c r="A70" s="687"/>
      <c r="B70" s="580"/>
      <c r="C70" s="692"/>
      <c r="D70" s="642"/>
      <c r="E70" s="560"/>
      <c r="F70" s="642"/>
      <c r="G70" s="560"/>
      <c r="H70" s="32" t="s">
        <v>125</v>
      </c>
      <c r="I70" s="67" t="s">
        <v>140</v>
      </c>
      <c r="J70" s="584"/>
      <c r="K70" s="587"/>
      <c r="L70" s="545"/>
      <c r="M70" s="569"/>
      <c r="N70" s="560"/>
      <c r="O70" s="545"/>
      <c r="P70" s="31" t="s">
        <v>105</v>
      </c>
      <c r="Q70" s="30" t="s">
        <v>106</v>
      </c>
      <c r="R70" s="30">
        <v>15</v>
      </c>
      <c r="S70" s="563"/>
      <c r="T70" s="563"/>
      <c r="U70" s="563"/>
      <c r="V70" s="563"/>
      <c r="W70" s="563"/>
      <c r="X70" s="563"/>
      <c r="Y70" s="545"/>
      <c r="Z70" s="660"/>
      <c r="AA70" s="538"/>
      <c r="AB70" s="591"/>
      <c r="AC70" s="591"/>
      <c r="AD70" s="591"/>
      <c r="AE70" s="545"/>
      <c r="AF70" s="545"/>
      <c r="AG70" s="545"/>
      <c r="AH70" s="545"/>
      <c r="AI70" s="572"/>
      <c r="AJ70" s="548"/>
      <c r="AK70" s="660"/>
      <c r="AL70" s="660"/>
      <c r="AM70" s="538"/>
      <c r="AN70" s="642"/>
    </row>
    <row r="71" spans="1:40" ht="15.75" thickBot="1">
      <c r="A71" s="687"/>
      <c r="B71" s="580"/>
      <c r="C71" s="692"/>
      <c r="D71" s="642"/>
      <c r="E71" s="560"/>
      <c r="F71" s="642"/>
      <c r="G71" s="560"/>
      <c r="H71" s="32" t="s">
        <v>126</v>
      </c>
      <c r="I71" s="67" t="s">
        <v>140</v>
      </c>
      <c r="J71" s="584"/>
      <c r="K71" s="587"/>
      <c r="L71" s="545"/>
      <c r="M71" s="569"/>
      <c r="N71" s="560"/>
      <c r="O71" s="545"/>
      <c r="P71" s="31" t="s">
        <v>108</v>
      </c>
      <c r="Q71" s="30" t="s">
        <v>109</v>
      </c>
      <c r="R71" s="30">
        <v>15</v>
      </c>
      <c r="S71" s="563"/>
      <c r="T71" s="563"/>
      <c r="U71" s="563"/>
      <c r="V71" s="563"/>
      <c r="W71" s="563"/>
      <c r="X71" s="563"/>
      <c r="Y71" s="545"/>
      <c r="Z71" s="660"/>
      <c r="AA71" s="538"/>
      <c r="AB71" s="591"/>
      <c r="AC71" s="591"/>
      <c r="AD71" s="591"/>
      <c r="AE71" s="545"/>
      <c r="AF71" s="545"/>
      <c r="AG71" s="545"/>
      <c r="AH71" s="545"/>
      <c r="AI71" s="572"/>
      <c r="AJ71" s="548"/>
      <c r="AK71" s="660"/>
      <c r="AL71" s="660"/>
      <c r="AM71" s="538"/>
      <c r="AN71" s="642"/>
    </row>
    <row r="72" spans="1:40" ht="15.75" thickBot="1">
      <c r="A72" s="687"/>
      <c r="B72" s="580"/>
      <c r="C72" s="692"/>
      <c r="D72" s="642"/>
      <c r="E72" s="560"/>
      <c r="F72" s="642"/>
      <c r="G72" s="560"/>
      <c r="H72" s="32" t="s">
        <v>127</v>
      </c>
      <c r="I72" s="67" t="s">
        <v>140</v>
      </c>
      <c r="J72" s="584"/>
      <c r="K72" s="587"/>
      <c r="L72" s="545"/>
      <c r="M72" s="569"/>
      <c r="N72" s="560"/>
      <c r="O72" s="545"/>
      <c r="P72" s="31" t="s">
        <v>112</v>
      </c>
      <c r="Q72" s="30" t="s">
        <v>113</v>
      </c>
      <c r="R72" s="30">
        <v>15</v>
      </c>
      <c r="S72" s="563"/>
      <c r="T72" s="563"/>
      <c r="U72" s="563"/>
      <c r="V72" s="563"/>
      <c r="W72" s="563"/>
      <c r="X72" s="563"/>
      <c r="Y72" s="545"/>
      <c r="Z72" s="660"/>
      <c r="AA72" s="538"/>
      <c r="AB72" s="591"/>
      <c r="AC72" s="591"/>
      <c r="AD72" s="591"/>
      <c r="AE72" s="545"/>
      <c r="AF72" s="545"/>
      <c r="AG72" s="545"/>
      <c r="AH72" s="545"/>
      <c r="AI72" s="572"/>
      <c r="AJ72" s="548"/>
      <c r="AK72" s="660"/>
      <c r="AL72" s="660"/>
      <c r="AM72" s="538"/>
      <c r="AN72" s="642"/>
    </row>
    <row r="73" spans="1:40" ht="15.75" thickBot="1">
      <c r="A73" s="687"/>
      <c r="B73" s="580"/>
      <c r="C73" s="692"/>
      <c r="D73" s="642"/>
      <c r="E73" s="560"/>
      <c r="F73" s="642"/>
      <c r="G73" s="560"/>
      <c r="H73" s="556" t="s">
        <v>128</v>
      </c>
      <c r="I73" s="537" t="s">
        <v>140</v>
      </c>
      <c r="J73" s="584"/>
      <c r="K73" s="587"/>
      <c r="L73" s="545"/>
      <c r="M73" s="569"/>
      <c r="N73" s="560"/>
      <c r="O73" s="545"/>
      <c r="P73" s="31" t="s">
        <v>115</v>
      </c>
      <c r="Q73" s="30" t="s">
        <v>116</v>
      </c>
      <c r="R73" s="30">
        <v>15</v>
      </c>
      <c r="S73" s="563"/>
      <c r="T73" s="563"/>
      <c r="U73" s="563"/>
      <c r="V73" s="563"/>
      <c r="W73" s="563"/>
      <c r="X73" s="563"/>
      <c r="Y73" s="545"/>
      <c r="Z73" s="660"/>
      <c r="AA73" s="538"/>
      <c r="AB73" s="591"/>
      <c r="AC73" s="591"/>
      <c r="AD73" s="591"/>
      <c r="AE73" s="545"/>
      <c r="AF73" s="545"/>
      <c r="AG73" s="545"/>
      <c r="AH73" s="545"/>
      <c r="AI73" s="572"/>
      <c r="AJ73" s="548"/>
      <c r="AK73" s="660"/>
      <c r="AL73" s="660"/>
      <c r="AM73" s="538"/>
      <c r="AN73" s="642"/>
    </row>
    <row r="74" spans="1:40" ht="15.75" thickBot="1">
      <c r="A74" s="687"/>
      <c r="B74" s="580"/>
      <c r="C74" s="692"/>
      <c r="D74" s="642"/>
      <c r="E74" s="560"/>
      <c r="F74" s="642"/>
      <c r="G74" s="560"/>
      <c r="H74" s="558"/>
      <c r="I74" s="539"/>
      <c r="J74" s="584"/>
      <c r="K74" s="587"/>
      <c r="L74" s="545"/>
      <c r="M74" s="569"/>
      <c r="N74" s="560"/>
      <c r="O74" s="545"/>
      <c r="P74" s="31" t="s">
        <v>118</v>
      </c>
      <c r="Q74" s="30" t="s">
        <v>119</v>
      </c>
      <c r="R74" s="30">
        <v>15</v>
      </c>
      <c r="S74" s="563"/>
      <c r="T74" s="563"/>
      <c r="U74" s="563"/>
      <c r="V74" s="563"/>
      <c r="W74" s="563"/>
      <c r="X74" s="563"/>
      <c r="Y74" s="545"/>
      <c r="Z74" s="660"/>
      <c r="AA74" s="538"/>
      <c r="AB74" s="591"/>
      <c r="AC74" s="591"/>
      <c r="AD74" s="591"/>
      <c r="AE74" s="545"/>
      <c r="AF74" s="545"/>
      <c r="AG74" s="545"/>
      <c r="AH74" s="545"/>
      <c r="AI74" s="572"/>
      <c r="AJ74" s="548"/>
      <c r="AK74" s="660"/>
      <c r="AL74" s="660"/>
      <c r="AM74" s="538"/>
      <c r="AN74" s="642"/>
    </row>
    <row r="75" spans="1:40">
      <c r="A75" s="687"/>
      <c r="B75" s="580"/>
      <c r="C75" s="692"/>
      <c r="D75" s="642"/>
      <c r="E75" s="560"/>
      <c r="F75" s="642"/>
      <c r="G75" s="560"/>
      <c r="H75" s="556" t="s">
        <v>129</v>
      </c>
      <c r="I75" s="537" t="s">
        <v>140</v>
      </c>
      <c r="J75" s="584"/>
      <c r="K75" s="587"/>
      <c r="L75" s="545"/>
      <c r="M75" s="569"/>
      <c r="N75" s="561"/>
      <c r="O75" s="545"/>
      <c r="P75" s="31" t="s">
        <v>121</v>
      </c>
      <c r="Q75" s="34" t="s">
        <v>122</v>
      </c>
      <c r="R75" s="30">
        <v>10</v>
      </c>
      <c r="S75" s="563"/>
      <c r="T75" s="563"/>
      <c r="U75" s="563"/>
      <c r="V75" s="563"/>
      <c r="W75" s="563"/>
      <c r="X75" s="563"/>
      <c r="Y75" s="545"/>
      <c r="Z75" s="660"/>
      <c r="AA75" s="538"/>
      <c r="AB75" s="591"/>
      <c r="AC75" s="591"/>
      <c r="AD75" s="591"/>
      <c r="AE75" s="545"/>
      <c r="AF75" s="545"/>
      <c r="AG75" s="545"/>
      <c r="AH75" s="545"/>
      <c r="AI75" s="572"/>
      <c r="AJ75" s="549"/>
      <c r="AK75" s="663"/>
      <c r="AL75" s="663"/>
      <c r="AM75" s="664"/>
      <c r="AN75" s="642"/>
    </row>
    <row r="76" spans="1:40" ht="15" customHeight="1" thickBot="1">
      <c r="A76" s="687"/>
      <c r="B76" s="580"/>
      <c r="C76" s="692"/>
      <c r="D76" s="642"/>
      <c r="E76" s="560"/>
      <c r="F76" s="642"/>
      <c r="G76" s="560"/>
      <c r="H76" s="558"/>
      <c r="I76" s="539"/>
      <c r="J76" s="584"/>
      <c r="K76" s="587"/>
      <c r="L76" s="545"/>
      <c r="M76" s="569"/>
      <c r="N76" s="647"/>
      <c r="O76" s="545"/>
      <c r="P76" s="562"/>
      <c r="Q76" s="562"/>
      <c r="R76" s="562"/>
      <c r="S76" s="563"/>
      <c r="T76" s="563"/>
      <c r="U76" s="563"/>
      <c r="V76" s="563"/>
      <c r="W76" s="563"/>
      <c r="X76" s="563"/>
      <c r="Y76" s="545"/>
      <c r="Z76" s="660"/>
      <c r="AA76" s="538"/>
      <c r="AB76" s="591"/>
      <c r="AC76" s="591"/>
      <c r="AD76" s="591"/>
      <c r="AE76" s="545"/>
      <c r="AF76" s="545"/>
      <c r="AG76" s="545"/>
      <c r="AH76" s="545"/>
      <c r="AI76" s="572"/>
      <c r="AJ76" s="681" t="s">
        <v>168</v>
      </c>
      <c r="AK76" s="662" t="s">
        <v>149</v>
      </c>
      <c r="AL76" s="662" t="s">
        <v>169</v>
      </c>
      <c r="AM76" s="662" t="s">
        <v>170</v>
      </c>
      <c r="AN76" s="642"/>
    </row>
    <row r="77" spans="1:40">
      <c r="A77" s="687"/>
      <c r="B77" s="580"/>
      <c r="C77" s="692"/>
      <c r="D77" s="642"/>
      <c r="E77" s="560"/>
      <c r="F77" s="642"/>
      <c r="G77" s="560"/>
      <c r="H77" s="556" t="s">
        <v>130</v>
      </c>
      <c r="I77" s="537" t="s">
        <v>140</v>
      </c>
      <c r="J77" s="584"/>
      <c r="K77" s="587"/>
      <c r="L77" s="545"/>
      <c r="M77" s="569"/>
      <c r="N77" s="648"/>
      <c r="O77" s="545"/>
      <c r="P77" s="563"/>
      <c r="Q77" s="563"/>
      <c r="R77" s="563"/>
      <c r="S77" s="563"/>
      <c r="T77" s="563"/>
      <c r="U77" s="563"/>
      <c r="V77" s="563"/>
      <c r="W77" s="563"/>
      <c r="X77" s="563"/>
      <c r="Y77" s="545"/>
      <c r="Z77" s="660"/>
      <c r="AA77" s="538"/>
      <c r="AB77" s="591"/>
      <c r="AC77" s="591"/>
      <c r="AD77" s="591"/>
      <c r="AE77" s="545"/>
      <c r="AF77" s="545"/>
      <c r="AG77" s="545"/>
      <c r="AH77" s="545"/>
      <c r="AI77" s="572"/>
      <c r="AJ77" s="682"/>
      <c r="AK77" s="538"/>
      <c r="AL77" s="538"/>
      <c r="AM77" s="538"/>
      <c r="AN77" s="642"/>
    </row>
    <row r="78" spans="1:40" ht="15.75" thickBot="1">
      <c r="A78" s="687"/>
      <c r="B78" s="580"/>
      <c r="C78" s="692"/>
      <c r="D78" s="642"/>
      <c r="E78" s="560"/>
      <c r="F78" s="642"/>
      <c r="G78" s="560"/>
      <c r="H78" s="558"/>
      <c r="I78" s="539"/>
      <c r="J78" s="584"/>
      <c r="K78" s="587"/>
      <c r="L78" s="545"/>
      <c r="M78" s="569"/>
      <c r="N78" s="648"/>
      <c r="O78" s="545"/>
      <c r="P78" s="563"/>
      <c r="Q78" s="563"/>
      <c r="R78" s="563"/>
      <c r="S78" s="563"/>
      <c r="T78" s="563"/>
      <c r="U78" s="563"/>
      <c r="V78" s="563"/>
      <c r="W78" s="563"/>
      <c r="X78" s="563"/>
      <c r="Y78" s="545"/>
      <c r="Z78" s="660"/>
      <c r="AA78" s="538"/>
      <c r="AB78" s="591"/>
      <c r="AC78" s="591"/>
      <c r="AD78" s="591"/>
      <c r="AE78" s="545"/>
      <c r="AF78" s="545"/>
      <c r="AG78" s="545"/>
      <c r="AH78" s="545"/>
      <c r="AI78" s="572"/>
      <c r="AJ78" s="682"/>
      <c r="AK78" s="538"/>
      <c r="AL78" s="538"/>
      <c r="AM78" s="538"/>
      <c r="AN78" s="642"/>
    </row>
    <row r="79" spans="1:40">
      <c r="A79" s="687"/>
      <c r="B79" s="580"/>
      <c r="C79" s="692"/>
      <c r="D79" s="642"/>
      <c r="E79" s="560"/>
      <c r="F79" s="642"/>
      <c r="G79" s="560"/>
      <c r="H79" s="556" t="s">
        <v>131</v>
      </c>
      <c r="I79" s="537" t="s">
        <v>147</v>
      </c>
      <c r="J79" s="584"/>
      <c r="K79" s="587"/>
      <c r="L79" s="545"/>
      <c r="M79" s="569"/>
      <c r="N79" s="648"/>
      <c r="O79" s="545"/>
      <c r="P79" s="563"/>
      <c r="Q79" s="563"/>
      <c r="R79" s="563"/>
      <c r="S79" s="563"/>
      <c r="T79" s="563"/>
      <c r="U79" s="563"/>
      <c r="V79" s="563"/>
      <c r="W79" s="563"/>
      <c r="X79" s="563"/>
      <c r="Y79" s="545"/>
      <c r="Z79" s="660"/>
      <c r="AA79" s="538"/>
      <c r="AB79" s="591"/>
      <c r="AC79" s="591"/>
      <c r="AD79" s="591"/>
      <c r="AE79" s="545"/>
      <c r="AF79" s="545"/>
      <c r="AG79" s="545"/>
      <c r="AH79" s="545"/>
      <c r="AI79" s="572"/>
      <c r="AJ79" s="682"/>
      <c r="AK79" s="538"/>
      <c r="AL79" s="538"/>
      <c r="AM79" s="538"/>
      <c r="AN79" s="642"/>
    </row>
    <row r="80" spans="1:40" ht="15.75" thickBot="1">
      <c r="A80" s="687"/>
      <c r="B80" s="580"/>
      <c r="C80" s="692"/>
      <c r="D80" s="642"/>
      <c r="E80" s="560"/>
      <c r="F80" s="642"/>
      <c r="G80" s="560"/>
      <c r="H80" s="558"/>
      <c r="I80" s="539"/>
      <c r="J80" s="584"/>
      <c r="K80" s="587"/>
      <c r="L80" s="545"/>
      <c r="M80" s="569"/>
      <c r="N80" s="648"/>
      <c r="O80" s="545"/>
      <c r="P80" s="563"/>
      <c r="Q80" s="563"/>
      <c r="R80" s="563"/>
      <c r="S80" s="563"/>
      <c r="T80" s="563"/>
      <c r="U80" s="563"/>
      <c r="V80" s="563"/>
      <c r="W80" s="563"/>
      <c r="X80" s="563"/>
      <c r="Y80" s="545"/>
      <c r="Z80" s="660"/>
      <c r="AA80" s="538"/>
      <c r="AB80" s="591"/>
      <c r="AC80" s="591"/>
      <c r="AD80" s="591"/>
      <c r="AE80" s="545"/>
      <c r="AF80" s="545"/>
      <c r="AG80" s="545"/>
      <c r="AH80" s="545"/>
      <c r="AI80" s="572"/>
      <c r="AJ80" s="682"/>
      <c r="AK80" s="538"/>
      <c r="AL80" s="538"/>
      <c r="AM80" s="538"/>
      <c r="AN80" s="642"/>
    </row>
    <row r="81" spans="1:57">
      <c r="A81" s="687"/>
      <c r="B81" s="580"/>
      <c r="C81" s="692"/>
      <c r="D81" s="642"/>
      <c r="E81" s="560"/>
      <c r="F81" s="642"/>
      <c r="G81" s="560"/>
      <c r="H81" s="556" t="s">
        <v>132</v>
      </c>
      <c r="I81" s="537" t="s">
        <v>140</v>
      </c>
      <c r="J81" s="584"/>
      <c r="K81" s="587"/>
      <c r="L81" s="545"/>
      <c r="M81" s="569"/>
      <c r="N81" s="648"/>
      <c r="O81" s="545"/>
      <c r="P81" s="563"/>
      <c r="Q81" s="563"/>
      <c r="R81" s="563"/>
      <c r="S81" s="563"/>
      <c r="T81" s="563"/>
      <c r="U81" s="563"/>
      <c r="V81" s="563"/>
      <c r="W81" s="563"/>
      <c r="X81" s="563"/>
      <c r="Y81" s="545"/>
      <c r="Z81" s="660"/>
      <c r="AA81" s="538"/>
      <c r="AB81" s="591"/>
      <c r="AC81" s="591"/>
      <c r="AD81" s="591"/>
      <c r="AE81" s="545"/>
      <c r="AF81" s="545"/>
      <c r="AG81" s="545"/>
      <c r="AH81" s="545"/>
      <c r="AI81" s="572"/>
      <c r="AJ81" s="682"/>
      <c r="AK81" s="538"/>
      <c r="AL81" s="538"/>
      <c r="AM81" s="538"/>
      <c r="AN81" s="642"/>
    </row>
    <row r="82" spans="1:57" ht="15.75" thickBot="1">
      <c r="A82" s="687"/>
      <c r="B82" s="580"/>
      <c r="C82" s="692"/>
      <c r="D82" s="642"/>
      <c r="E82" s="560"/>
      <c r="F82" s="642"/>
      <c r="G82" s="560"/>
      <c r="H82" s="558"/>
      <c r="I82" s="539"/>
      <c r="J82" s="584"/>
      <c r="K82" s="587"/>
      <c r="L82" s="545"/>
      <c r="M82" s="569"/>
      <c r="N82" s="648"/>
      <c r="O82" s="545"/>
      <c r="P82" s="563"/>
      <c r="Q82" s="563"/>
      <c r="R82" s="563"/>
      <c r="S82" s="563"/>
      <c r="T82" s="563"/>
      <c r="U82" s="563"/>
      <c r="V82" s="563"/>
      <c r="W82" s="563"/>
      <c r="X82" s="563"/>
      <c r="Y82" s="545"/>
      <c r="Z82" s="660"/>
      <c r="AA82" s="538"/>
      <c r="AB82" s="591"/>
      <c r="AC82" s="591"/>
      <c r="AD82" s="591"/>
      <c r="AE82" s="545"/>
      <c r="AF82" s="545"/>
      <c r="AG82" s="545"/>
      <c r="AH82" s="545"/>
      <c r="AI82" s="572"/>
      <c r="AJ82" s="682"/>
      <c r="AK82" s="538"/>
      <c r="AL82" s="538"/>
      <c r="AM82" s="538"/>
      <c r="AN82" s="642"/>
    </row>
    <row r="83" spans="1:57">
      <c r="A83" s="687"/>
      <c r="B83" s="580"/>
      <c r="C83" s="692"/>
      <c r="D83" s="642"/>
      <c r="E83" s="560"/>
      <c r="F83" s="642"/>
      <c r="G83" s="560"/>
      <c r="H83" s="556" t="s">
        <v>133</v>
      </c>
      <c r="I83" s="537" t="s">
        <v>147</v>
      </c>
      <c r="J83" s="584"/>
      <c r="K83" s="587"/>
      <c r="L83" s="545"/>
      <c r="M83" s="569"/>
      <c r="N83" s="648"/>
      <c r="O83" s="545"/>
      <c r="P83" s="563"/>
      <c r="Q83" s="563"/>
      <c r="R83" s="563"/>
      <c r="S83" s="563"/>
      <c r="T83" s="563"/>
      <c r="U83" s="563"/>
      <c r="V83" s="563"/>
      <c r="W83" s="563"/>
      <c r="X83" s="563"/>
      <c r="Y83" s="545"/>
      <c r="Z83" s="660"/>
      <c r="AA83" s="538"/>
      <c r="AB83" s="591"/>
      <c r="AC83" s="591"/>
      <c r="AD83" s="591"/>
      <c r="AE83" s="545"/>
      <c r="AF83" s="545"/>
      <c r="AG83" s="545"/>
      <c r="AH83" s="545"/>
      <c r="AI83" s="572"/>
      <c r="AJ83" s="682"/>
      <c r="AK83" s="538"/>
      <c r="AL83" s="538"/>
      <c r="AM83" s="538"/>
      <c r="AN83" s="642"/>
    </row>
    <row r="84" spans="1:57" ht="15.75" thickBot="1">
      <c r="A84" s="687"/>
      <c r="B84" s="580"/>
      <c r="C84" s="692"/>
      <c r="D84" s="642"/>
      <c r="E84" s="560"/>
      <c r="F84" s="642"/>
      <c r="G84" s="560"/>
      <c r="H84" s="558"/>
      <c r="I84" s="539"/>
      <c r="J84" s="584"/>
      <c r="K84" s="587"/>
      <c r="L84" s="545"/>
      <c r="M84" s="569"/>
      <c r="N84" s="648"/>
      <c r="O84" s="545"/>
      <c r="P84" s="563"/>
      <c r="Q84" s="563"/>
      <c r="R84" s="563"/>
      <c r="S84" s="563"/>
      <c r="T84" s="563"/>
      <c r="U84" s="563"/>
      <c r="V84" s="563"/>
      <c r="W84" s="563"/>
      <c r="X84" s="563"/>
      <c r="Y84" s="545"/>
      <c r="Z84" s="660"/>
      <c r="AA84" s="538"/>
      <c r="AB84" s="591"/>
      <c r="AC84" s="591"/>
      <c r="AD84" s="591"/>
      <c r="AE84" s="545"/>
      <c r="AF84" s="545"/>
      <c r="AG84" s="545"/>
      <c r="AH84" s="545"/>
      <c r="AI84" s="572"/>
      <c r="AJ84" s="682"/>
      <c r="AK84" s="538"/>
      <c r="AL84" s="538"/>
      <c r="AM84" s="538"/>
      <c r="AN84" s="642"/>
    </row>
    <row r="85" spans="1:57">
      <c r="A85" s="687"/>
      <c r="B85" s="580"/>
      <c r="C85" s="692"/>
      <c r="D85" s="642"/>
      <c r="E85" s="560"/>
      <c r="F85" s="642"/>
      <c r="G85" s="560"/>
      <c r="H85" s="684" t="s">
        <v>134</v>
      </c>
      <c r="I85" s="537" t="s">
        <v>147</v>
      </c>
      <c r="J85" s="584"/>
      <c r="K85" s="587"/>
      <c r="L85" s="545"/>
      <c r="M85" s="569"/>
      <c r="N85" s="648"/>
      <c r="O85" s="545"/>
      <c r="P85" s="563"/>
      <c r="Q85" s="563"/>
      <c r="R85" s="563"/>
      <c r="S85" s="563"/>
      <c r="T85" s="563"/>
      <c r="U85" s="563"/>
      <c r="V85" s="563"/>
      <c r="W85" s="563"/>
      <c r="X85" s="563"/>
      <c r="Y85" s="545"/>
      <c r="Z85" s="660"/>
      <c r="AA85" s="538"/>
      <c r="AB85" s="591"/>
      <c r="AC85" s="591"/>
      <c r="AD85" s="591"/>
      <c r="AE85" s="545"/>
      <c r="AF85" s="545"/>
      <c r="AG85" s="545"/>
      <c r="AH85" s="545"/>
      <c r="AI85" s="572"/>
      <c r="AJ85" s="682"/>
      <c r="AK85" s="538"/>
      <c r="AL85" s="538"/>
      <c r="AM85" s="538"/>
      <c r="AN85" s="642"/>
    </row>
    <row r="86" spans="1:57" ht="15.75" thickBot="1">
      <c r="A86" s="688"/>
      <c r="B86" s="690"/>
      <c r="C86" s="693"/>
      <c r="D86" s="643"/>
      <c r="E86" s="634"/>
      <c r="F86" s="643"/>
      <c r="G86" s="634"/>
      <c r="H86" s="685"/>
      <c r="I86" s="539"/>
      <c r="J86" s="666"/>
      <c r="K86" s="668"/>
      <c r="L86" s="589"/>
      <c r="M86" s="632"/>
      <c r="N86" s="649"/>
      <c r="O86" s="589"/>
      <c r="P86" s="658"/>
      <c r="Q86" s="658"/>
      <c r="R86" s="658"/>
      <c r="S86" s="658"/>
      <c r="T86" s="658"/>
      <c r="U86" s="658"/>
      <c r="V86" s="658"/>
      <c r="W86" s="658"/>
      <c r="X86" s="658"/>
      <c r="Y86" s="589"/>
      <c r="Z86" s="661"/>
      <c r="AA86" s="539"/>
      <c r="AB86" s="592"/>
      <c r="AC86" s="592"/>
      <c r="AD86" s="592"/>
      <c r="AE86" s="589"/>
      <c r="AF86" s="589"/>
      <c r="AG86" s="589"/>
      <c r="AH86" s="589"/>
      <c r="AI86" s="670"/>
      <c r="AJ86" s="683"/>
      <c r="AK86" s="539"/>
      <c r="AL86" s="539"/>
      <c r="AM86" s="539"/>
      <c r="AN86" s="643"/>
    </row>
    <row r="87" spans="1:57" ht="46.5" customHeight="1" thickBot="1">
      <c r="A87" s="765">
        <v>4</v>
      </c>
      <c r="B87" s="689" t="s">
        <v>171</v>
      </c>
      <c r="C87" s="691" t="s">
        <v>172</v>
      </c>
      <c r="D87" s="641" t="s">
        <v>85</v>
      </c>
      <c r="E87" s="537" t="s">
        <v>173</v>
      </c>
      <c r="F87" s="768" t="s">
        <v>174</v>
      </c>
      <c r="G87" s="633" t="s">
        <v>39</v>
      </c>
      <c r="H87" s="36" t="s">
        <v>89</v>
      </c>
      <c r="I87" s="92" t="s">
        <v>140</v>
      </c>
      <c r="J87" s="665">
        <v>15</v>
      </c>
      <c r="K87" s="667" t="str">
        <f>+IF(AND(J87&lt;6,J87&gt;0),"Moderado",IF(AND(J87&lt;12,J87&gt;5),"Mayor",IF(AND(J87&lt;20,J87&gt;11),"Catastrófico","Responda las Preguntas de Impacto")))</f>
        <v>Catastrófico</v>
      </c>
      <c r="L87" s="544"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Extremo</v>
      </c>
      <c r="M87" s="637"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Evitar el Riesgo, Reducir el Riesgo, Compartir el Riesgo</v>
      </c>
      <c r="N87" s="769" t="s">
        <v>175</v>
      </c>
      <c r="O87" s="427" t="s">
        <v>92</v>
      </c>
      <c r="P87" s="34" t="s">
        <v>93</v>
      </c>
      <c r="Q87" s="30" t="s">
        <v>94</v>
      </c>
      <c r="R87" s="30">
        <v>15</v>
      </c>
      <c r="S87" s="707">
        <f>SUM(R87:R94)</f>
        <v>100</v>
      </c>
      <c r="T87" s="430" t="str">
        <f>+IF(AND(S87&lt;=100,S87&gt;=96),"Fuerte",IF(AND(S87&lt;=95,S87&gt;=86),"Moderado",IF(AND(S87&lt;=85,J87&gt;=0),"Débil"," ")))</f>
        <v>Fuerte</v>
      </c>
      <c r="U87" s="430" t="s">
        <v>95</v>
      </c>
      <c r="V87" s="430"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430">
        <f>IF(V87="Fuerte",100,IF(V87="Moderado",50,IF(V87="Débil",0)))</f>
        <v>100</v>
      </c>
      <c r="X87" s="562">
        <f>AVERAGE(W87:W112)</f>
        <v>100</v>
      </c>
      <c r="Y87" s="582" t="s">
        <v>176</v>
      </c>
      <c r="Z87" s="578" t="s">
        <v>157</v>
      </c>
      <c r="AA87" s="770" t="s">
        <v>177</v>
      </c>
      <c r="AB87" s="771" t="str">
        <f>+IF(X87=100,"Fuerte",IF(AND(X87&lt;=99,X87&gt;=50),"Moderado",IF(X87&lt;50,"Débil"," ")))</f>
        <v>Fuerte</v>
      </c>
      <c r="AC87" s="590" t="s">
        <v>99</v>
      </c>
      <c r="AD87" s="590" t="s">
        <v>178</v>
      </c>
      <c r="AE87" s="772"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544"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544" t="str">
        <f>K87</f>
        <v>Catastrófico</v>
      </c>
      <c r="AH87" s="544"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Extremo</v>
      </c>
      <c r="AI87" s="637"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Evitar el Riesgo, Reducir el Riesgo, Compartir el Riesgo</v>
      </c>
      <c r="AJ87" s="699" t="s">
        <v>179</v>
      </c>
      <c r="AK87" s="671">
        <v>43831</v>
      </c>
      <c r="AL87" s="659">
        <v>44196</v>
      </c>
      <c r="AM87" s="716"/>
      <c r="AN87" s="775" t="s">
        <v>180</v>
      </c>
      <c r="AO87" s="656"/>
      <c r="AP87" s="621"/>
      <c r="AQ87" s="621"/>
      <c r="AR87" s="621"/>
      <c r="AS87" s="621"/>
      <c r="AT87" s="621"/>
      <c r="AU87" s="621"/>
      <c r="AV87" s="621"/>
      <c r="AW87" s="621"/>
      <c r="AX87" s="621"/>
      <c r="AY87" s="621"/>
      <c r="AZ87" s="622"/>
      <c r="BA87" s="625"/>
      <c r="BB87" s="650"/>
      <c r="BC87" s="650"/>
      <c r="BD87" s="650"/>
      <c r="BE87" s="653"/>
    </row>
    <row r="88" spans="1:57" ht="30" customHeight="1" thickBot="1">
      <c r="A88" s="766"/>
      <c r="B88" s="580"/>
      <c r="C88" s="692"/>
      <c r="D88" s="642"/>
      <c r="E88" s="538"/>
      <c r="F88" s="695"/>
      <c r="G88" s="560"/>
      <c r="H88" s="32" t="s">
        <v>104</v>
      </c>
      <c r="I88" s="92" t="s">
        <v>140</v>
      </c>
      <c r="J88" s="584"/>
      <c r="K88" s="587"/>
      <c r="L88" s="545"/>
      <c r="M88" s="572"/>
      <c r="N88" s="555"/>
      <c r="O88" s="428"/>
      <c r="P88" s="34" t="s">
        <v>105</v>
      </c>
      <c r="Q88" s="30" t="s">
        <v>106</v>
      </c>
      <c r="R88" s="30">
        <v>15</v>
      </c>
      <c r="S88" s="708"/>
      <c r="T88" s="430"/>
      <c r="U88" s="430"/>
      <c r="V88" s="430"/>
      <c r="W88" s="430"/>
      <c r="X88" s="563"/>
      <c r="Y88" s="582"/>
      <c r="Z88" s="578"/>
      <c r="AA88" s="770"/>
      <c r="AB88" s="705"/>
      <c r="AC88" s="591"/>
      <c r="AD88" s="591"/>
      <c r="AE88" s="773"/>
      <c r="AF88" s="545"/>
      <c r="AG88" s="545"/>
      <c r="AH88" s="545"/>
      <c r="AI88" s="572"/>
      <c r="AJ88" s="699"/>
      <c r="AK88" s="660"/>
      <c r="AL88" s="660"/>
      <c r="AM88" s="548"/>
      <c r="AN88" s="642"/>
      <c r="AO88" s="613"/>
      <c r="AP88" s="563"/>
      <c r="AQ88" s="563"/>
      <c r="AR88" s="563"/>
      <c r="AS88" s="563"/>
      <c r="AT88" s="563"/>
      <c r="AU88" s="563"/>
      <c r="AV88" s="563"/>
      <c r="AW88" s="563"/>
      <c r="AX88" s="563"/>
      <c r="AY88" s="563"/>
      <c r="AZ88" s="623"/>
      <c r="BA88" s="626"/>
      <c r="BB88" s="651"/>
      <c r="BC88" s="651"/>
      <c r="BD88" s="651"/>
      <c r="BE88" s="654"/>
    </row>
    <row r="89" spans="1:57" ht="30" customHeight="1" thickBot="1">
      <c r="A89" s="766"/>
      <c r="B89" s="580"/>
      <c r="C89" s="692"/>
      <c r="D89" s="642"/>
      <c r="E89" s="538"/>
      <c r="F89" s="695"/>
      <c r="G89" s="560"/>
      <c r="H89" s="32" t="s">
        <v>107</v>
      </c>
      <c r="I89" s="92" t="s">
        <v>140</v>
      </c>
      <c r="J89" s="584"/>
      <c r="K89" s="587"/>
      <c r="L89" s="545"/>
      <c r="M89" s="572"/>
      <c r="N89" s="555"/>
      <c r="O89" s="428"/>
      <c r="P89" s="34" t="s">
        <v>108</v>
      </c>
      <c r="Q89" s="30" t="s">
        <v>109</v>
      </c>
      <c r="R89" s="30">
        <v>15</v>
      </c>
      <c r="S89" s="708"/>
      <c r="T89" s="430"/>
      <c r="U89" s="430"/>
      <c r="V89" s="430"/>
      <c r="W89" s="430"/>
      <c r="X89" s="563"/>
      <c r="Y89" s="582"/>
      <c r="Z89" s="578"/>
      <c r="AA89" s="770"/>
      <c r="AB89" s="705"/>
      <c r="AC89" s="591"/>
      <c r="AD89" s="591"/>
      <c r="AE89" s="773"/>
      <c r="AF89" s="545"/>
      <c r="AG89" s="545"/>
      <c r="AH89" s="545"/>
      <c r="AI89" s="572"/>
      <c r="AJ89" s="699"/>
      <c r="AK89" s="660"/>
      <c r="AL89" s="660"/>
      <c r="AM89" s="548"/>
      <c r="AN89" s="642"/>
      <c r="AO89" s="613"/>
      <c r="AP89" s="563"/>
      <c r="AQ89" s="563"/>
      <c r="AR89" s="563"/>
      <c r="AS89" s="563"/>
      <c r="AT89" s="563"/>
      <c r="AU89" s="563"/>
      <c r="AV89" s="563"/>
      <c r="AW89" s="563"/>
      <c r="AX89" s="563"/>
      <c r="AY89" s="563"/>
      <c r="AZ89" s="623"/>
      <c r="BA89" s="626"/>
      <c r="BB89" s="651"/>
      <c r="BC89" s="651"/>
      <c r="BD89" s="651"/>
      <c r="BE89" s="654"/>
    </row>
    <row r="90" spans="1:57" ht="30" customHeight="1" thickBot="1">
      <c r="A90" s="766"/>
      <c r="B90" s="580"/>
      <c r="C90" s="692"/>
      <c r="D90" s="642"/>
      <c r="E90" s="538"/>
      <c r="F90" s="695"/>
      <c r="G90" s="560"/>
      <c r="H90" s="32" t="s">
        <v>110</v>
      </c>
      <c r="I90" s="92" t="s">
        <v>140</v>
      </c>
      <c r="J90" s="584"/>
      <c r="K90" s="587"/>
      <c r="L90" s="545"/>
      <c r="M90" s="572"/>
      <c r="N90" s="555"/>
      <c r="O90" s="428"/>
      <c r="P90" s="34" t="s">
        <v>112</v>
      </c>
      <c r="Q90" s="30" t="s">
        <v>113</v>
      </c>
      <c r="R90" s="30">
        <v>15</v>
      </c>
      <c r="S90" s="708"/>
      <c r="T90" s="430"/>
      <c r="U90" s="430"/>
      <c r="V90" s="430"/>
      <c r="W90" s="430"/>
      <c r="X90" s="563"/>
      <c r="Y90" s="582"/>
      <c r="Z90" s="578"/>
      <c r="AA90" s="770"/>
      <c r="AB90" s="705"/>
      <c r="AC90" s="591"/>
      <c r="AD90" s="591"/>
      <c r="AE90" s="773"/>
      <c r="AF90" s="545"/>
      <c r="AG90" s="545"/>
      <c r="AH90" s="545"/>
      <c r="AI90" s="572"/>
      <c r="AJ90" s="699"/>
      <c r="AK90" s="660"/>
      <c r="AL90" s="660"/>
      <c r="AM90" s="548"/>
      <c r="AN90" s="642"/>
      <c r="AO90" s="613"/>
      <c r="AP90" s="563"/>
      <c r="AQ90" s="563"/>
      <c r="AR90" s="563"/>
      <c r="AS90" s="563"/>
      <c r="AT90" s="563"/>
      <c r="AU90" s="563"/>
      <c r="AV90" s="563"/>
      <c r="AW90" s="563"/>
      <c r="AX90" s="563"/>
      <c r="AY90" s="563"/>
      <c r="AZ90" s="623"/>
      <c r="BA90" s="626"/>
      <c r="BB90" s="651"/>
      <c r="BC90" s="651"/>
      <c r="BD90" s="651"/>
      <c r="BE90" s="654"/>
    </row>
    <row r="91" spans="1:57" ht="30" customHeight="1" thickBot="1">
      <c r="A91" s="766"/>
      <c r="B91" s="580"/>
      <c r="C91" s="692"/>
      <c r="D91" s="642"/>
      <c r="E91" s="538"/>
      <c r="F91" s="695"/>
      <c r="G91" s="560"/>
      <c r="H91" s="32" t="s">
        <v>114</v>
      </c>
      <c r="I91" s="92" t="s">
        <v>140</v>
      </c>
      <c r="J91" s="584"/>
      <c r="K91" s="587"/>
      <c r="L91" s="545"/>
      <c r="M91" s="572"/>
      <c r="N91" s="555"/>
      <c r="O91" s="428"/>
      <c r="P91" s="34" t="s">
        <v>115</v>
      </c>
      <c r="Q91" s="30" t="s">
        <v>116</v>
      </c>
      <c r="R91" s="30">
        <v>15</v>
      </c>
      <c r="S91" s="708"/>
      <c r="T91" s="430"/>
      <c r="U91" s="430"/>
      <c r="V91" s="430"/>
      <c r="W91" s="430"/>
      <c r="X91" s="563"/>
      <c r="Y91" s="582"/>
      <c r="Z91" s="578"/>
      <c r="AA91" s="770"/>
      <c r="AB91" s="705"/>
      <c r="AC91" s="591"/>
      <c r="AD91" s="591"/>
      <c r="AE91" s="773"/>
      <c r="AF91" s="545"/>
      <c r="AG91" s="545"/>
      <c r="AH91" s="545"/>
      <c r="AI91" s="572"/>
      <c r="AJ91" s="699"/>
      <c r="AK91" s="660"/>
      <c r="AL91" s="660"/>
      <c r="AM91" s="548"/>
      <c r="AN91" s="642"/>
      <c r="AO91" s="613"/>
      <c r="AP91" s="563"/>
      <c r="AQ91" s="563"/>
      <c r="AR91" s="563"/>
      <c r="AS91" s="563"/>
      <c r="AT91" s="563"/>
      <c r="AU91" s="563"/>
      <c r="AV91" s="563"/>
      <c r="AW91" s="563"/>
      <c r="AX91" s="563"/>
      <c r="AY91" s="563"/>
      <c r="AZ91" s="623"/>
      <c r="BA91" s="626"/>
      <c r="BB91" s="651"/>
      <c r="BC91" s="651"/>
      <c r="BD91" s="651"/>
      <c r="BE91" s="654"/>
    </row>
    <row r="92" spans="1:57" ht="30" customHeight="1" thickBot="1">
      <c r="A92" s="766"/>
      <c r="B92" s="580"/>
      <c r="C92" s="692"/>
      <c r="D92" s="642"/>
      <c r="E92" s="538"/>
      <c r="F92" s="695"/>
      <c r="G92" s="560"/>
      <c r="H92" s="32" t="s">
        <v>117</v>
      </c>
      <c r="I92" s="92" t="s">
        <v>140</v>
      </c>
      <c r="J92" s="584"/>
      <c r="K92" s="587"/>
      <c r="L92" s="545"/>
      <c r="M92" s="572"/>
      <c r="N92" s="555"/>
      <c r="O92" s="428"/>
      <c r="P92" s="35" t="s">
        <v>118</v>
      </c>
      <c r="Q92" s="30" t="s">
        <v>119</v>
      </c>
      <c r="R92" s="30">
        <v>15</v>
      </c>
      <c r="S92" s="708"/>
      <c r="T92" s="430"/>
      <c r="U92" s="430"/>
      <c r="V92" s="430"/>
      <c r="W92" s="430"/>
      <c r="X92" s="563"/>
      <c r="Y92" s="582"/>
      <c r="Z92" s="578"/>
      <c r="AA92" s="770"/>
      <c r="AB92" s="705"/>
      <c r="AC92" s="591"/>
      <c r="AD92" s="591"/>
      <c r="AE92" s="773"/>
      <c r="AF92" s="545"/>
      <c r="AG92" s="545"/>
      <c r="AH92" s="545"/>
      <c r="AI92" s="572"/>
      <c r="AJ92" s="699"/>
      <c r="AK92" s="660"/>
      <c r="AL92" s="660"/>
      <c r="AM92" s="548"/>
      <c r="AN92" s="642"/>
      <c r="AO92" s="613"/>
      <c r="AP92" s="563"/>
      <c r="AQ92" s="563"/>
      <c r="AR92" s="563"/>
      <c r="AS92" s="563"/>
      <c r="AT92" s="563"/>
      <c r="AU92" s="563"/>
      <c r="AV92" s="563"/>
      <c r="AW92" s="563"/>
      <c r="AX92" s="563"/>
      <c r="AY92" s="563"/>
      <c r="AZ92" s="623"/>
      <c r="BA92" s="626"/>
      <c r="BB92" s="651"/>
      <c r="BC92" s="651"/>
      <c r="BD92" s="651"/>
      <c r="BE92" s="654"/>
    </row>
    <row r="93" spans="1:57" ht="60" customHeight="1" thickBot="1">
      <c r="A93" s="766"/>
      <c r="B93" s="580"/>
      <c r="C93" s="692"/>
      <c r="D93" s="642"/>
      <c r="E93" s="538"/>
      <c r="F93" s="695"/>
      <c r="G93" s="560"/>
      <c r="H93" s="32" t="s">
        <v>120</v>
      </c>
      <c r="I93" s="92" t="s">
        <v>140</v>
      </c>
      <c r="J93" s="584"/>
      <c r="K93" s="587"/>
      <c r="L93" s="545"/>
      <c r="M93" s="572"/>
      <c r="N93" s="555"/>
      <c r="O93" s="428"/>
      <c r="P93" s="34" t="s">
        <v>121</v>
      </c>
      <c r="Q93" s="34" t="s">
        <v>122</v>
      </c>
      <c r="R93" s="34">
        <v>10</v>
      </c>
      <c r="S93" s="708"/>
      <c r="T93" s="430"/>
      <c r="U93" s="430"/>
      <c r="V93" s="430"/>
      <c r="W93" s="430"/>
      <c r="X93" s="563"/>
      <c r="Y93" s="582"/>
      <c r="Z93" s="578"/>
      <c r="AA93" s="770"/>
      <c r="AB93" s="705"/>
      <c r="AC93" s="591"/>
      <c r="AD93" s="591"/>
      <c r="AE93" s="773"/>
      <c r="AF93" s="545"/>
      <c r="AG93" s="545"/>
      <c r="AH93" s="545"/>
      <c r="AI93" s="572"/>
      <c r="AJ93" s="699"/>
      <c r="AK93" s="660"/>
      <c r="AL93" s="660"/>
      <c r="AM93" s="548"/>
      <c r="AN93" s="642"/>
      <c r="AO93" s="613"/>
      <c r="AP93" s="563"/>
      <c r="AQ93" s="563"/>
      <c r="AR93" s="563"/>
      <c r="AS93" s="563"/>
      <c r="AT93" s="563"/>
      <c r="AU93" s="563"/>
      <c r="AV93" s="563"/>
      <c r="AW93" s="563"/>
      <c r="AX93" s="563"/>
      <c r="AY93" s="563"/>
      <c r="AZ93" s="623"/>
      <c r="BA93" s="626"/>
      <c r="BB93" s="651"/>
      <c r="BC93" s="651"/>
      <c r="BD93" s="651"/>
      <c r="BE93" s="654"/>
    </row>
    <row r="94" spans="1:57" ht="85.5" customHeight="1" thickBot="1">
      <c r="A94" s="766"/>
      <c r="B94" s="580"/>
      <c r="C94" s="692"/>
      <c r="D94" s="642"/>
      <c r="E94" s="664"/>
      <c r="F94" s="695"/>
      <c r="G94" s="560"/>
      <c r="H94" s="32" t="s">
        <v>123</v>
      </c>
      <c r="I94" s="92" t="s">
        <v>147</v>
      </c>
      <c r="J94" s="584"/>
      <c r="K94" s="587"/>
      <c r="L94" s="545"/>
      <c r="M94" s="572"/>
      <c r="N94" s="555"/>
      <c r="O94" s="428"/>
      <c r="P94" s="33"/>
      <c r="Q94" s="33"/>
      <c r="R94" s="33"/>
      <c r="S94" s="709"/>
      <c r="T94" s="430"/>
      <c r="U94" s="430"/>
      <c r="V94" s="430"/>
      <c r="W94" s="430"/>
      <c r="X94" s="563"/>
      <c r="Y94" s="582"/>
      <c r="Z94" s="578"/>
      <c r="AA94" s="770"/>
      <c r="AB94" s="705"/>
      <c r="AC94" s="591"/>
      <c r="AD94" s="591"/>
      <c r="AE94" s="773"/>
      <c r="AF94" s="545"/>
      <c r="AG94" s="545"/>
      <c r="AH94" s="545"/>
      <c r="AI94" s="572"/>
      <c r="AJ94" s="699"/>
      <c r="AK94" s="663"/>
      <c r="AL94" s="663"/>
      <c r="AM94" s="549"/>
      <c r="AN94" s="642"/>
      <c r="AO94" s="614"/>
      <c r="AP94" s="564"/>
      <c r="AQ94" s="564"/>
      <c r="AR94" s="564"/>
      <c r="AS94" s="564"/>
      <c r="AT94" s="564"/>
      <c r="AU94" s="564"/>
      <c r="AV94" s="564"/>
      <c r="AW94" s="564"/>
      <c r="AX94" s="564"/>
      <c r="AY94" s="564"/>
      <c r="AZ94" s="624"/>
      <c r="BA94" s="627"/>
      <c r="BB94" s="652"/>
      <c r="BC94" s="652"/>
      <c r="BD94" s="652"/>
      <c r="BE94" s="655"/>
    </row>
    <row r="95" spans="1:57" ht="30" customHeight="1" thickBot="1">
      <c r="A95" s="766"/>
      <c r="B95" s="580"/>
      <c r="C95" s="692"/>
      <c r="D95" s="642"/>
      <c r="E95" s="559"/>
      <c r="F95" s="695"/>
      <c r="G95" s="560"/>
      <c r="H95" s="32" t="s">
        <v>124</v>
      </c>
      <c r="I95" s="92" t="s">
        <v>147</v>
      </c>
      <c r="J95" s="584"/>
      <c r="K95" s="587"/>
      <c r="L95" s="545"/>
      <c r="M95" s="572"/>
      <c r="N95" s="555" t="s">
        <v>181</v>
      </c>
      <c r="O95" s="544" t="s">
        <v>92</v>
      </c>
      <c r="P95" s="30" t="s">
        <v>93</v>
      </c>
      <c r="Q95" s="30" t="s">
        <v>94</v>
      </c>
      <c r="R95" s="30">
        <v>15</v>
      </c>
      <c r="S95" s="562">
        <f>SUM(R95:R104)</f>
        <v>100</v>
      </c>
      <c r="T95" s="562" t="str">
        <f>+IF(AND(S95&lt;=100,S95&gt;=96),"Fuerte",IF(AND(S95&lt;=95,S95&gt;=86),"Moderado",IF(AND(S95&lt;=85,J95&gt;=0),"Débil"," ")))</f>
        <v>Fuerte</v>
      </c>
      <c r="U95" s="562" t="s">
        <v>95</v>
      </c>
      <c r="V95" s="562"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562">
        <f>IF(V95="Fuerte",100,IF(V95="Moderado",50,IF(V95="Débil",0)))</f>
        <v>100</v>
      </c>
      <c r="X95" s="563"/>
      <c r="Y95" s="582" t="s">
        <v>176</v>
      </c>
      <c r="Z95" s="776" t="s">
        <v>182</v>
      </c>
      <c r="AA95" s="582" t="s">
        <v>183</v>
      </c>
      <c r="AB95" s="705"/>
      <c r="AC95" s="591"/>
      <c r="AD95" s="591"/>
      <c r="AE95" s="773"/>
      <c r="AF95" s="545"/>
      <c r="AG95" s="545"/>
      <c r="AH95" s="545"/>
      <c r="AI95" s="572"/>
      <c r="AJ95" s="777" t="s">
        <v>184</v>
      </c>
      <c r="AK95" s="776">
        <v>43831</v>
      </c>
      <c r="AL95" s="776">
        <v>44196</v>
      </c>
      <c r="AM95" s="428"/>
      <c r="AN95" s="642"/>
      <c r="AO95" s="615"/>
      <c r="AP95" s="430"/>
      <c r="AQ95" s="430"/>
      <c r="AR95" s="430"/>
      <c r="AS95" s="430"/>
      <c r="AT95" s="430"/>
      <c r="AU95" s="430"/>
      <c r="AV95" s="430"/>
      <c r="AW95" s="430"/>
      <c r="AX95" s="430"/>
      <c r="AY95" s="430"/>
      <c r="AZ95" s="477"/>
      <c r="BA95" s="483"/>
      <c r="BB95" s="479"/>
      <c r="BC95" s="479"/>
      <c r="BD95" s="479"/>
      <c r="BE95" s="644"/>
    </row>
    <row r="96" spans="1:57" ht="30" customHeight="1" thickBot="1">
      <c r="A96" s="766"/>
      <c r="B96" s="580"/>
      <c r="C96" s="692"/>
      <c r="D96" s="642"/>
      <c r="E96" s="560"/>
      <c r="F96" s="695"/>
      <c r="G96" s="560"/>
      <c r="H96" s="32" t="s">
        <v>125</v>
      </c>
      <c r="I96" s="92" t="s">
        <v>140</v>
      </c>
      <c r="J96" s="584"/>
      <c r="K96" s="587"/>
      <c r="L96" s="545"/>
      <c r="M96" s="572"/>
      <c r="N96" s="555"/>
      <c r="O96" s="545"/>
      <c r="P96" s="31" t="s">
        <v>105</v>
      </c>
      <c r="Q96" s="30" t="s">
        <v>106</v>
      </c>
      <c r="R96" s="30">
        <v>15</v>
      </c>
      <c r="S96" s="563"/>
      <c r="T96" s="563"/>
      <c r="U96" s="563"/>
      <c r="V96" s="563"/>
      <c r="W96" s="563"/>
      <c r="X96" s="563"/>
      <c r="Y96" s="582"/>
      <c r="Z96" s="578"/>
      <c r="AA96" s="582"/>
      <c r="AB96" s="705"/>
      <c r="AC96" s="591"/>
      <c r="AD96" s="591"/>
      <c r="AE96" s="773"/>
      <c r="AF96" s="545"/>
      <c r="AG96" s="545"/>
      <c r="AH96" s="545"/>
      <c r="AI96" s="572"/>
      <c r="AJ96" s="699"/>
      <c r="AK96" s="776"/>
      <c r="AL96" s="776"/>
      <c r="AM96" s="428"/>
      <c r="AN96" s="642"/>
      <c r="AO96" s="615"/>
      <c r="AP96" s="430"/>
      <c r="AQ96" s="430"/>
      <c r="AR96" s="430"/>
      <c r="AS96" s="430"/>
      <c r="AT96" s="430"/>
      <c r="AU96" s="430"/>
      <c r="AV96" s="430"/>
      <c r="AW96" s="430"/>
      <c r="AX96" s="430"/>
      <c r="AY96" s="430"/>
      <c r="AZ96" s="477"/>
      <c r="BA96" s="483"/>
      <c r="BB96" s="479"/>
      <c r="BC96" s="479"/>
      <c r="BD96" s="479"/>
      <c r="BE96" s="644"/>
    </row>
    <row r="97" spans="1:57" ht="30" customHeight="1" thickBot="1">
      <c r="A97" s="766"/>
      <c r="B97" s="580"/>
      <c r="C97" s="692"/>
      <c r="D97" s="642"/>
      <c r="E97" s="560"/>
      <c r="F97" s="695"/>
      <c r="G97" s="560"/>
      <c r="H97" s="32" t="s">
        <v>126</v>
      </c>
      <c r="I97" s="92" t="s">
        <v>140</v>
      </c>
      <c r="J97" s="584"/>
      <c r="K97" s="587"/>
      <c r="L97" s="545"/>
      <c r="M97" s="572"/>
      <c r="N97" s="555"/>
      <c r="O97" s="545"/>
      <c r="P97" s="31" t="s">
        <v>108</v>
      </c>
      <c r="Q97" s="30" t="s">
        <v>109</v>
      </c>
      <c r="R97" s="30">
        <v>15</v>
      </c>
      <c r="S97" s="563"/>
      <c r="T97" s="563"/>
      <c r="U97" s="563"/>
      <c r="V97" s="563"/>
      <c r="W97" s="563"/>
      <c r="X97" s="563"/>
      <c r="Y97" s="582"/>
      <c r="Z97" s="578"/>
      <c r="AA97" s="582"/>
      <c r="AB97" s="705"/>
      <c r="AC97" s="591"/>
      <c r="AD97" s="591"/>
      <c r="AE97" s="773"/>
      <c r="AF97" s="545"/>
      <c r="AG97" s="545"/>
      <c r="AH97" s="545"/>
      <c r="AI97" s="572"/>
      <c r="AJ97" s="699"/>
      <c r="AK97" s="776"/>
      <c r="AL97" s="776"/>
      <c r="AM97" s="428"/>
      <c r="AN97" s="642"/>
      <c r="AO97" s="615"/>
      <c r="AP97" s="430"/>
      <c r="AQ97" s="430"/>
      <c r="AR97" s="430"/>
      <c r="AS97" s="430"/>
      <c r="AT97" s="430"/>
      <c r="AU97" s="430"/>
      <c r="AV97" s="430"/>
      <c r="AW97" s="430"/>
      <c r="AX97" s="430"/>
      <c r="AY97" s="430"/>
      <c r="AZ97" s="477"/>
      <c r="BA97" s="483"/>
      <c r="BB97" s="479"/>
      <c r="BC97" s="479"/>
      <c r="BD97" s="479"/>
      <c r="BE97" s="644"/>
    </row>
    <row r="98" spans="1:57" ht="30" customHeight="1" thickBot="1">
      <c r="A98" s="766"/>
      <c r="B98" s="580"/>
      <c r="C98" s="692"/>
      <c r="D98" s="642"/>
      <c r="E98" s="560"/>
      <c r="F98" s="695"/>
      <c r="G98" s="560"/>
      <c r="H98" s="32" t="s">
        <v>127</v>
      </c>
      <c r="I98" s="92" t="s">
        <v>140</v>
      </c>
      <c r="J98" s="584"/>
      <c r="K98" s="587"/>
      <c r="L98" s="545"/>
      <c r="M98" s="572"/>
      <c r="N98" s="555"/>
      <c r="O98" s="545"/>
      <c r="P98" s="31" t="s">
        <v>112</v>
      </c>
      <c r="Q98" s="30" t="s">
        <v>113</v>
      </c>
      <c r="R98" s="30">
        <v>15</v>
      </c>
      <c r="S98" s="563"/>
      <c r="T98" s="563"/>
      <c r="U98" s="563"/>
      <c r="V98" s="563"/>
      <c r="W98" s="563"/>
      <c r="X98" s="563"/>
      <c r="Y98" s="582"/>
      <c r="Z98" s="578"/>
      <c r="AA98" s="582"/>
      <c r="AB98" s="705"/>
      <c r="AC98" s="591"/>
      <c r="AD98" s="591"/>
      <c r="AE98" s="773"/>
      <c r="AF98" s="545"/>
      <c r="AG98" s="545"/>
      <c r="AH98" s="545"/>
      <c r="AI98" s="572"/>
      <c r="AJ98" s="699"/>
      <c r="AK98" s="776"/>
      <c r="AL98" s="776"/>
      <c r="AM98" s="428"/>
      <c r="AN98" s="642"/>
      <c r="AO98" s="615"/>
      <c r="AP98" s="430"/>
      <c r="AQ98" s="430"/>
      <c r="AR98" s="430"/>
      <c r="AS98" s="430"/>
      <c r="AT98" s="430"/>
      <c r="AU98" s="430"/>
      <c r="AV98" s="430"/>
      <c r="AW98" s="430"/>
      <c r="AX98" s="430"/>
      <c r="AY98" s="430"/>
      <c r="AZ98" s="477"/>
      <c r="BA98" s="483"/>
      <c r="BB98" s="479"/>
      <c r="BC98" s="479"/>
      <c r="BD98" s="479"/>
      <c r="BE98" s="644"/>
    </row>
    <row r="99" spans="1:57" ht="18.75" customHeight="1" thickBot="1">
      <c r="A99" s="766"/>
      <c r="B99" s="580"/>
      <c r="C99" s="692"/>
      <c r="D99" s="642"/>
      <c r="E99" s="560"/>
      <c r="F99" s="695"/>
      <c r="G99" s="560"/>
      <c r="H99" s="554" t="s">
        <v>128</v>
      </c>
      <c r="I99" s="544" t="s">
        <v>140</v>
      </c>
      <c r="J99" s="584"/>
      <c r="K99" s="587"/>
      <c r="L99" s="545"/>
      <c r="M99" s="572"/>
      <c r="N99" s="555"/>
      <c r="O99" s="545"/>
      <c r="P99" s="31" t="s">
        <v>115</v>
      </c>
      <c r="Q99" s="30" t="s">
        <v>116</v>
      </c>
      <c r="R99" s="30">
        <v>15</v>
      </c>
      <c r="S99" s="563"/>
      <c r="T99" s="563"/>
      <c r="U99" s="563"/>
      <c r="V99" s="563"/>
      <c r="W99" s="563"/>
      <c r="X99" s="563"/>
      <c r="Y99" s="582"/>
      <c r="Z99" s="578"/>
      <c r="AA99" s="582"/>
      <c r="AB99" s="705"/>
      <c r="AC99" s="591"/>
      <c r="AD99" s="591"/>
      <c r="AE99" s="773"/>
      <c r="AF99" s="545"/>
      <c r="AG99" s="545"/>
      <c r="AH99" s="545"/>
      <c r="AI99" s="572"/>
      <c r="AJ99" s="699"/>
      <c r="AK99" s="776"/>
      <c r="AL99" s="776"/>
      <c r="AM99" s="428"/>
      <c r="AN99" s="642"/>
      <c r="AO99" s="615"/>
      <c r="AP99" s="430"/>
      <c r="AQ99" s="430"/>
      <c r="AR99" s="430"/>
      <c r="AS99" s="430"/>
      <c r="AT99" s="430"/>
      <c r="AU99" s="430"/>
      <c r="AV99" s="430"/>
      <c r="AW99" s="430"/>
      <c r="AX99" s="430"/>
      <c r="AY99" s="430"/>
      <c r="AZ99" s="477"/>
      <c r="BA99" s="483"/>
      <c r="BB99" s="479"/>
      <c r="BC99" s="479"/>
      <c r="BD99" s="479"/>
      <c r="BE99" s="644"/>
    </row>
    <row r="100" spans="1:57" ht="45.75" customHeight="1" thickBot="1">
      <c r="A100" s="766"/>
      <c r="B100" s="580"/>
      <c r="C100" s="692"/>
      <c r="D100" s="642"/>
      <c r="E100" s="560"/>
      <c r="F100" s="695"/>
      <c r="G100" s="560"/>
      <c r="H100" s="554"/>
      <c r="I100" s="589"/>
      <c r="J100" s="584"/>
      <c r="K100" s="587"/>
      <c r="L100" s="545"/>
      <c r="M100" s="572"/>
      <c r="N100" s="555"/>
      <c r="O100" s="545"/>
      <c r="P100" s="31" t="s">
        <v>118</v>
      </c>
      <c r="Q100" s="30" t="s">
        <v>119</v>
      </c>
      <c r="R100" s="30">
        <v>15</v>
      </c>
      <c r="S100" s="563"/>
      <c r="T100" s="563"/>
      <c r="U100" s="563"/>
      <c r="V100" s="563"/>
      <c r="W100" s="563"/>
      <c r="X100" s="563"/>
      <c r="Y100" s="582"/>
      <c r="Z100" s="578"/>
      <c r="AA100" s="582"/>
      <c r="AB100" s="705"/>
      <c r="AC100" s="591"/>
      <c r="AD100" s="591"/>
      <c r="AE100" s="773"/>
      <c r="AF100" s="545"/>
      <c r="AG100" s="545"/>
      <c r="AH100" s="545"/>
      <c r="AI100" s="572"/>
      <c r="AJ100" s="699"/>
      <c r="AK100" s="776"/>
      <c r="AL100" s="776"/>
      <c r="AM100" s="428"/>
      <c r="AN100" s="642"/>
      <c r="AO100" s="615"/>
      <c r="AP100" s="430"/>
      <c r="AQ100" s="430"/>
      <c r="AR100" s="430"/>
      <c r="AS100" s="430"/>
      <c r="AT100" s="430"/>
      <c r="AU100" s="430"/>
      <c r="AV100" s="430"/>
      <c r="AW100" s="430"/>
      <c r="AX100" s="430"/>
      <c r="AY100" s="430"/>
      <c r="AZ100" s="477"/>
      <c r="BA100" s="483"/>
      <c r="BB100" s="479"/>
      <c r="BC100" s="479"/>
      <c r="BD100" s="479"/>
      <c r="BE100" s="644"/>
    </row>
    <row r="101" spans="1:57" ht="113.25" customHeight="1">
      <c r="A101" s="766"/>
      <c r="B101" s="580"/>
      <c r="C101" s="692"/>
      <c r="D101" s="642"/>
      <c r="E101" s="560"/>
      <c r="F101" s="695"/>
      <c r="G101" s="560"/>
      <c r="H101" s="556" t="s">
        <v>129</v>
      </c>
      <c r="I101" s="544" t="s">
        <v>140</v>
      </c>
      <c r="J101" s="584"/>
      <c r="K101" s="587"/>
      <c r="L101" s="545"/>
      <c r="M101" s="572"/>
      <c r="N101" s="555"/>
      <c r="O101" s="545"/>
      <c r="P101" s="31" t="s">
        <v>121</v>
      </c>
      <c r="Q101" s="34" t="s">
        <v>122</v>
      </c>
      <c r="R101" s="30">
        <v>10</v>
      </c>
      <c r="S101" s="563"/>
      <c r="T101" s="563"/>
      <c r="U101" s="563"/>
      <c r="V101" s="563"/>
      <c r="W101" s="563"/>
      <c r="X101" s="563"/>
      <c r="Y101" s="582"/>
      <c r="Z101" s="578"/>
      <c r="AA101" s="582"/>
      <c r="AB101" s="705"/>
      <c r="AC101" s="591"/>
      <c r="AD101" s="591"/>
      <c r="AE101" s="773"/>
      <c r="AF101" s="545"/>
      <c r="AG101" s="545"/>
      <c r="AH101" s="545"/>
      <c r="AI101" s="572"/>
      <c r="AJ101" s="699"/>
      <c r="AK101" s="776"/>
      <c r="AL101" s="776"/>
      <c r="AM101" s="428"/>
      <c r="AN101" s="642"/>
      <c r="AO101" s="615"/>
      <c r="AP101" s="430"/>
      <c r="AQ101" s="430"/>
      <c r="AR101" s="430"/>
      <c r="AS101" s="430"/>
      <c r="AT101" s="430"/>
      <c r="AU101" s="430"/>
      <c r="AV101" s="430"/>
      <c r="AW101" s="430"/>
      <c r="AX101" s="430"/>
      <c r="AY101" s="430"/>
      <c r="AZ101" s="477"/>
      <c r="BA101" s="483"/>
      <c r="BB101" s="479"/>
      <c r="BC101" s="479"/>
      <c r="BD101" s="479"/>
      <c r="BE101" s="644"/>
    </row>
    <row r="102" spans="1:57" ht="26.25" customHeight="1" thickBot="1">
      <c r="A102" s="766"/>
      <c r="B102" s="580"/>
      <c r="C102" s="692"/>
      <c r="D102" s="642"/>
      <c r="E102" s="560"/>
      <c r="F102" s="695"/>
      <c r="G102" s="560"/>
      <c r="H102" s="558"/>
      <c r="I102" s="589"/>
      <c r="J102" s="584"/>
      <c r="K102" s="587"/>
      <c r="L102" s="545"/>
      <c r="M102" s="572"/>
      <c r="N102" s="648"/>
      <c r="O102" s="545"/>
      <c r="P102" s="562"/>
      <c r="Q102" s="562"/>
      <c r="R102" s="562"/>
      <c r="S102" s="563"/>
      <c r="T102" s="563"/>
      <c r="U102" s="563"/>
      <c r="V102" s="563"/>
      <c r="W102" s="563"/>
      <c r="X102" s="563"/>
      <c r="Y102" s="582"/>
      <c r="Z102" s="578"/>
      <c r="AA102" s="582"/>
      <c r="AB102" s="705"/>
      <c r="AC102" s="591"/>
      <c r="AD102" s="591"/>
      <c r="AE102" s="773"/>
      <c r="AF102" s="545"/>
      <c r="AG102" s="545"/>
      <c r="AH102" s="545"/>
      <c r="AI102" s="572"/>
      <c r="AJ102" s="778" t="s">
        <v>185</v>
      </c>
      <c r="AK102" s="662" t="s">
        <v>149</v>
      </c>
      <c r="AL102" s="662" t="s">
        <v>169</v>
      </c>
      <c r="AM102" s="553" t="s">
        <v>170</v>
      </c>
      <c r="AN102" s="642"/>
      <c r="AO102" s="615"/>
      <c r="AP102" s="430"/>
      <c r="AQ102" s="430"/>
      <c r="AR102" s="430"/>
      <c r="AS102" s="430"/>
      <c r="AT102" s="430"/>
      <c r="AU102" s="430"/>
      <c r="AV102" s="430"/>
      <c r="AW102" s="430"/>
      <c r="AX102" s="430"/>
      <c r="AY102" s="430"/>
      <c r="AZ102" s="477"/>
      <c r="BA102" s="483"/>
      <c r="BB102" s="479"/>
      <c r="BC102" s="479"/>
      <c r="BD102" s="479"/>
      <c r="BE102" s="644"/>
    </row>
    <row r="103" spans="1:57" ht="18.75" customHeight="1">
      <c r="A103" s="766"/>
      <c r="B103" s="580"/>
      <c r="C103" s="692"/>
      <c r="D103" s="642"/>
      <c r="E103" s="560"/>
      <c r="F103" s="695"/>
      <c r="G103" s="560"/>
      <c r="H103" s="554" t="s">
        <v>130</v>
      </c>
      <c r="I103" s="544" t="s">
        <v>140</v>
      </c>
      <c r="J103" s="584"/>
      <c r="K103" s="587"/>
      <c r="L103" s="545"/>
      <c r="M103" s="572"/>
      <c r="N103" s="648"/>
      <c r="O103" s="545"/>
      <c r="P103" s="563"/>
      <c r="Q103" s="563"/>
      <c r="R103" s="563"/>
      <c r="S103" s="563"/>
      <c r="T103" s="563"/>
      <c r="U103" s="563"/>
      <c r="V103" s="563"/>
      <c r="W103" s="563"/>
      <c r="X103" s="563"/>
      <c r="Y103" s="582"/>
      <c r="Z103" s="578"/>
      <c r="AA103" s="582"/>
      <c r="AB103" s="705"/>
      <c r="AC103" s="591"/>
      <c r="AD103" s="591"/>
      <c r="AE103" s="773"/>
      <c r="AF103" s="545"/>
      <c r="AG103" s="545"/>
      <c r="AH103" s="545"/>
      <c r="AI103" s="572"/>
      <c r="AJ103" s="779"/>
      <c r="AK103" s="538"/>
      <c r="AL103" s="538"/>
      <c r="AM103" s="545"/>
      <c r="AN103" s="642"/>
      <c r="AO103" s="615"/>
      <c r="AP103" s="430"/>
      <c r="AQ103" s="430"/>
      <c r="AR103" s="430"/>
      <c r="AS103" s="430"/>
      <c r="AT103" s="430"/>
      <c r="AU103" s="430"/>
      <c r="AV103" s="430"/>
      <c r="AW103" s="430"/>
      <c r="AX103" s="430"/>
      <c r="AY103" s="430"/>
      <c r="AZ103" s="477"/>
      <c r="BA103" s="483"/>
      <c r="BB103" s="479"/>
      <c r="BC103" s="479"/>
      <c r="BD103" s="479"/>
      <c r="BE103" s="644"/>
    </row>
    <row r="104" spans="1:57" ht="9.75" customHeight="1" thickBot="1">
      <c r="A104" s="766"/>
      <c r="B104" s="580"/>
      <c r="C104" s="692"/>
      <c r="D104" s="642"/>
      <c r="E104" s="560"/>
      <c r="F104" s="695"/>
      <c r="G104" s="560"/>
      <c r="H104" s="554"/>
      <c r="I104" s="589" t="s">
        <v>140</v>
      </c>
      <c r="J104" s="584"/>
      <c r="K104" s="587"/>
      <c r="L104" s="545"/>
      <c r="M104" s="572"/>
      <c r="N104" s="648"/>
      <c r="O104" s="545"/>
      <c r="P104" s="563"/>
      <c r="Q104" s="563"/>
      <c r="R104" s="563"/>
      <c r="S104" s="563"/>
      <c r="T104" s="563"/>
      <c r="U104" s="563"/>
      <c r="V104" s="563"/>
      <c r="W104" s="563"/>
      <c r="X104" s="563"/>
      <c r="Y104" s="582"/>
      <c r="Z104" s="578"/>
      <c r="AA104" s="582"/>
      <c r="AB104" s="705"/>
      <c r="AC104" s="591"/>
      <c r="AD104" s="591"/>
      <c r="AE104" s="773"/>
      <c r="AF104" s="545"/>
      <c r="AG104" s="545"/>
      <c r="AH104" s="545"/>
      <c r="AI104" s="572"/>
      <c r="AJ104" s="779"/>
      <c r="AK104" s="538"/>
      <c r="AL104" s="538"/>
      <c r="AM104" s="545"/>
      <c r="AN104" s="642"/>
      <c r="AO104" s="615"/>
      <c r="AP104" s="430"/>
      <c r="AQ104" s="430"/>
      <c r="AR104" s="430"/>
      <c r="AS104" s="430"/>
      <c r="AT104" s="430"/>
      <c r="AU104" s="430"/>
      <c r="AV104" s="430"/>
      <c r="AW104" s="430"/>
      <c r="AX104" s="430"/>
      <c r="AY104" s="430"/>
      <c r="AZ104" s="477"/>
      <c r="BA104" s="483"/>
      <c r="BB104" s="479"/>
      <c r="BC104" s="479"/>
      <c r="BD104" s="479"/>
      <c r="BE104" s="644"/>
    </row>
    <row r="105" spans="1:57" ht="18.75" customHeight="1">
      <c r="A105" s="766"/>
      <c r="B105" s="580"/>
      <c r="C105" s="692"/>
      <c r="D105" s="642"/>
      <c r="E105" s="560"/>
      <c r="F105" s="695"/>
      <c r="G105" s="560"/>
      <c r="H105" s="554" t="s">
        <v>131</v>
      </c>
      <c r="I105" s="544" t="s">
        <v>147</v>
      </c>
      <c r="J105" s="584"/>
      <c r="K105" s="587"/>
      <c r="L105" s="545"/>
      <c r="M105" s="572"/>
      <c r="N105" s="648"/>
      <c r="O105" s="545"/>
      <c r="P105" s="563"/>
      <c r="Q105" s="563"/>
      <c r="R105" s="563"/>
      <c r="S105" s="563"/>
      <c r="T105" s="563"/>
      <c r="U105" s="563"/>
      <c r="V105" s="563"/>
      <c r="W105" s="563"/>
      <c r="X105" s="563"/>
      <c r="Y105" s="582"/>
      <c r="Z105" s="578"/>
      <c r="AA105" s="582"/>
      <c r="AB105" s="705"/>
      <c r="AC105" s="591"/>
      <c r="AD105" s="591"/>
      <c r="AE105" s="773"/>
      <c r="AF105" s="545"/>
      <c r="AG105" s="545"/>
      <c r="AH105" s="545"/>
      <c r="AI105" s="572"/>
      <c r="AJ105" s="779"/>
      <c r="AK105" s="538"/>
      <c r="AL105" s="538"/>
      <c r="AM105" s="545"/>
      <c r="AN105" s="642"/>
      <c r="AO105" s="615"/>
      <c r="AP105" s="430"/>
      <c r="AQ105" s="430"/>
      <c r="AR105" s="430"/>
      <c r="AS105" s="430"/>
      <c r="AT105" s="430"/>
      <c r="AU105" s="430"/>
      <c r="AV105" s="430"/>
      <c r="AW105" s="430"/>
      <c r="AX105" s="430"/>
      <c r="AY105" s="430"/>
      <c r="AZ105" s="477"/>
      <c r="BA105" s="483"/>
      <c r="BB105" s="479"/>
      <c r="BC105" s="479"/>
      <c r="BD105" s="479"/>
      <c r="BE105" s="644"/>
    </row>
    <row r="106" spans="1:57" ht="12.75" customHeight="1" thickBot="1">
      <c r="A106" s="766"/>
      <c r="B106" s="580"/>
      <c r="C106" s="692"/>
      <c r="D106" s="642"/>
      <c r="E106" s="560"/>
      <c r="F106" s="695"/>
      <c r="G106" s="560"/>
      <c r="H106" s="554"/>
      <c r="I106" s="589" t="s">
        <v>140</v>
      </c>
      <c r="J106" s="584"/>
      <c r="K106" s="587"/>
      <c r="L106" s="545"/>
      <c r="M106" s="572"/>
      <c r="N106" s="648"/>
      <c r="O106" s="545"/>
      <c r="P106" s="563"/>
      <c r="Q106" s="563"/>
      <c r="R106" s="563"/>
      <c r="S106" s="563"/>
      <c r="T106" s="563"/>
      <c r="U106" s="563"/>
      <c r="V106" s="563"/>
      <c r="W106" s="563"/>
      <c r="X106" s="563"/>
      <c r="Y106" s="582"/>
      <c r="Z106" s="578"/>
      <c r="AA106" s="582"/>
      <c r="AB106" s="705"/>
      <c r="AC106" s="591"/>
      <c r="AD106" s="591"/>
      <c r="AE106" s="773"/>
      <c r="AF106" s="545"/>
      <c r="AG106" s="545"/>
      <c r="AH106" s="545"/>
      <c r="AI106" s="572"/>
      <c r="AJ106" s="779"/>
      <c r="AK106" s="538"/>
      <c r="AL106" s="538"/>
      <c r="AM106" s="545"/>
      <c r="AN106" s="642"/>
      <c r="AO106" s="615"/>
      <c r="AP106" s="430"/>
      <c r="AQ106" s="430"/>
      <c r="AR106" s="430"/>
      <c r="AS106" s="430"/>
      <c r="AT106" s="430"/>
      <c r="AU106" s="430"/>
      <c r="AV106" s="430"/>
      <c r="AW106" s="430"/>
      <c r="AX106" s="430"/>
      <c r="AY106" s="430"/>
      <c r="AZ106" s="477"/>
      <c r="BA106" s="483"/>
      <c r="BB106" s="479"/>
      <c r="BC106" s="479"/>
      <c r="BD106" s="479"/>
      <c r="BE106" s="644"/>
    </row>
    <row r="107" spans="1:57" ht="18.75" customHeight="1">
      <c r="A107" s="766"/>
      <c r="B107" s="580"/>
      <c r="C107" s="692"/>
      <c r="D107" s="642"/>
      <c r="E107" s="560"/>
      <c r="F107" s="695"/>
      <c r="G107" s="560"/>
      <c r="H107" s="554" t="s">
        <v>132</v>
      </c>
      <c r="I107" s="544" t="s">
        <v>140</v>
      </c>
      <c r="J107" s="584"/>
      <c r="K107" s="587"/>
      <c r="L107" s="545"/>
      <c r="M107" s="572"/>
      <c r="N107" s="648"/>
      <c r="O107" s="545"/>
      <c r="P107" s="563"/>
      <c r="Q107" s="563"/>
      <c r="R107" s="563"/>
      <c r="S107" s="563"/>
      <c r="T107" s="563"/>
      <c r="U107" s="563"/>
      <c r="V107" s="563"/>
      <c r="W107" s="563"/>
      <c r="X107" s="563"/>
      <c r="Y107" s="582"/>
      <c r="Z107" s="578"/>
      <c r="AA107" s="582"/>
      <c r="AB107" s="705"/>
      <c r="AC107" s="591"/>
      <c r="AD107" s="591"/>
      <c r="AE107" s="773"/>
      <c r="AF107" s="545"/>
      <c r="AG107" s="545"/>
      <c r="AH107" s="545"/>
      <c r="AI107" s="572"/>
      <c r="AJ107" s="779"/>
      <c r="AK107" s="538"/>
      <c r="AL107" s="538"/>
      <c r="AM107" s="545"/>
      <c r="AN107" s="642"/>
      <c r="AO107" s="615"/>
      <c r="AP107" s="430"/>
      <c r="AQ107" s="430"/>
      <c r="AR107" s="430"/>
      <c r="AS107" s="430"/>
      <c r="AT107" s="430"/>
      <c r="AU107" s="430"/>
      <c r="AV107" s="430"/>
      <c r="AW107" s="430"/>
      <c r="AX107" s="430"/>
      <c r="AY107" s="430"/>
      <c r="AZ107" s="477"/>
      <c r="BA107" s="483"/>
      <c r="BB107" s="479"/>
      <c r="BC107" s="479"/>
      <c r="BD107" s="479"/>
      <c r="BE107" s="644"/>
    </row>
    <row r="108" spans="1:57" ht="12.75" customHeight="1" thickBot="1">
      <c r="A108" s="766"/>
      <c r="B108" s="580"/>
      <c r="C108" s="692"/>
      <c r="D108" s="642"/>
      <c r="E108" s="560"/>
      <c r="F108" s="695"/>
      <c r="G108" s="560"/>
      <c r="H108" s="554"/>
      <c r="I108" s="589" t="s">
        <v>140</v>
      </c>
      <c r="J108" s="584"/>
      <c r="K108" s="587"/>
      <c r="L108" s="545"/>
      <c r="M108" s="572"/>
      <c r="N108" s="648"/>
      <c r="O108" s="545"/>
      <c r="P108" s="563"/>
      <c r="Q108" s="563"/>
      <c r="R108" s="563"/>
      <c r="S108" s="563"/>
      <c r="T108" s="563"/>
      <c r="U108" s="563"/>
      <c r="V108" s="563"/>
      <c r="W108" s="563"/>
      <c r="X108" s="563"/>
      <c r="Y108" s="582"/>
      <c r="Z108" s="578"/>
      <c r="AA108" s="582"/>
      <c r="AB108" s="705"/>
      <c r="AC108" s="591"/>
      <c r="AD108" s="591"/>
      <c r="AE108" s="773"/>
      <c r="AF108" s="545"/>
      <c r="AG108" s="545"/>
      <c r="AH108" s="545"/>
      <c r="AI108" s="572"/>
      <c r="AJ108" s="779"/>
      <c r="AK108" s="538"/>
      <c r="AL108" s="538"/>
      <c r="AM108" s="545"/>
      <c r="AN108" s="642"/>
      <c r="AO108" s="615"/>
      <c r="AP108" s="430"/>
      <c r="AQ108" s="430"/>
      <c r="AR108" s="430"/>
      <c r="AS108" s="430"/>
      <c r="AT108" s="430"/>
      <c r="AU108" s="430"/>
      <c r="AV108" s="430"/>
      <c r="AW108" s="430"/>
      <c r="AX108" s="430"/>
      <c r="AY108" s="430"/>
      <c r="AZ108" s="477"/>
      <c r="BA108" s="483"/>
      <c r="BB108" s="479"/>
      <c r="BC108" s="479"/>
      <c r="BD108" s="479"/>
      <c r="BE108" s="644"/>
    </row>
    <row r="109" spans="1:57" ht="14.25" customHeight="1">
      <c r="A109" s="766"/>
      <c r="B109" s="580"/>
      <c r="C109" s="692"/>
      <c r="D109" s="642"/>
      <c r="E109" s="560"/>
      <c r="F109" s="695"/>
      <c r="G109" s="560"/>
      <c r="H109" s="556" t="s">
        <v>133</v>
      </c>
      <c r="I109" s="544" t="s">
        <v>140</v>
      </c>
      <c r="J109" s="584"/>
      <c r="K109" s="587"/>
      <c r="L109" s="545"/>
      <c r="M109" s="572"/>
      <c r="N109" s="648"/>
      <c r="O109" s="545"/>
      <c r="P109" s="563"/>
      <c r="Q109" s="563"/>
      <c r="R109" s="563"/>
      <c r="S109" s="563"/>
      <c r="T109" s="563"/>
      <c r="U109" s="563"/>
      <c r="V109" s="563"/>
      <c r="W109" s="563"/>
      <c r="X109" s="563"/>
      <c r="Y109" s="582"/>
      <c r="Z109" s="578"/>
      <c r="AA109" s="582"/>
      <c r="AB109" s="705"/>
      <c r="AC109" s="591"/>
      <c r="AD109" s="591"/>
      <c r="AE109" s="773"/>
      <c r="AF109" s="545"/>
      <c r="AG109" s="545"/>
      <c r="AH109" s="545"/>
      <c r="AI109" s="572"/>
      <c r="AJ109" s="779"/>
      <c r="AK109" s="538"/>
      <c r="AL109" s="538"/>
      <c r="AM109" s="545"/>
      <c r="AN109" s="642"/>
      <c r="AO109" s="615"/>
      <c r="AP109" s="430"/>
      <c r="AQ109" s="430"/>
      <c r="AR109" s="430"/>
      <c r="AS109" s="430"/>
      <c r="AT109" s="430"/>
      <c r="AU109" s="430"/>
      <c r="AV109" s="430"/>
      <c r="AW109" s="430"/>
      <c r="AX109" s="430"/>
      <c r="AY109" s="430"/>
      <c r="AZ109" s="477"/>
      <c r="BA109" s="483"/>
      <c r="BB109" s="479"/>
      <c r="BC109" s="479"/>
      <c r="BD109" s="479"/>
      <c r="BE109" s="644"/>
    </row>
    <row r="110" spans="1:57" ht="13.5" customHeight="1" thickBot="1">
      <c r="A110" s="766"/>
      <c r="B110" s="580"/>
      <c r="C110" s="692"/>
      <c r="D110" s="642"/>
      <c r="E110" s="560"/>
      <c r="F110" s="695"/>
      <c r="G110" s="560"/>
      <c r="H110" s="558"/>
      <c r="I110" s="589" t="s">
        <v>140</v>
      </c>
      <c r="J110" s="584"/>
      <c r="K110" s="587"/>
      <c r="L110" s="545"/>
      <c r="M110" s="572"/>
      <c r="N110" s="648"/>
      <c r="O110" s="545"/>
      <c r="P110" s="563"/>
      <c r="Q110" s="563"/>
      <c r="R110" s="563"/>
      <c r="S110" s="563"/>
      <c r="T110" s="563"/>
      <c r="U110" s="563"/>
      <c r="V110" s="563"/>
      <c r="W110" s="563"/>
      <c r="X110" s="563"/>
      <c r="Y110" s="582"/>
      <c r="Z110" s="578"/>
      <c r="AA110" s="582"/>
      <c r="AB110" s="705"/>
      <c r="AC110" s="591"/>
      <c r="AD110" s="591"/>
      <c r="AE110" s="773"/>
      <c r="AF110" s="545"/>
      <c r="AG110" s="545"/>
      <c r="AH110" s="545"/>
      <c r="AI110" s="572"/>
      <c r="AJ110" s="779"/>
      <c r="AK110" s="538"/>
      <c r="AL110" s="538"/>
      <c r="AM110" s="545"/>
      <c r="AN110" s="642"/>
      <c r="AO110" s="615"/>
      <c r="AP110" s="430"/>
      <c r="AQ110" s="430"/>
      <c r="AR110" s="430"/>
      <c r="AS110" s="430"/>
      <c r="AT110" s="430"/>
      <c r="AU110" s="430"/>
      <c r="AV110" s="430"/>
      <c r="AW110" s="430"/>
      <c r="AX110" s="430"/>
      <c r="AY110" s="430"/>
      <c r="AZ110" s="477"/>
      <c r="BA110" s="483"/>
      <c r="BB110" s="479"/>
      <c r="BC110" s="479"/>
      <c r="BD110" s="479"/>
      <c r="BE110" s="644"/>
    </row>
    <row r="111" spans="1:57" ht="18.75" customHeight="1">
      <c r="A111" s="766"/>
      <c r="B111" s="580"/>
      <c r="C111" s="692"/>
      <c r="D111" s="642"/>
      <c r="E111" s="560"/>
      <c r="F111" s="695"/>
      <c r="G111" s="560"/>
      <c r="H111" s="684" t="s">
        <v>134</v>
      </c>
      <c r="I111" s="544" t="s">
        <v>147</v>
      </c>
      <c r="J111" s="584"/>
      <c r="K111" s="587"/>
      <c r="L111" s="545"/>
      <c r="M111" s="572"/>
      <c r="N111" s="648"/>
      <c r="O111" s="545"/>
      <c r="P111" s="563"/>
      <c r="Q111" s="563"/>
      <c r="R111" s="563"/>
      <c r="S111" s="563"/>
      <c r="T111" s="563"/>
      <c r="U111" s="563"/>
      <c r="V111" s="563"/>
      <c r="W111" s="563"/>
      <c r="X111" s="563"/>
      <c r="Y111" s="582"/>
      <c r="Z111" s="578"/>
      <c r="AA111" s="582"/>
      <c r="AB111" s="705"/>
      <c r="AC111" s="591"/>
      <c r="AD111" s="591"/>
      <c r="AE111" s="773"/>
      <c r="AF111" s="545"/>
      <c r="AG111" s="545"/>
      <c r="AH111" s="545"/>
      <c r="AI111" s="572"/>
      <c r="AJ111" s="779"/>
      <c r="AK111" s="538"/>
      <c r="AL111" s="538"/>
      <c r="AM111" s="545"/>
      <c r="AN111" s="642"/>
      <c r="AO111" s="615"/>
      <c r="AP111" s="430"/>
      <c r="AQ111" s="430"/>
      <c r="AR111" s="430"/>
      <c r="AS111" s="430"/>
      <c r="AT111" s="430"/>
      <c r="AU111" s="430"/>
      <c r="AV111" s="430"/>
      <c r="AW111" s="430"/>
      <c r="AX111" s="430"/>
      <c r="AY111" s="430"/>
      <c r="AZ111" s="477"/>
      <c r="BA111" s="483"/>
      <c r="BB111" s="479"/>
      <c r="BC111" s="479"/>
      <c r="BD111" s="479"/>
      <c r="BE111" s="644"/>
    </row>
    <row r="112" spans="1:57" ht="15.75" customHeight="1" thickBot="1">
      <c r="A112" s="767"/>
      <c r="B112" s="690"/>
      <c r="C112" s="693"/>
      <c r="D112" s="643"/>
      <c r="E112" s="634"/>
      <c r="F112" s="696"/>
      <c r="G112" s="634"/>
      <c r="H112" s="685"/>
      <c r="I112" s="589" t="s">
        <v>140</v>
      </c>
      <c r="J112" s="666"/>
      <c r="K112" s="668"/>
      <c r="L112" s="589"/>
      <c r="M112" s="670"/>
      <c r="N112" s="649"/>
      <c r="O112" s="589"/>
      <c r="P112" s="658"/>
      <c r="Q112" s="658"/>
      <c r="R112" s="658"/>
      <c r="S112" s="658"/>
      <c r="T112" s="658"/>
      <c r="U112" s="658"/>
      <c r="V112" s="658"/>
      <c r="W112" s="658"/>
      <c r="X112" s="658"/>
      <c r="Y112" s="582"/>
      <c r="Z112" s="578"/>
      <c r="AA112" s="582"/>
      <c r="AB112" s="706"/>
      <c r="AC112" s="592"/>
      <c r="AD112" s="592"/>
      <c r="AE112" s="774"/>
      <c r="AF112" s="589"/>
      <c r="AG112" s="589"/>
      <c r="AH112" s="589"/>
      <c r="AI112" s="670"/>
      <c r="AJ112" s="780"/>
      <c r="AK112" s="539"/>
      <c r="AL112" s="539"/>
      <c r="AM112" s="589"/>
      <c r="AN112" s="643"/>
      <c r="AO112" s="645"/>
      <c r="AP112" s="431"/>
      <c r="AQ112" s="431"/>
      <c r="AR112" s="431"/>
      <c r="AS112" s="431"/>
      <c r="AT112" s="431"/>
      <c r="AU112" s="431"/>
      <c r="AV112" s="431"/>
      <c r="AW112" s="431"/>
      <c r="AX112" s="431"/>
      <c r="AY112" s="431"/>
      <c r="AZ112" s="484"/>
      <c r="BA112" s="485"/>
      <c r="BB112" s="486"/>
      <c r="BC112" s="486"/>
      <c r="BD112" s="486"/>
      <c r="BE112" s="646"/>
    </row>
    <row r="113" spans="1:57" ht="15" customHeight="1" thickBot="1">
      <c r="A113" s="430">
        <v>5</v>
      </c>
      <c r="B113" s="628" t="s">
        <v>171</v>
      </c>
      <c r="C113" s="620" t="s">
        <v>186</v>
      </c>
      <c r="D113" s="631" t="s">
        <v>85</v>
      </c>
      <c r="E113" s="609" t="s">
        <v>187</v>
      </c>
      <c r="F113" s="620" t="s">
        <v>188</v>
      </c>
      <c r="G113" s="633" t="s">
        <v>88</v>
      </c>
      <c r="H113" s="554" t="s">
        <v>89</v>
      </c>
      <c r="I113" s="544" t="s">
        <v>140</v>
      </c>
      <c r="J113" s="635">
        <v>14</v>
      </c>
      <c r="K113" s="636" t="str">
        <f>+IF(AND(J113&lt;6,J113&gt;0),"Moderado",IF(AND(J113&lt;12,J113&gt;5),"Mayor",IF(AND(J113&lt;20,J113&gt;11),"Catastrófico","Responda las Preguntas de Impacto")))</f>
        <v>Catastrófico</v>
      </c>
      <c r="L113" s="544"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Extremo</v>
      </c>
      <c r="M113" s="637"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Evitar el Riesgo, Reducir el Riesgo, Compartir el Riesgo</v>
      </c>
      <c r="N113" s="638" t="s">
        <v>189</v>
      </c>
      <c r="O113" s="428" t="s">
        <v>92</v>
      </c>
      <c r="P113" s="45" t="s">
        <v>93</v>
      </c>
      <c r="Q113" s="30" t="s">
        <v>94</v>
      </c>
      <c r="R113" s="82">
        <v>15</v>
      </c>
      <c r="S113" s="430">
        <f>SUM(R113:R120)</f>
        <v>100</v>
      </c>
      <c r="T113" s="430" t="str">
        <f>+IF(AND(S113&lt;=100,S113&gt;=96),"Fuerte",IF(AND(S113&lt;=95,S113&gt;=86),"Moderado",IF(AND(S113&lt;=85,J113&gt;=0),"Débil"," ")))</f>
        <v>Fuerte</v>
      </c>
      <c r="U113" s="430" t="s">
        <v>95</v>
      </c>
      <c r="V113" s="430"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430">
        <f>IF(V113="Fuerte",100,IF(V113="Moderado",50,IF(V113="Débil",0)))</f>
        <v>100</v>
      </c>
      <c r="X113" s="430">
        <f>AVERAGE(W113:W120)</f>
        <v>100</v>
      </c>
      <c r="Y113" s="428" t="s">
        <v>190</v>
      </c>
      <c r="Z113" s="430" t="s">
        <v>157</v>
      </c>
      <c r="AA113" s="616" t="s">
        <v>191</v>
      </c>
      <c r="AB113" s="577" t="str">
        <f>+IF(X113=100,"Fuerte",IF(AND(X113&lt;=99,X113&gt;=50),"Moderado",IF(X113&lt;50,"Débil"," ")))</f>
        <v>Fuerte</v>
      </c>
      <c r="AC113" s="590" t="s">
        <v>99</v>
      </c>
      <c r="AD113" s="590" t="s">
        <v>100</v>
      </c>
      <c r="AE113" s="544"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428"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428" t="str">
        <f>K113</f>
        <v>Catastrófico</v>
      </c>
      <c r="AH113" s="544"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Extremo</v>
      </c>
      <c r="AI113" s="618"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Evitar el Riesgo, Reducir el Riesgo, Compartir el Riesgo</v>
      </c>
      <c r="AJ113" s="540" t="s">
        <v>192</v>
      </c>
      <c r="AK113" s="620" t="s">
        <v>193</v>
      </c>
      <c r="AL113" s="620" t="s">
        <v>194</v>
      </c>
      <c r="AM113" s="428" t="s">
        <v>195</v>
      </c>
      <c r="AN113" s="603" t="s">
        <v>196</v>
      </c>
      <c r="AO113" s="615"/>
      <c r="AP113" s="430"/>
      <c r="AQ113" s="430"/>
      <c r="AR113" s="430"/>
      <c r="AS113" s="430"/>
      <c r="AT113" s="430"/>
      <c r="AU113" s="430"/>
      <c r="AV113" s="430"/>
      <c r="AW113" s="430"/>
      <c r="AX113" s="430"/>
      <c r="AY113" s="430"/>
      <c r="AZ113" s="430"/>
      <c r="BA113" s="617"/>
      <c r="BB113" s="617"/>
      <c r="BC113" s="617"/>
      <c r="BD113" s="617"/>
      <c r="BE113" s="617"/>
    </row>
    <row r="114" spans="1:57" ht="15.75" thickBot="1">
      <c r="A114" s="430"/>
      <c r="B114" s="629"/>
      <c r="C114" s="620"/>
      <c r="D114" s="569"/>
      <c r="E114" s="610"/>
      <c r="F114" s="620"/>
      <c r="G114" s="560"/>
      <c r="H114" s="554"/>
      <c r="I114" s="589"/>
      <c r="J114" s="635"/>
      <c r="K114" s="636"/>
      <c r="L114" s="545"/>
      <c r="M114" s="572"/>
      <c r="N114" s="639"/>
      <c r="O114" s="428"/>
      <c r="P114" s="45" t="s">
        <v>105</v>
      </c>
      <c r="Q114" s="30" t="s">
        <v>106</v>
      </c>
      <c r="R114" s="82">
        <v>15</v>
      </c>
      <c r="S114" s="430"/>
      <c r="T114" s="430"/>
      <c r="U114" s="430"/>
      <c r="V114" s="430"/>
      <c r="W114" s="430"/>
      <c r="X114" s="430"/>
      <c r="Y114" s="428"/>
      <c r="Z114" s="430"/>
      <c r="AA114" s="616"/>
      <c r="AB114" s="577"/>
      <c r="AC114" s="591"/>
      <c r="AD114" s="591"/>
      <c r="AE114" s="545"/>
      <c r="AF114" s="428"/>
      <c r="AG114" s="428"/>
      <c r="AH114" s="545"/>
      <c r="AI114" s="610"/>
      <c r="AJ114" s="540"/>
      <c r="AK114" s="620"/>
      <c r="AL114" s="620"/>
      <c r="AM114" s="428"/>
      <c r="AN114" s="604"/>
      <c r="AO114" s="615"/>
      <c r="AP114" s="430"/>
      <c r="AQ114" s="430"/>
      <c r="AR114" s="430"/>
      <c r="AS114" s="430"/>
      <c r="AT114" s="430"/>
      <c r="AU114" s="430"/>
      <c r="AV114" s="430"/>
      <c r="AW114" s="430"/>
      <c r="AX114" s="430"/>
      <c r="AY114" s="430"/>
      <c r="AZ114" s="430"/>
      <c r="BA114" s="617"/>
      <c r="BB114" s="617"/>
      <c r="BC114" s="617"/>
      <c r="BD114" s="617"/>
      <c r="BE114" s="617"/>
    </row>
    <row r="115" spans="1:57" ht="44.25" customHeight="1" thickBot="1">
      <c r="A115" s="430"/>
      <c r="B115" s="629"/>
      <c r="C115" s="620"/>
      <c r="D115" s="569"/>
      <c r="E115" s="610"/>
      <c r="F115" s="620"/>
      <c r="G115" s="560"/>
      <c r="H115" s="554" t="s">
        <v>104</v>
      </c>
      <c r="I115" s="544" t="s">
        <v>140</v>
      </c>
      <c r="J115" s="635"/>
      <c r="K115" s="636"/>
      <c r="L115" s="545"/>
      <c r="M115" s="572"/>
      <c r="N115" s="639"/>
      <c r="O115" s="428"/>
      <c r="P115" s="45" t="s">
        <v>108</v>
      </c>
      <c r="Q115" s="30" t="s">
        <v>109</v>
      </c>
      <c r="R115" s="82">
        <v>15</v>
      </c>
      <c r="S115" s="430"/>
      <c r="T115" s="430"/>
      <c r="U115" s="430"/>
      <c r="V115" s="430"/>
      <c r="W115" s="430"/>
      <c r="X115" s="430"/>
      <c r="Y115" s="428"/>
      <c r="Z115" s="430"/>
      <c r="AA115" s="616"/>
      <c r="AB115" s="577"/>
      <c r="AC115" s="591"/>
      <c r="AD115" s="591"/>
      <c r="AE115" s="545"/>
      <c r="AF115" s="428"/>
      <c r="AG115" s="428"/>
      <c r="AH115" s="545"/>
      <c r="AI115" s="610"/>
      <c r="AJ115" s="540"/>
      <c r="AK115" s="620"/>
      <c r="AL115" s="620"/>
      <c r="AM115" s="428"/>
      <c r="AN115" s="604"/>
      <c r="AO115" s="615"/>
      <c r="AP115" s="430"/>
      <c r="AQ115" s="430"/>
      <c r="AR115" s="430"/>
      <c r="AS115" s="430"/>
      <c r="AT115" s="430"/>
      <c r="AU115" s="430"/>
      <c r="AV115" s="430"/>
      <c r="AW115" s="430"/>
      <c r="AX115" s="430"/>
      <c r="AY115" s="430"/>
      <c r="AZ115" s="430"/>
      <c r="BA115" s="617"/>
      <c r="BB115" s="617"/>
      <c r="BC115" s="617"/>
      <c r="BD115" s="617"/>
      <c r="BE115" s="617"/>
    </row>
    <row r="116" spans="1:57" ht="41.25" customHeight="1" thickBot="1">
      <c r="A116" s="430"/>
      <c r="B116" s="629"/>
      <c r="C116" s="620"/>
      <c r="D116" s="569"/>
      <c r="E116" s="610"/>
      <c r="F116" s="620"/>
      <c r="G116" s="560"/>
      <c r="H116" s="554"/>
      <c r="I116" s="589" t="s">
        <v>140</v>
      </c>
      <c r="J116" s="635"/>
      <c r="K116" s="636"/>
      <c r="L116" s="545"/>
      <c r="M116" s="572"/>
      <c r="N116" s="639"/>
      <c r="O116" s="428"/>
      <c r="P116" s="45" t="s">
        <v>112</v>
      </c>
      <c r="Q116" s="30" t="s">
        <v>113</v>
      </c>
      <c r="R116" s="82">
        <v>15</v>
      </c>
      <c r="S116" s="430"/>
      <c r="T116" s="430"/>
      <c r="U116" s="430"/>
      <c r="V116" s="430"/>
      <c r="W116" s="430"/>
      <c r="X116" s="430"/>
      <c r="Y116" s="428"/>
      <c r="Z116" s="430"/>
      <c r="AA116" s="616"/>
      <c r="AB116" s="577"/>
      <c r="AC116" s="591"/>
      <c r="AD116" s="591"/>
      <c r="AE116" s="545"/>
      <c r="AF116" s="428"/>
      <c r="AG116" s="428"/>
      <c r="AH116" s="545"/>
      <c r="AI116" s="610"/>
      <c r="AJ116" s="540"/>
      <c r="AK116" s="620"/>
      <c r="AL116" s="620"/>
      <c r="AM116" s="428"/>
      <c r="AN116" s="604"/>
      <c r="AO116" s="615"/>
      <c r="AP116" s="430"/>
      <c r="AQ116" s="430"/>
      <c r="AR116" s="430"/>
      <c r="AS116" s="430"/>
      <c r="AT116" s="430"/>
      <c r="AU116" s="430"/>
      <c r="AV116" s="430"/>
      <c r="AW116" s="430"/>
      <c r="AX116" s="430"/>
      <c r="AY116" s="430"/>
      <c r="AZ116" s="430"/>
      <c r="BA116" s="617"/>
      <c r="BB116" s="617"/>
      <c r="BC116" s="617"/>
      <c r="BD116" s="617"/>
      <c r="BE116" s="617"/>
    </row>
    <row r="117" spans="1:57" ht="41.25" customHeight="1" thickBot="1">
      <c r="A117" s="430"/>
      <c r="B117" s="629"/>
      <c r="C117" s="620"/>
      <c r="D117" s="569"/>
      <c r="E117" s="610"/>
      <c r="F117" s="620"/>
      <c r="G117" s="560"/>
      <c r="H117" s="554" t="s">
        <v>107</v>
      </c>
      <c r="I117" s="544" t="s">
        <v>140</v>
      </c>
      <c r="J117" s="635"/>
      <c r="K117" s="636"/>
      <c r="L117" s="545"/>
      <c r="M117" s="572"/>
      <c r="N117" s="639"/>
      <c r="O117" s="428"/>
      <c r="P117" s="45" t="s">
        <v>115</v>
      </c>
      <c r="Q117" s="30" t="s">
        <v>116</v>
      </c>
      <c r="R117" s="82">
        <v>15</v>
      </c>
      <c r="S117" s="430"/>
      <c r="T117" s="430"/>
      <c r="U117" s="430"/>
      <c r="V117" s="430"/>
      <c r="W117" s="430"/>
      <c r="X117" s="430"/>
      <c r="Y117" s="428"/>
      <c r="Z117" s="430"/>
      <c r="AA117" s="616"/>
      <c r="AB117" s="577"/>
      <c r="AC117" s="591"/>
      <c r="AD117" s="591"/>
      <c r="AE117" s="545"/>
      <c r="AF117" s="428"/>
      <c r="AG117" s="428"/>
      <c r="AH117" s="545"/>
      <c r="AI117" s="610"/>
      <c r="AJ117" s="540"/>
      <c r="AK117" s="620"/>
      <c r="AL117" s="620"/>
      <c r="AM117" s="428"/>
      <c r="AN117" s="604"/>
      <c r="AO117" s="615"/>
      <c r="AP117" s="430"/>
      <c r="AQ117" s="430"/>
      <c r="AR117" s="430"/>
      <c r="AS117" s="430"/>
      <c r="AT117" s="430"/>
      <c r="AU117" s="430"/>
      <c r="AV117" s="430"/>
      <c r="AW117" s="430"/>
      <c r="AX117" s="430"/>
      <c r="AY117" s="430"/>
      <c r="AZ117" s="430"/>
      <c r="BA117" s="617"/>
      <c r="BB117" s="617"/>
      <c r="BC117" s="617"/>
      <c r="BD117" s="617"/>
      <c r="BE117" s="617"/>
    </row>
    <row r="118" spans="1:57" ht="15.75" thickBot="1">
      <c r="A118" s="430"/>
      <c r="B118" s="629"/>
      <c r="C118" s="620"/>
      <c r="D118" s="569"/>
      <c r="E118" s="610"/>
      <c r="F118" s="620"/>
      <c r="G118" s="560"/>
      <c r="H118" s="554"/>
      <c r="I118" s="589" t="s">
        <v>140</v>
      </c>
      <c r="J118" s="635"/>
      <c r="K118" s="636"/>
      <c r="L118" s="545"/>
      <c r="M118" s="572"/>
      <c r="N118" s="639"/>
      <c r="O118" s="428"/>
      <c r="P118" s="45" t="s">
        <v>118</v>
      </c>
      <c r="Q118" s="30" t="s">
        <v>119</v>
      </c>
      <c r="R118" s="82">
        <v>15</v>
      </c>
      <c r="S118" s="430"/>
      <c r="T118" s="430"/>
      <c r="U118" s="430"/>
      <c r="V118" s="430"/>
      <c r="W118" s="430"/>
      <c r="X118" s="430"/>
      <c r="Y118" s="428"/>
      <c r="Z118" s="430"/>
      <c r="AA118" s="616"/>
      <c r="AB118" s="577"/>
      <c r="AC118" s="591"/>
      <c r="AD118" s="591"/>
      <c r="AE118" s="545"/>
      <c r="AF118" s="428"/>
      <c r="AG118" s="428"/>
      <c r="AH118" s="545"/>
      <c r="AI118" s="610"/>
      <c r="AJ118" s="540"/>
      <c r="AK118" s="620"/>
      <c r="AL118" s="620"/>
      <c r="AM118" s="428"/>
      <c r="AN118" s="604"/>
      <c r="AO118" s="615"/>
      <c r="AP118" s="430"/>
      <c r="AQ118" s="430"/>
      <c r="AR118" s="430"/>
      <c r="AS118" s="430"/>
      <c r="AT118" s="430"/>
      <c r="AU118" s="430"/>
      <c r="AV118" s="430"/>
      <c r="AW118" s="430"/>
      <c r="AX118" s="430"/>
      <c r="AY118" s="430"/>
      <c r="AZ118" s="430"/>
      <c r="BA118" s="617"/>
      <c r="BB118" s="617"/>
      <c r="BC118" s="617"/>
      <c r="BD118" s="617"/>
      <c r="BE118" s="617"/>
    </row>
    <row r="119" spans="1:57" ht="70.5" customHeight="1">
      <c r="A119" s="430"/>
      <c r="B119" s="629"/>
      <c r="C119" s="620"/>
      <c r="D119" s="569"/>
      <c r="E119" s="610"/>
      <c r="F119" s="620"/>
      <c r="G119" s="560"/>
      <c r="H119" s="554" t="s">
        <v>197</v>
      </c>
      <c r="I119" s="544" t="s">
        <v>140</v>
      </c>
      <c r="J119" s="635"/>
      <c r="K119" s="636"/>
      <c r="L119" s="545"/>
      <c r="M119" s="572"/>
      <c r="N119" s="639"/>
      <c r="O119" s="428"/>
      <c r="P119" s="45" t="s">
        <v>121</v>
      </c>
      <c r="Q119" s="34" t="s">
        <v>122</v>
      </c>
      <c r="R119" s="82">
        <v>10</v>
      </c>
      <c r="S119" s="430"/>
      <c r="T119" s="430"/>
      <c r="U119" s="430"/>
      <c r="V119" s="430"/>
      <c r="W119" s="430"/>
      <c r="X119" s="430"/>
      <c r="Y119" s="428"/>
      <c r="Z119" s="430"/>
      <c r="AA119" s="616"/>
      <c r="AB119" s="577"/>
      <c r="AC119" s="591"/>
      <c r="AD119" s="591"/>
      <c r="AE119" s="545"/>
      <c r="AF119" s="428"/>
      <c r="AG119" s="428"/>
      <c r="AH119" s="545"/>
      <c r="AI119" s="610"/>
      <c r="AJ119" s="540"/>
      <c r="AK119" s="620"/>
      <c r="AL119" s="620"/>
      <c r="AM119" s="428"/>
      <c r="AN119" s="604"/>
      <c r="AO119" s="615"/>
      <c r="AP119" s="430"/>
      <c r="AQ119" s="430"/>
      <c r="AR119" s="430"/>
      <c r="AS119" s="430"/>
      <c r="AT119" s="430"/>
      <c r="AU119" s="430"/>
      <c r="AV119" s="430"/>
      <c r="AW119" s="430"/>
      <c r="AX119" s="430"/>
      <c r="AY119" s="430"/>
      <c r="AZ119" s="430"/>
      <c r="BA119" s="617"/>
      <c r="BB119" s="617"/>
      <c r="BC119" s="617"/>
      <c r="BD119" s="617"/>
      <c r="BE119" s="617"/>
    </row>
    <row r="120" spans="1:57" ht="113.25" customHeight="1" thickBot="1">
      <c r="A120" s="430"/>
      <c r="B120" s="629"/>
      <c r="C120" s="620"/>
      <c r="D120" s="569"/>
      <c r="E120" s="610"/>
      <c r="F120" s="620"/>
      <c r="G120" s="560"/>
      <c r="H120" s="554"/>
      <c r="I120" s="589" t="s">
        <v>140</v>
      </c>
      <c r="J120" s="635"/>
      <c r="K120" s="636"/>
      <c r="L120" s="545"/>
      <c r="M120" s="572"/>
      <c r="N120" s="640"/>
      <c r="O120" s="428"/>
      <c r="P120" s="45"/>
      <c r="Q120" s="34"/>
      <c r="R120" s="82"/>
      <c r="S120" s="430"/>
      <c r="T120" s="430"/>
      <c r="U120" s="430"/>
      <c r="V120" s="430"/>
      <c r="W120" s="430"/>
      <c r="X120" s="430"/>
      <c r="Y120" s="428"/>
      <c r="Z120" s="430"/>
      <c r="AA120" s="616"/>
      <c r="AB120" s="577"/>
      <c r="AC120" s="591"/>
      <c r="AD120" s="591"/>
      <c r="AE120" s="545"/>
      <c r="AF120" s="428"/>
      <c r="AG120" s="428"/>
      <c r="AH120" s="545"/>
      <c r="AI120" s="610"/>
      <c r="AJ120" s="540"/>
      <c r="AK120" s="620"/>
      <c r="AL120" s="620"/>
      <c r="AM120" s="428"/>
      <c r="AN120" s="604"/>
      <c r="AO120" s="615"/>
      <c r="AP120" s="430"/>
      <c r="AQ120" s="430"/>
      <c r="AR120" s="430"/>
      <c r="AS120" s="430"/>
      <c r="AT120" s="430"/>
      <c r="AU120" s="430"/>
      <c r="AV120" s="430"/>
      <c r="AW120" s="430"/>
      <c r="AX120" s="430"/>
      <c r="AY120" s="430"/>
      <c r="AZ120" s="430"/>
      <c r="BA120" s="617"/>
      <c r="BB120" s="617"/>
      <c r="BC120" s="617"/>
      <c r="BD120" s="617"/>
      <c r="BE120" s="617"/>
    </row>
    <row r="121" spans="1:57" ht="15" customHeight="1">
      <c r="A121" s="430"/>
      <c r="B121" s="629"/>
      <c r="C121" s="620"/>
      <c r="D121" s="569"/>
      <c r="E121" s="610"/>
      <c r="F121" s="620"/>
      <c r="G121" s="560"/>
      <c r="H121" s="554" t="s">
        <v>114</v>
      </c>
      <c r="I121" s="544" t="s">
        <v>140</v>
      </c>
      <c r="J121" s="635"/>
      <c r="K121" s="636"/>
      <c r="L121" s="545"/>
      <c r="M121" s="572"/>
      <c r="N121" s="596" t="s">
        <v>198</v>
      </c>
      <c r="O121" s="574" t="s">
        <v>92</v>
      </c>
      <c r="P121" s="553" t="s">
        <v>93</v>
      </c>
      <c r="Q121" s="562" t="s">
        <v>94</v>
      </c>
      <c r="R121" s="562">
        <v>15</v>
      </c>
      <c r="S121" s="562">
        <f>SUM(R121:R164)</f>
        <v>100</v>
      </c>
      <c r="T121" s="562" t="str">
        <f>+IF(AND(S121&lt;=100,S121&gt;=96),"Fuerte",IF(AND(S121&lt;=95,S121&gt;=86),"Moderado",IF(AND(S121&lt;=85,J121&gt;=0),"Débil"," ")))</f>
        <v>Fuerte</v>
      </c>
      <c r="U121" s="562" t="s">
        <v>95</v>
      </c>
      <c r="V121" s="562"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562">
        <f>IF(V121="Fuerte",100,IF(V121="Moderado",50,IF(V121="Débil",0)))</f>
        <v>100</v>
      </c>
      <c r="X121" s="562">
        <f>AVERAGE(W121:W138)</f>
        <v>100</v>
      </c>
      <c r="Y121" s="553" t="s">
        <v>190</v>
      </c>
      <c r="Z121" s="606" t="s">
        <v>182</v>
      </c>
      <c r="AA121" s="609" t="s">
        <v>199</v>
      </c>
      <c r="AB121" s="577"/>
      <c r="AC121" s="591"/>
      <c r="AD121" s="591"/>
      <c r="AE121" s="545"/>
      <c r="AF121" s="428"/>
      <c r="AG121" s="428"/>
      <c r="AH121" s="545"/>
      <c r="AI121" s="610"/>
      <c r="AJ121" s="540"/>
      <c r="AK121" s="620"/>
      <c r="AL121" s="620"/>
      <c r="AM121" s="428"/>
      <c r="AN121" s="604"/>
      <c r="AO121" s="612"/>
      <c r="AP121" s="562"/>
      <c r="AQ121" s="562"/>
      <c r="AR121" s="562"/>
      <c r="AS121" s="562"/>
      <c r="AT121" s="562"/>
      <c r="AU121" s="562"/>
      <c r="AV121" s="562"/>
      <c r="AW121" s="562"/>
      <c r="AX121" s="562"/>
      <c r="AY121" s="562"/>
      <c r="AZ121" s="562"/>
      <c r="BA121" s="600"/>
      <c r="BB121" s="600"/>
      <c r="BC121" s="600"/>
      <c r="BD121" s="600"/>
      <c r="BE121" s="600"/>
    </row>
    <row r="122" spans="1:57" ht="15.75" thickBot="1">
      <c r="A122" s="430"/>
      <c r="B122" s="629"/>
      <c r="C122" s="620"/>
      <c r="D122" s="569"/>
      <c r="E122" s="610"/>
      <c r="F122" s="620"/>
      <c r="G122" s="560"/>
      <c r="H122" s="554"/>
      <c r="I122" s="589" t="s">
        <v>140</v>
      </c>
      <c r="J122" s="635"/>
      <c r="K122" s="636"/>
      <c r="L122" s="545"/>
      <c r="M122" s="572"/>
      <c r="N122" s="597"/>
      <c r="O122" s="575"/>
      <c r="P122" s="545"/>
      <c r="Q122" s="563"/>
      <c r="R122" s="563"/>
      <c r="S122" s="563"/>
      <c r="T122" s="563"/>
      <c r="U122" s="563"/>
      <c r="V122" s="563"/>
      <c r="W122" s="563"/>
      <c r="X122" s="563"/>
      <c r="Y122" s="545"/>
      <c r="Z122" s="607"/>
      <c r="AA122" s="610"/>
      <c r="AB122" s="577"/>
      <c r="AC122" s="591"/>
      <c r="AD122" s="591"/>
      <c r="AE122" s="545"/>
      <c r="AF122" s="428"/>
      <c r="AG122" s="428"/>
      <c r="AH122" s="545"/>
      <c r="AI122" s="610"/>
      <c r="AJ122" s="540"/>
      <c r="AK122" s="620"/>
      <c r="AL122" s="620"/>
      <c r="AM122" s="428"/>
      <c r="AN122" s="604"/>
      <c r="AO122" s="613"/>
      <c r="AP122" s="563"/>
      <c r="AQ122" s="563"/>
      <c r="AR122" s="563"/>
      <c r="AS122" s="563"/>
      <c r="AT122" s="563"/>
      <c r="AU122" s="563"/>
      <c r="AV122" s="563"/>
      <c r="AW122" s="563"/>
      <c r="AX122" s="563"/>
      <c r="AY122" s="563"/>
      <c r="AZ122" s="563"/>
      <c r="BA122" s="601"/>
      <c r="BB122" s="601"/>
      <c r="BC122" s="601"/>
      <c r="BD122" s="601"/>
      <c r="BE122" s="601"/>
    </row>
    <row r="123" spans="1:57" ht="15.75" thickBot="1">
      <c r="A123" s="430"/>
      <c r="B123" s="629"/>
      <c r="C123" s="620"/>
      <c r="D123" s="569"/>
      <c r="E123" s="610"/>
      <c r="F123" s="620"/>
      <c r="G123" s="560"/>
      <c r="H123" s="91" t="s">
        <v>117</v>
      </c>
      <c r="I123" s="92" t="s">
        <v>140</v>
      </c>
      <c r="J123" s="635"/>
      <c r="K123" s="636"/>
      <c r="L123" s="545"/>
      <c r="M123" s="572"/>
      <c r="N123" s="597"/>
      <c r="O123" s="575"/>
      <c r="P123" s="545"/>
      <c r="Q123" s="563"/>
      <c r="R123" s="563"/>
      <c r="S123" s="563"/>
      <c r="T123" s="563"/>
      <c r="U123" s="563"/>
      <c r="V123" s="563"/>
      <c r="W123" s="563"/>
      <c r="X123" s="563"/>
      <c r="Y123" s="545"/>
      <c r="Z123" s="607"/>
      <c r="AA123" s="610"/>
      <c r="AB123" s="577"/>
      <c r="AC123" s="591"/>
      <c r="AD123" s="591"/>
      <c r="AE123" s="545"/>
      <c r="AF123" s="428"/>
      <c r="AG123" s="428"/>
      <c r="AH123" s="545"/>
      <c r="AI123" s="610"/>
      <c r="AJ123" s="540"/>
      <c r="AK123" s="620"/>
      <c r="AL123" s="620"/>
      <c r="AM123" s="428"/>
      <c r="AN123" s="604"/>
      <c r="AO123" s="613"/>
      <c r="AP123" s="563"/>
      <c r="AQ123" s="563"/>
      <c r="AR123" s="563"/>
      <c r="AS123" s="563"/>
      <c r="AT123" s="563"/>
      <c r="AU123" s="563"/>
      <c r="AV123" s="563"/>
      <c r="AW123" s="563"/>
      <c r="AX123" s="563"/>
      <c r="AY123" s="563"/>
      <c r="AZ123" s="563"/>
      <c r="BA123" s="601"/>
      <c r="BB123" s="601"/>
      <c r="BC123" s="601"/>
      <c r="BD123" s="601"/>
      <c r="BE123" s="601"/>
    </row>
    <row r="124" spans="1:57">
      <c r="A124" s="430"/>
      <c r="B124" s="629"/>
      <c r="C124" s="620"/>
      <c r="D124" s="569"/>
      <c r="E124" s="610"/>
      <c r="F124" s="620"/>
      <c r="G124" s="560"/>
      <c r="H124" s="554" t="s">
        <v>120</v>
      </c>
      <c r="I124" s="544" t="s">
        <v>140</v>
      </c>
      <c r="J124" s="635"/>
      <c r="K124" s="636"/>
      <c r="L124" s="545"/>
      <c r="M124" s="572"/>
      <c r="N124" s="597"/>
      <c r="O124" s="575"/>
      <c r="P124" s="546"/>
      <c r="Q124" s="564"/>
      <c r="R124" s="564"/>
      <c r="S124" s="563"/>
      <c r="T124" s="563"/>
      <c r="U124" s="563"/>
      <c r="V124" s="563"/>
      <c r="W124" s="563"/>
      <c r="X124" s="563"/>
      <c r="Y124" s="545"/>
      <c r="Z124" s="607"/>
      <c r="AA124" s="610"/>
      <c r="AB124" s="577"/>
      <c r="AC124" s="591"/>
      <c r="AD124" s="591"/>
      <c r="AE124" s="545"/>
      <c r="AF124" s="428"/>
      <c r="AG124" s="428"/>
      <c r="AH124" s="545"/>
      <c r="AI124" s="610"/>
      <c r="AJ124" s="540"/>
      <c r="AK124" s="620"/>
      <c r="AL124" s="620"/>
      <c r="AM124" s="428"/>
      <c r="AN124" s="604"/>
      <c r="AO124" s="613"/>
      <c r="AP124" s="563"/>
      <c r="AQ124" s="563"/>
      <c r="AR124" s="563"/>
      <c r="AS124" s="563"/>
      <c r="AT124" s="563"/>
      <c r="AU124" s="563"/>
      <c r="AV124" s="563"/>
      <c r="AW124" s="563"/>
      <c r="AX124" s="563"/>
      <c r="AY124" s="563"/>
      <c r="AZ124" s="563"/>
      <c r="BA124" s="601"/>
      <c r="BB124" s="601"/>
      <c r="BC124" s="601"/>
      <c r="BD124" s="601"/>
      <c r="BE124" s="601"/>
    </row>
    <row r="125" spans="1:57">
      <c r="A125" s="430"/>
      <c r="B125" s="629"/>
      <c r="C125" s="620"/>
      <c r="D125" s="569"/>
      <c r="E125" s="610"/>
      <c r="F125" s="620"/>
      <c r="G125" s="560"/>
      <c r="H125" s="554"/>
      <c r="I125" s="545"/>
      <c r="J125" s="635"/>
      <c r="K125" s="636"/>
      <c r="L125" s="545"/>
      <c r="M125" s="572"/>
      <c r="N125" s="597"/>
      <c r="O125" s="575"/>
      <c r="P125" s="553" t="s">
        <v>105</v>
      </c>
      <c r="Q125" s="562" t="s">
        <v>106</v>
      </c>
      <c r="R125" s="562">
        <v>15</v>
      </c>
      <c r="S125" s="563"/>
      <c r="T125" s="563"/>
      <c r="U125" s="563"/>
      <c r="V125" s="563"/>
      <c r="W125" s="563"/>
      <c r="X125" s="563"/>
      <c r="Y125" s="545"/>
      <c r="Z125" s="607"/>
      <c r="AA125" s="610"/>
      <c r="AB125" s="577"/>
      <c r="AC125" s="591"/>
      <c r="AD125" s="591"/>
      <c r="AE125" s="545"/>
      <c r="AF125" s="428"/>
      <c r="AG125" s="428"/>
      <c r="AH125" s="545"/>
      <c r="AI125" s="610"/>
      <c r="AJ125" s="540"/>
      <c r="AK125" s="620"/>
      <c r="AL125" s="620"/>
      <c r="AM125" s="428"/>
      <c r="AN125" s="604"/>
      <c r="AO125" s="613"/>
      <c r="AP125" s="563"/>
      <c r="AQ125" s="563"/>
      <c r="AR125" s="563"/>
      <c r="AS125" s="563"/>
      <c r="AT125" s="563"/>
      <c r="AU125" s="563"/>
      <c r="AV125" s="563"/>
      <c r="AW125" s="563"/>
      <c r="AX125" s="563"/>
      <c r="AY125" s="563"/>
      <c r="AZ125" s="563"/>
      <c r="BA125" s="601"/>
      <c r="BB125" s="601"/>
      <c r="BC125" s="601"/>
      <c r="BD125" s="601"/>
      <c r="BE125" s="601"/>
    </row>
    <row r="126" spans="1:57" ht="15.75" thickBot="1">
      <c r="A126" s="430"/>
      <c r="B126" s="629"/>
      <c r="C126" s="620"/>
      <c r="D126" s="569"/>
      <c r="E126" s="610"/>
      <c r="F126" s="620"/>
      <c r="G126" s="560"/>
      <c r="H126" s="554"/>
      <c r="I126" s="589"/>
      <c r="J126" s="635"/>
      <c r="K126" s="636"/>
      <c r="L126" s="545"/>
      <c r="M126" s="572"/>
      <c r="N126" s="597"/>
      <c r="O126" s="575"/>
      <c r="P126" s="545"/>
      <c r="Q126" s="563"/>
      <c r="R126" s="563"/>
      <c r="S126" s="563"/>
      <c r="T126" s="563"/>
      <c r="U126" s="563"/>
      <c r="V126" s="563"/>
      <c r="W126" s="563"/>
      <c r="X126" s="563"/>
      <c r="Y126" s="545"/>
      <c r="Z126" s="607"/>
      <c r="AA126" s="610"/>
      <c r="AB126" s="577"/>
      <c r="AC126" s="591"/>
      <c r="AD126" s="591"/>
      <c r="AE126" s="545"/>
      <c r="AF126" s="428"/>
      <c r="AG126" s="428"/>
      <c r="AH126" s="545"/>
      <c r="AI126" s="610"/>
      <c r="AJ126" s="540"/>
      <c r="AK126" s="620"/>
      <c r="AL126" s="620"/>
      <c r="AM126" s="428"/>
      <c r="AN126" s="604"/>
      <c r="AO126" s="613"/>
      <c r="AP126" s="563"/>
      <c r="AQ126" s="563"/>
      <c r="AR126" s="563"/>
      <c r="AS126" s="563"/>
      <c r="AT126" s="563"/>
      <c r="AU126" s="563"/>
      <c r="AV126" s="563"/>
      <c r="AW126" s="563"/>
      <c r="AX126" s="563"/>
      <c r="AY126" s="563"/>
      <c r="AZ126" s="563"/>
      <c r="BA126" s="601"/>
      <c r="BB126" s="601"/>
      <c r="BC126" s="601"/>
      <c r="BD126" s="601"/>
      <c r="BE126" s="601"/>
    </row>
    <row r="127" spans="1:57" ht="15" customHeight="1">
      <c r="A127" s="430"/>
      <c r="B127" s="629"/>
      <c r="C127" s="620"/>
      <c r="D127" s="569"/>
      <c r="E127" s="610"/>
      <c r="F127" s="620"/>
      <c r="G127" s="560"/>
      <c r="H127" s="554" t="s">
        <v>123</v>
      </c>
      <c r="I127" s="544" t="s">
        <v>140</v>
      </c>
      <c r="J127" s="635"/>
      <c r="K127" s="636"/>
      <c r="L127" s="545"/>
      <c r="M127" s="572"/>
      <c r="N127" s="597"/>
      <c r="O127" s="575"/>
      <c r="P127" s="545"/>
      <c r="Q127" s="563"/>
      <c r="R127" s="563"/>
      <c r="S127" s="563"/>
      <c r="T127" s="563"/>
      <c r="U127" s="563"/>
      <c r="V127" s="563"/>
      <c r="W127" s="563"/>
      <c r="X127" s="563"/>
      <c r="Y127" s="545"/>
      <c r="Z127" s="607"/>
      <c r="AA127" s="610"/>
      <c r="AB127" s="577"/>
      <c r="AC127" s="591"/>
      <c r="AD127" s="591"/>
      <c r="AE127" s="545"/>
      <c r="AF127" s="428"/>
      <c r="AG127" s="428"/>
      <c r="AH127" s="545"/>
      <c r="AI127" s="610"/>
      <c r="AJ127" s="540"/>
      <c r="AK127" s="620"/>
      <c r="AL127" s="620"/>
      <c r="AM127" s="428"/>
      <c r="AN127" s="604"/>
      <c r="AO127" s="613"/>
      <c r="AP127" s="563"/>
      <c r="AQ127" s="563"/>
      <c r="AR127" s="563"/>
      <c r="AS127" s="563"/>
      <c r="AT127" s="563"/>
      <c r="AU127" s="563"/>
      <c r="AV127" s="563"/>
      <c r="AW127" s="563"/>
      <c r="AX127" s="563"/>
      <c r="AY127" s="563"/>
      <c r="AZ127" s="563"/>
      <c r="BA127" s="601"/>
      <c r="BB127" s="601"/>
      <c r="BC127" s="601"/>
      <c r="BD127" s="601"/>
      <c r="BE127" s="601"/>
    </row>
    <row r="128" spans="1:57" ht="15.75" thickBot="1">
      <c r="A128" s="430"/>
      <c r="B128" s="629"/>
      <c r="C128" s="620"/>
      <c r="D128" s="569"/>
      <c r="E128" s="610"/>
      <c r="F128" s="620"/>
      <c r="G128" s="560"/>
      <c r="H128" s="554"/>
      <c r="I128" s="589"/>
      <c r="J128" s="635"/>
      <c r="K128" s="636"/>
      <c r="L128" s="545"/>
      <c r="M128" s="572"/>
      <c r="N128" s="597"/>
      <c r="O128" s="575"/>
      <c r="P128" s="546"/>
      <c r="Q128" s="564"/>
      <c r="R128" s="564"/>
      <c r="S128" s="563"/>
      <c r="T128" s="563"/>
      <c r="U128" s="563"/>
      <c r="V128" s="563"/>
      <c r="W128" s="563"/>
      <c r="X128" s="563"/>
      <c r="Y128" s="545"/>
      <c r="Z128" s="607"/>
      <c r="AA128" s="610"/>
      <c r="AB128" s="577"/>
      <c r="AC128" s="591"/>
      <c r="AD128" s="591"/>
      <c r="AE128" s="545"/>
      <c r="AF128" s="428"/>
      <c r="AG128" s="428"/>
      <c r="AH128" s="545"/>
      <c r="AI128" s="610"/>
      <c r="AJ128" s="540"/>
      <c r="AK128" s="620"/>
      <c r="AL128" s="620"/>
      <c r="AM128" s="428"/>
      <c r="AN128" s="604"/>
      <c r="AO128" s="613"/>
      <c r="AP128" s="563"/>
      <c r="AQ128" s="563"/>
      <c r="AR128" s="563"/>
      <c r="AS128" s="563"/>
      <c r="AT128" s="563"/>
      <c r="AU128" s="563"/>
      <c r="AV128" s="563"/>
      <c r="AW128" s="563"/>
      <c r="AX128" s="563"/>
      <c r="AY128" s="563"/>
      <c r="AZ128" s="563"/>
      <c r="BA128" s="601"/>
      <c r="BB128" s="601"/>
      <c r="BC128" s="601"/>
      <c r="BD128" s="601"/>
      <c r="BE128" s="601"/>
    </row>
    <row r="129" spans="1:57">
      <c r="A129" s="430"/>
      <c r="B129" s="629"/>
      <c r="C129" s="620"/>
      <c r="D129" s="569"/>
      <c r="E129" s="610"/>
      <c r="F129" s="620"/>
      <c r="G129" s="560"/>
      <c r="H129" s="554" t="s">
        <v>124</v>
      </c>
      <c r="I129" s="544" t="s">
        <v>147</v>
      </c>
      <c r="J129" s="635"/>
      <c r="K129" s="636"/>
      <c r="L129" s="545"/>
      <c r="M129" s="572"/>
      <c r="N129" s="597"/>
      <c r="O129" s="575"/>
      <c r="P129" s="553" t="s">
        <v>108</v>
      </c>
      <c r="Q129" s="562" t="s">
        <v>109</v>
      </c>
      <c r="R129" s="562">
        <v>15</v>
      </c>
      <c r="S129" s="563"/>
      <c r="T129" s="563"/>
      <c r="U129" s="563"/>
      <c r="V129" s="563"/>
      <c r="W129" s="563"/>
      <c r="X129" s="563"/>
      <c r="Y129" s="545"/>
      <c r="Z129" s="607"/>
      <c r="AA129" s="610"/>
      <c r="AB129" s="577"/>
      <c r="AC129" s="591"/>
      <c r="AD129" s="591"/>
      <c r="AE129" s="545"/>
      <c r="AF129" s="428"/>
      <c r="AG129" s="428"/>
      <c r="AH129" s="545"/>
      <c r="AI129" s="610"/>
      <c r="AJ129" s="540"/>
      <c r="AK129" s="620"/>
      <c r="AL129" s="620"/>
      <c r="AM129" s="428"/>
      <c r="AN129" s="604"/>
      <c r="AO129" s="613"/>
      <c r="AP129" s="563"/>
      <c r="AQ129" s="563"/>
      <c r="AR129" s="563"/>
      <c r="AS129" s="563"/>
      <c r="AT129" s="563"/>
      <c r="AU129" s="563"/>
      <c r="AV129" s="563"/>
      <c r="AW129" s="563"/>
      <c r="AX129" s="563"/>
      <c r="AY129" s="563"/>
      <c r="AZ129" s="563"/>
      <c r="BA129" s="601"/>
      <c r="BB129" s="601"/>
      <c r="BC129" s="601"/>
      <c r="BD129" s="601"/>
      <c r="BE129" s="601"/>
    </row>
    <row r="130" spans="1:57">
      <c r="A130" s="430"/>
      <c r="B130" s="629"/>
      <c r="C130" s="620"/>
      <c r="D130" s="569"/>
      <c r="E130" s="610"/>
      <c r="F130" s="620"/>
      <c r="G130" s="560"/>
      <c r="H130" s="554"/>
      <c r="I130" s="545"/>
      <c r="J130" s="635"/>
      <c r="K130" s="636"/>
      <c r="L130" s="545"/>
      <c r="M130" s="572"/>
      <c r="N130" s="597"/>
      <c r="O130" s="575"/>
      <c r="P130" s="545"/>
      <c r="Q130" s="563"/>
      <c r="R130" s="563"/>
      <c r="S130" s="563"/>
      <c r="T130" s="563"/>
      <c r="U130" s="563"/>
      <c r="V130" s="563"/>
      <c r="W130" s="563"/>
      <c r="X130" s="563"/>
      <c r="Y130" s="545"/>
      <c r="Z130" s="607"/>
      <c r="AA130" s="610"/>
      <c r="AB130" s="577"/>
      <c r="AC130" s="591"/>
      <c r="AD130" s="591"/>
      <c r="AE130" s="545"/>
      <c r="AF130" s="428"/>
      <c r="AG130" s="428"/>
      <c r="AH130" s="545"/>
      <c r="AI130" s="610"/>
      <c r="AJ130" s="540"/>
      <c r="AK130" s="620"/>
      <c r="AL130" s="620"/>
      <c r="AM130" s="428"/>
      <c r="AN130" s="604"/>
      <c r="AO130" s="613"/>
      <c r="AP130" s="563"/>
      <c r="AQ130" s="563"/>
      <c r="AR130" s="563"/>
      <c r="AS130" s="563"/>
      <c r="AT130" s="563"/>
      <c r="AU130" s="563"/>
      <c r="AV130" s="563"/>
      <c r="AW130" s="563"/>
      <c r="AX130" s="563"/>
      <c r="AY130" s="563"/>
      <c r="AZ130" s="563"/>
      <c r="BA130" s="601"/>
      <c r="BB130" s="601"/>
      <c r="BC130" s="601"/>
      <c r="BD130" s="601"/>
      <c r="BE130" s="601"/>
    </row>
    <row r="131" spans="1:57" ht="15.75" thickBot="1">
      <c r="A131" s="430"/>
      <c r="B131" s="629"/>
      <c r="C131" s="620"/>
      <c r="D131" s="569"/>
      <c r="E131" s="610"/>
      <c r="F131" s="620"/>
      <c r="G131" s="560"/>
      <c r="H131" s="554"/>
      <c r="I131" s="589"/>
      <c r="J131" s="635"/>
      <c r="K131" s="636"/>
      <c r="L131" s="545"/>
      <c r="M131" s="572"/>
      <c r="N131" s="597"/>
      <c r="O131" s="575"/>
      <c r="P131" s="545"/>
      <c r="Q131" s="563"/>
      <c r="R131" s="563"/>
      <c r="S131" s="563"/>
      <c r="T131" s="563"/>
      <c r="U131" s="563"/>
      <c r="V131" s="563"/>
      <c r="W131" s="563"/>
      <c r="X131" s="563"/>
      <c r="Y131" s="545"/>
      <c r="Z131" s="607"/>
      <c r="AA131" s="610"/>
      <c r="AB131" s="577"/>
      <c r="AC131" s="591"/>
      <c r="AD131" s="591"/>
      <c r="AE131" s="545"/>
      <c r="AF131" s="428"/>
      <c r="AG131" s="428"/>
      <c r="AH131" s="545"/>
      <c r="AI131" s="610"/>
      <c r="AJ131" s="540"/>
      <c r="AK131" s="620"/>
      <c r="AL131" s="620"/>
      <c r="AM131" s="428"/>
      <c r="AN131" s="604"/>
      <c r="AO131" s="613"/>
      <c r="AP131" s="563"/>
      <c r="AQ131" s="563"/>
      <c r="AR131" s="563"/>
      <c r="AS131" s="563"/>
      <c r="AT131" s="563"/>
      <c r="AU131" s="563"/>
      <c r="AV131" s="563"/>
      <c r="AW131" s="563"/>
      <c r="AX131" s="563"/>
      <c r="AY131" s="563"/>
      <c r="AZ131" s="563"/>
      <c r="BA131" s="601"/>
      <c r="BB131" s="601"/>
      <c r="BC131" s="601"/>
      <c r="BD131" s="601"/>
      <c r="BE131" s="601"/>
    </row>
    <row r="132" spans="1:57">
      <c r="A132" s="430"/>
      <c r="B132" s="629"/>
      <c r="C132" s="620"/>
      <c r="D132" s="569"/>
      <c r="E132" s="610"/>
      <c r="F132" s="620"/>
      <c r="G132" s="560"/>
      <c r="H132" s="554" t="s">
        <v>125</v>
      </c>
      <c r="I132" s="544" t="s">
        <v>140</v>
      </c>
      <c r="J132" s="635"/>
      <c r="K132" s="636"/>
      <c r="L132" s="545"/>
      <c r="M132" s="572"/>
      <c r="N132" s="597"/>
      <c r="O132" s="575"/>
      <c r="P132" s="545"/>
      <c r="Q132" s="563"/>
      <c r="R132" s="563"/>
      <c r="S132" s="563"/>
      <c r="T132" s="563"/>
      <c r="U132" s="563"/>
      <c r="V132" s="563"/>
      <c r="W132" s="563"/>
      <c r="X132" s="563"/>
      <c r="Y132" s="545"/>
      <c r="Z132" s="607"/>
      <c r="AA132" s="610"/>
      <c r="AB132" s="577"/>
      <c r="AC132" s="591"/>
      <c r="AD132" s="591"/>
      <c r="AE132" s="545"/>
      <c r="AF132" s="428"/>
      <c r="AG132" s="428"/>
      <c r="AH132" s="545"/>
      <c r="AI132" s="610"/>
      <c r="AJ132" s="540"/>
      <c r="AK132" s="620"/>
      <c r="AL132" s="620"/>
      <c r="AM132" s="428"/>
      <c r="AN132" s="604"/>
      <c r="AO132" s="613"/>
      <c r="AP132" s="563"/>
      <c r="AQ132" s="563"/>
      <c r="AR132" s="563"/>
      <c r="AS132" s="563"/>
      <c r="AT132" s="563"/>
      <c r="AU132" s="563"/>
      <c r="AV132" s="563"/>
      <c r="AW132" s="563"/>
      <c r="AX132" s="563"/>
      <c r="AY132" s="563"/>
      <c r="AZ132" s="563"/>
      <c r="BA132" s="601"/>
      <c r="BB132" s="601"/>
      <c r="BC132" s="601"/>
      <c r="BD132" s="601"/>
      <c r="BE132" s="601"/>
    </row>
    <row r="133" spans="1:57" ht="15.75" thickBot="1">
      <c r="A133" s="430"/>
      <c r="B133" s="629"/>
      <c r="C133" s="620"/>
      <c r="D133" s="569"/>
      <c r="E133" s="610"/>
      <c r="F133" s="620"/>
      <c r="G133" s="560"/>
      <c r="H133" s="554"/>
      <c r="I133" s="589"/>
      <c r="J133" s="635"/>
      <c r="K133" s="636"/>
      <c r="L133" s="545"/>
      <c r="M133" s="572"/>
      <c r="N133" s="597"/>
      <c r="O133" s="575"/>
      <c r="P133" s="546"/>
      <c r="Q133" s="564"/>
      <c r="R133" s="564"/>
      <c r="S133" s="563"/>
      <c r="T133" s="563"/>
      <c r="U133" s="563"/>
      <c r="V133" s="563"/>
      <c r="W133" s="563"/>
      <c r="X133" s="563"/>
      <c r="Y133" s="545"/>
      <c r="Z133" s="607"/>
      <c r="AA133" s="610"/>
      <c r="AB133" s="577"/>
      <c r="AC133" s="591"/>
      <c r="AD133" s="591"/>
      <c r="AE133" s="545"/>
      <c r="AF133" s="428"/>
      <c r="AG133" s="428"/>
      <c r="AH133" s="545"/>
      <c r="AI133" s="610"/>
      <c r="AJ133" s="540"/>
      <c r="AK133" s="620"/>
      <c r="AL133" s="620"/>
      <c r="AM133" s="428"/>
      <c r="AN133" s="604"/>
      <c r="AO133" s="613"/>
      <c r="AP133" s="563"/>
      <c r="AQ133" s="563"/>
      <c r="AR133" s="563"/>
      <c r="AS133" s="563"/>
      <c r="AT133" s="563"/>
      <c r="AU133" s="563"/>
      <c r="AV133" s="563"/>
      <c r="AW133" s="563"/>
      <c r="AX133" s="563"/>
      <c r="AY133" s="563"/>
      <c r="AZ133" s="563"/>
      <c r="BA133" s="601"/>
      <c r="BB133" s="601"/>
      <c r="BC133" s="601"/>
      <c r="BD133" s="601"/>
      <c r="BE133" s="601"/>
    </row>
    <row r="134" spans="1:57">
      <c r="A134" s="430"/>
      <c r="B134" s="629"/>
      <c r="C134" s="620"/>
      <c r="D134" s="569"/>
      <c r="E134" s="610"/>
      <c r="F134" s="620"/>
      <c r="G134" s="560"/>
      <c r="H134" s="554" t="s">
        <v>126</v>
      </c>
      <c r="I134" s="544" t="s">
        <v>140</v>
      </c>
      <c r="J134" s="635"/>
      <c r="K134" s="636"/>
      <c r="L134" s="545"/>
      <c r="M134" s="572"/>
      <c r="N134" s="597"/>
      <c r="O134" s="575"/>
      <c r="P134" s="553" t="s">
        <v>112</v>
      </c>
      <c r="Q134" s="562" t="s">
        <v>113</v>
      </c>
      <c r="R134" s="562">
        <v>15</v>
      </c>
      <c r="S134" s="563"/>
      <c r="T134" s="563"/>
      <c r="U134" s="563"/>
      <c r="V134" s="563"/>
      <c r="W134" s="563"/>
      <c r="X134" s="563"/>
      <c r="Y134" s="545"/>
      <c r="Z134" s="607"/>
      <c r="AA134" s="610"/>
      <c r="AB134" s="577"/>
      <c r="AC134" s="591"/>
      <c r="AD134" s="591"/>
      <c r="AE134" s="545"/>
      <c r="AF134" s="428"/>
      <c r="AG134" s="428"/>
      <c r="AH134" s="545"/>
      <c r="AI134" s="610"/>
      <c r="AJ134" s="540"/>
      <c r="AK134" s="620"/>
      <c r="AL134" s="620"/>
      <c r="AM134" s="428"/>
      <c r="AN134" s="605"/>
      <c r="AO134" s="613"/>
      <c r="AP134" s="563"/>
      <c r="AQ134" s="563"/>
      <c r="AR134" s="563"/>
      <c r="AS134" s="563"/>
      <c r="AT134" s="563"/>
      <c r="AU134" s="563"/>
      <c r="AV134" s="563"/>
      <c r="AW134" s="563"/>
      <c r="AX134" s="563"/>
      <c r="AY134" s="563"/>
      <c r="AZ134" s="563"/>
      <c r="BA134" s="601"/>
      <c r="BB134" s="601"/>
      <c r="BC134" s="601"/>
      <c r="BD134" s="601"/>
      <c r="BE134" s="601"/>
    </row>
    <row r="135" spans="1:57" ht="15" customHeight="1">
      <c r="A135" s="430"/>
      <c r="B135" s="629"/>
      <c r="C135" s="620"/>
      <c r="D135" s="569"/>
      <c r="E135" s="610"/>
      <c r="F135" s="620"/>
      <c r="G135" s="560"/>
      <c r="H135" s="554"/>
      <c r="I135" s="545"/>
      <c r="J135" s="635"/>
      <c r="K135" s="636"/>
      <c r="L135" s="545"/>
      <c r="M135" s="572"/>
      <c r="N135" s="597"/>
      <c r="O135" s="575"/>
      <c r="P135" s="545"/>
      <c r="Q135" s="563"/>
      <c r="R135" s="563"/>
      <c r="S135" s="563"/>
      <c r="T135" s="563"/>
      <c r="U135" s="563"/>
      <c r="V135" s="563"/>
      <c r="W135" s="563"/>
      <c r="X135" s="563"/>
      <c r="Y135" s="545"/>
      <c r="Z135" s="607"/>
      <c r="AA135" s="610"/>
      <c r="AB135" s="577"/>
      <c r="AC135" s="591"/>
      <c r="AD135" s="591"/>
      <c r="AE135" s="545"/>
      <c r="AF135" s="428"/>
      <c r="AG135" s="428"/>
      <c r="AH135" s="545"/>
      <c r="AI135" s="610"/>
      <c r="AJ135" s="540"/>
      <c r="AK135" s="620"/>
      <c r="AL135" s="620"/>
      <c r="AM135" s="428"/>
      <c r="AN135" s="603" t="s">
        <v>200</v>
      </c>
      <c r="AO135" s="613"/>
      <c r="AP135" s="563"/>
      <c r="AQ135" s="563"/>
      <c r="AR135" s="563"/>
      <c r="AS135" s="563"/>
      <c r="AT135" s="563"/>
      <c r="AU135" s="563"/>
      <c r="AV135" s="563"/>
      <c r="AW135" s="563"/>
      <c r="AX135" s="563"/>
      <c r="AY135" s="563"/>
      <c r="AZ135" s="563"/>
      <c r="BA135" s="601"/>
      <c r="BB135" s="601"/>
      <c r="BC135" s="601"/>
      <c r="BD135" s="601"/>
      <c r="BE135" s="601"/>
    </row>
    <row r="136" spans="1:57">
      <c r="A136" s="430"/>
      <c r="B136" s="629"/>
      <c r="C136" s="620"/>
      <c r="D136" s="569"/>
      <c r="E136" s="610"/>
      <c r="F136" s="620"/>
      <c r="G136" s="560"/>
      <c r="H136" s="554"/>
      <c r="I136" s="545"/>
      <c r="J136" s="635"/>
      <c r="K136" s="636"/>
      <c r="L136" s="545"/>
      <c r="M136" s="572"/>
      <c r="N136" s="597"/>
      <c r="O136" s="575"/>
      <c r="P136" s="545"/>
      <c r="Q136" s="563"/>
      <c r="R136" s="563"/>
      <c r="S136" s="563"/>
      <c r="T136" s="563"/>
      <c r="U136" s="563"/>
      <c r="V136" s="563"/>
      <c r="W136" s="563"/>
      <c r="X136" s="563"/>
      <c r="Y136" s="545"/>
      <c r="Z136" s="607"/>
      <c r="AA136" s="610"/>
      <c r="AB136" s="577"/>
      <c r="AC136" s="591"/>
      <c r="AD136" s="591"/>
      <c r="AE136" s="545"/>
      <c r="AF136" s="428"/>
      <c r="AG136" s="428"/>
      <c r="AH136" s="545"/>
      <c r="AI136" s="610"/>
      <c r="AJ136" s="540"/>
      <c r="AK136" s="620"/>
      <c r="AL136" s="620"/>
      <c r="AM136" s="428"/>
      <c r="AN136" s="604"/>
      <c r="AO136" s="613"/>
      <c r="AP136" s="563"/>
      <c r="AQ136" s="563"/>
      <c r="AR136" s="563"/>
      <c r="AS136" s="563"/>
      <c r="AT136" s="563"/>
      <c r="AU136" s="563"/>
      <c r="AV136" s="563"/>
      <c r="AW136" s="563"/>
      <c r="AX136" s="563"/>
      <c r="AY136" s="563"/>
      <c r="AZ136" s="563"/>
      <c r="BA136" s="601"/>
      <c r="BB136" s="601"/>
      <c r="BC136" s="601"/>
      <c r="BD136" s="601"/>
      <c r="BE136" s="601"/>
    </row>
    <row r="137" spans="1:57" ht="15.75" thickBot="1">
      <c r="A137" s="430"/>
      <c r="B137" s="629"/>
      <c r="C137" s="620"/>
      <c r="D137" s="569"/>
      <c r="E137" s="610"/>
      <c r="F137" s="620"/>
      <c r="G137" s="560"/>
      <c r="H137" s="554"/>
      <c r="I137" s="589"/>
      <c r="J137" s="635"/>
      <c r="K137" s="636"/>
      <c r="L137" s="545"/>
      <c r="M137" s="572"/>
      <c r="N137" s="597"/>
      <c r="O137" s="575"/>
      <c r="P137" s="545"/>
      <c r="Q137" s="563"/>
      <c r="R137" s="563"/>
      <c r="S137" s="563"/>
      <c r="T137" s="563"/>
      <c r="U137" s="563"/>
      <c r="V137" s="563"/>
      <c r="W137" s="563"/>
      <c r="X137" s="563"/>
      <c r="Y137" s="545"/>
      <c r="Z137" s="607"/>
      <c r="AA137" s="610"/>
      <c r="AB137" s="577"/>
      <c r="AC137" s="591"/>
      <c r="AD137" s="591"/>
      <c r="AE137" s="545"/>
      <c r="AF137" s="428"/>
      <c r="AG137" s="428"/>
      <c r="AH137" s="545"/>
      <c r="AI137" s="610"/>
      <c r="AJ137" s="540"/>
      <c r="AK137" s="620"/>
      <c r="AL137" s="620"/>
      <c r="AM137" s="428"/>
      <c r="AN137" s="604"/>
      <c r="AO137" s="613"/>
      <c r="AP137" s="563"/>
      <c r="AQ137" s="563"/>
      <c r="AR137" s="563"/>
      <c r="AS137" s="563"/>
      <c r="AT137" s="563"/>
      <c r="AU137" s="563"/>
      <c r="AV137" s="563"/>
      <c r="AW137" s="563"/>
      <c r="AX137" s="563"/>
      <c r="AY137" s="563"/>
      <c r="AZ137" s="563"/>
      <c r="BA137" s="601"/>
      <c r="BB137" s="601"/>
      <c r="BC137" s="601"/>
      <c r="BD137" s="601"/>
      <c r="BE137" s="601"/>
    </row>
    <row r="138" spans="1:57" ht="15.75" thickBot="1">
      <c r="A138" s="430"/>
      <c r="B138" s="629"/>
      <c r="C138" s="620"/>
      <c r="D138" s="632"/>
      <c r="E138" s="611"/>
      <c r="F138" s="620"/>
      <c r="G138" s="560"/>
      <c r="H138" s="554" t="s">
        <v>127</v>
      </c>
      <c r="I138" s="544" t="s">
        <v>140</v>
      </c>
      <c r="J138" s="635"/>
      <c r="K138" s="636"/>
      <c r="L138" s="545"/>
      <c r="M138" s="572"/>
      <c r="N138" s="597"/>
      <c r="O138" s="575"/>
      <c r="P138" s="546"/>
      <c r="Q138" s="564"/>
      <c r="R138" s="564"/>
      <c r="S138" s="563"/>
      <c r="T138" s="563"/>
      <c r="U138" s="563"/>
      <c r="V138" s="563"/>
      <c r="W138" s="563"/>
      <c r="X138" s="563"/>
      <c r="Y138" s="545"/>
      <c r="Z138" s="607"/>
      <c r="AA138" s="610"/>
      <c r="AB138" s="577"/>
      <c r="AC138" s="592"/>
      <c r="AD138" s="592"/>
      <c r="AE138" s="545"/>
      <c r="AF138" s="428"/>
      <c r="AG138" s="428"/>
      <c r="AH138" s="545"/>
      <c r="AI138" s="610"/>
      <c r="AJ138" s="540"/>
      <c r="AK138" s="620"/>
      <c r="AL138" s="620"/>
      <c r="AM138" s="428"/>
      <c r="AN138" s="604"/>
      <c r="AO138" s="613"/>
      <c r="AP138" s="563"/>
      <c r="AQ138" s="563"/>
      <c r="AR138" s="563"/>
      <c r="AS138" s="563"/>
      <c r="AT138" s="563"/>
      <c r="AU138" s="563"/>
      <c r="AV138" s="563"/>
      <c r="AW138" s="563"/>
      <c r="AX138" s="563"/>
      <c r="AY138" s="563"/>
      <c r="AZ138" s="563"/>
      <c r="BA138" s="601"/>
      <c r="BB138" s="601"/>
      <c r="BC138" s="601"/>
      <c r="BD138" s="601"/>
      <c r="BE138" s="601"/>
    </row>
    <row r="139" spans="1:57" ht="15" customHeight="1">
      <c r="A139" s="430"/>
      <c r="B139" s="629"/>
      <c r="C139" s="620"/>
      <c r="D139" s="433"/>
      <c r="E139" s="428"/>
      <c r="F139" s="428"/>
      <c r="G139" s="560"/>
      <c r="H139" s="554"/>
      <c r="I139" s="545"/>
      <c r="J139" s="635"/>
      <c r="K139" s="636"/>
      <c r="L139" s="545"/>
      <c r="M139" s="572"/>
      <c r="N139" s="597"/>
      <c r="O139" s="575"/>
      <c r="P139" s="553" t="s">
        <v>115</v>
      </c>
      <c r="Q139" s="562" t="s">
        <v>116</v>
      </c>
      <c r="R139" s="562">
        <v>15</v>
      </c>
      <c r="S139" s="563"/>
      <c r="T139" s="563"/>
      <c r="U139" s="563"/>
      <c r="V139" s="563"/>
      <c r="W139" s="563"/>
      <c r="X139" s="563"/>
      <c r="Y139" s="545"/>
      <c r="Z139" s="607"/>
      <c r="AA139" s="610"/>
      <c r="AB139" s="577"/>
      <c r="AC139" s="590" t="s">
        <v>99</v>
      </c>
      <c r="AD139" s="590" t="s">
        <v>100</v>
      </c>
      <c r="AE139" s="545"/>
      <c r="AF139" s="85"/>
      <c r="AG139" s="428"/>
      <c r="AH139" s="545"/>
      <c r="AI139" s="610"/>
      <c r="AJ139" s="540"/>
      <c r="AK139" s="620"/>
      <c r="AL139" s="620"/>
      <c r="AM139" s="428"/>
      <c r="AN139" s="604"/>
      <c r="AO139" s="613"/>
      <c r="AP139" s="563"/>
      <c r="AQ139" s="563"/>
      <c r="AR139" s="563"/>
      <c r="AS139" s="563"/>
      <c r="AT139" s="563"/>
      <c r="AU139" s="563"/>
      <c r="AV139" s="563"/>
      <c r="AW139" s="563"/>
      <c r="AX139" s="563"/>
      <c r="AY139" s="563"/>
      <c r="AZ139" s="563"/>
      <c r="BA139" s="601"/>
      <c r="BB139" s="601"/>
      <c r="BC139" s="601"/>
      <c r="BD139" s="601"/>
      <c r="BE139" s="601"/>
    </row>
    <row r="140" spans="1:57" ht="15.75" thickBot="1">
      <c r="A140" s="430"/>
      <c r="B140" s="629"/>
      <c r="C140" s="620"/>
      <c r="D140" s="433"/>
      <c r="E140" s="428"/>
      <c r="F140" s="428"/>
      <c r="G140" s="560"/>
      <c r="H140" s="554"/>
      <c r="I140" s="589"/>
      <c r="J140" s="635"/>
      <c r="K140" s="636"/>
      <c r="L140" s="545"/>
      <c r="M140" s="572"/>
      <c r="N140" s="597"/>
      <c r="O140" s="575"/>
      <c r="P140" s="545"/>
      <c r="Q140" s="563"/>
      <c r="R140" s="563"/>
      <c r="S140" s="563"/>
      <c r="T140" s="563"/>
      <c r="U140" s="563"/>
      <c r="V140" s="563"/>
      <c r="W140" s="563"/>
      <c r="X140" s="563"/>
      <c r="Y140" s="545"/>
      <c r="Z140" s="607"/>
      <c r="AA140" s="610"/>
      <c r="AB140" s="577"/>
      <c r="AC140" s="591"/>
      <c r="AD140" s="591"/>
      <c r="AE140" s="545"/>
      <c r="AF140" s="85"/>
      <c r="AG140" s="428"/>
      <c r="AH140" s="545"/>
      <c r="AI140" s="610"/>
      <c r="AJ140" s="540"/>
      <c r="AK140" s="620"/>
      <c r="AL140" s="620"/>
      <c r="AM140" s="428"/>
      <c r="AN140" s="604"/>
      <c r="AO140" s="613"/>
      <c r="AP140" s="563"/>
      <c r="AQ140" s="563"/>
      <c r="AR140" s="563"/>
      <c r="AS140" s="563"/>
      <c r="AT140" s="563"/>
      <c r="AU140" s="563"/>
      <c r="AV140" s="563"/>
      <c r="AW140" s="563"/>
      <c r="AX140" s="563"/>
      <c r="AY140" s="563"/>
      <c r="AZ140" s="563"/>
      <c r="BA140" s="601"/>
      <c r="BB140" s="601"/>
      <c r="BC140" s="601"/>
      <c r="BD140" s="601"/>
      <c r="BE140" s="601"/>
    </row>
    <row r="141" spans="1:57">
      <c r="A141" s="430"/>
      <c r="B141" s="629"/>
      <c r="C141" s="620"/>
      <c r="D141" s="433"/>
      <c r="E141" s="428"/>
      <c r="F141" s="428"/>
      <c r="G141" s="560"/>
      <c r="H141" s="554" t="s">
        <v>128</v>
      </c>
      <c r="I141" s="544" t="s">
        <v>140</v>
      </c>
      <c r="J141" s="635"/>
      <c r="K141" s="636"/>
      <c r="L141" s="545"/>
      <c r="M141" s="572"/>
      <c r="N141" s="597"/>
      <c r="O141" s="575"/>
      <c r="P141" s="545"/>
      <c r="Q141" s="563"/>
      <c r="R141" s="563"/>
      <c r="S141" s="563"/>
      <c r="T141" s="563"/>
      <c r="U141" s="563"/>
      <c r="V141" s="563"/>
      <c r="W141" s="563"/>
      <c r="X141" s="563"/>
      <c r="Y141" s="545"/>
      <c r="Z141" s="607"/>
      <c r="AA141" s="610"/>
      <c r="AB141" s="577"/>
      <c r="AC141" s="591"/>
      <c r="AD141" s="591"/>
      <c r="AE141" s="545"/>
      <c r="AF141" s="85"/>
      <c r="AG141" s="428"/>
      <c r="AH141" s="545"/>
      <c r="AI141" s="610"/>
      <c r="AJ141" s="540"/>
      <c r="AK141" s="620"/>
      <c r="AL141" s="620"/>
      <c r="AM141" s="428"/>
      <c r="AN141" s="604"/>
      <c r="AO141" s="613"/>
      <c r="AP141" s="563"/>
      <c r="AQ141" s="563"/>
      <c r="AR141" s="563"/>
      <c r="AS141" s="563"/>
      <c r="AT141" s="563"/>
      <c r="AU141" s="563"/>
      <c r="AV141" s="563"/>
      <c r="AW141" s="563"/>
      <c r="AX141" s="563"/>
      <c r="AY141" s="563"/>
      <c r="AZ141" s="563"/>
      <c r="BA141" s="601"/>
      <c r="BB141" s="601"/>
      <c r="BC141" s="601"/>
      <c r="BD141" s="601"/>
      <c r="BE141" s="601"/>
    </row>
    <row r="142" spans="1:57">
      <c r="A142" s="430"/>
      <c r="B142" s="629"/>
      <c r="C142" s="620"/>
      <c r="D142" s="433"/>
      <c r="E142" s="428"/>
      <c r="F142" s="428"/>
      <c r="G142" s="560"/>
      <c r="H142" s="554"/>
      <c r="I142" s="545"/>
      <c r="J142" s="635"/>
      <c r="K142" s="636"/>
      <c r="L142" s="545"/>
      <c r="M142" s="572"/>
      <c r="N142" s="597"/>
      <c r="O142" s="575"/>
      <c r="P142" s="546"/>
      <c r="Q142" s="564"/>
      <c r="R142" s="564"/>
      <c r="S142" s="563"/>
      <c r="T142" s="563"/>
      <c r="U142" s="563"/>
      <c r="V142" s="563"/>
      <c r="W142" s="563"/>
      <c r="X142" s="563"/>
      <c r="Y142" s="545"/>
      <c r="Z142" s="607"/>
      <c r="AA142" s="610"/>
      <c r="AB142" s="577"/>
      <c r="AC142" s="591"/>
      <c r="AD142" s="591"/>
      <c r="AE142" s="545"/>
      <c r="AF142" s="85"/>
      <c r="AG142" s="428"/>
      <c r="AH142" s="545"/>
      <c r="AI142" s="610"/>
      <c r="AJ142" s="540"/>
      <c r="AK142" s="620"/>
      <c r="AL142" s="620"/>
      <c r="AM142" s="428"/>
      <c r="AN142" s="604"/>
      <c r="AO142" s="613"/>
      <c r="AP142" s="563"/>
      <c r="AQ142" s="563"/>
      <c r="AR142" s="563"/>
      <c r="AS142" s="563"/>
      <c r="AT142" s="563"/>
      <c r="AU142" s="563"/>
      <c r="AV142" s="563"/>
      <c r="AW142" s="563"/>
      <c r="AX142" s="563"/>
      <c r="AY142" s="563"/>
      <c r="AZ142" s="563"/>
      <c r="BA142" s="601"/>
      <c r="BB142" s="601"/>
      <c r="BC142" s="601"/>
      <c r="BD142" s="601"/>
      <c r="BE142" s="601"/>
    </row>
    <row r="143" spans="1:57">
      <c r="A143" s="430"/>
      <c r="B143" s="629"/>
      <c r="C143" s="620"/>
      <c r="D143" s="433"/>
      <c r="E143" s="428"/>
      <c r="F143" s="428"/>
      <c r="G143" s="560"/>
      <c r="H143" s="554"/>
      <c r="I143" s="545"/>
      <c r="J143" s="635"/>
      <c r="K143" s="636"/>
      <c r="L143" s="545"/>
      <c r="M143" s="572"/>
      <c r="N143" s="597"/>
      <c r="O143" s="575"/>
      <c r="P143" s="553" t="s">
        <v>118</v>
      </c>
      <c r="Q143" s="553" t="s">
        <v>119</v>
      </c>
      <c r="R143" s="562">
        <v>15</v>
      </c>
      <c r="S143" s="563"/>
      <c r="T143" s="563"/>
      <c r="U143" s="563"/>
      <c r="V143" s="563"/>
      <c r="W143" s="563"/>
      <c r="X143" s="563"/>
      <c r="Y143" s="545"/>
      <c r="Z143" s="607"/>
      <c r="AA143" s="610"/>
      <c r="AB143" s="577"/>
      <c r="AC143" s="591"/>
      <c r="AD143" s="591"/>
      <c r="AE143" s="546"/>
      <c r="AF143" s="85"/>
      <c r="AG143" s="428"/>
      <c r="AH143" s="545"/>
      <c r="AI143" s="610"/>
      <c r="AJ143" s="540"/>
      <c r="AK143" s="620"/>
      <c r="AL143" s="620"/>
      <c r="AM143" s="428"/>
      <c r="AN143" s="604"/>
      <c r="AO143" s="613"/>
      <c r="AP143" s="563"/>
      <c r="AQ143" s="563"/>
      <c r="AR143" s="563"/>
      <c r="AS143" s="563"/>
      <c r="AT143" s="563"/>
      <c r="AU143" s="563"/>
      <c r="AV143" s="563"/>
      <c r="AW143" s="563"/>
      <c r="AX143" s="563"/>
      <c r="AY143" s="563"/>
      <c r="AZ143" s="563"/>
      <c r="BA143" s="601"/>
      <c r="BB143" s="601"/>
      <c r="BC143" s="601"/>
      <c r="BD143" s="601"/>
      <c r="BE143" s="601"/>
    </row>
    <row r="144" spans="1:57" ht="15.75" thickBot="1">
      <c r="A144" s="430"/>
      <c r="B144" s="629"/>
      <c r="C144" s="620"/>
      <c r="D144" s="433"/>
      <c r="E144" s="428"/>
      <c r="F144" s="428"/>
      <c r="G144" s="560"/>
      <c r="H144" s="554"/>
      <c r="I144" s="589"/>
      <c r="J144" s="635"/>
      <c r="K144" s="636"/>
      <c r="L144" s="545"/>
      <c r="M144" s="572"/>
      <c r="N144" s="597"/>
      <c r="O144" s="575"/>
      <c r="P144" s="545"/>
      <c r="Q144" s="545"/>
      <c r="R144" s="563"/>
      <c r="S144" s="563"/>
      <c r="T144" s="563"/>
      <c r="U144" s="563"/>
      <c r="V144" s="563"/>
      <c r="W144" s="563"/>
      <c r="X144" s="563"/>
      <c r="Y144" s="545"/>
      <c r="Z144" s="607"/>
      <c r="AA144" s="610"/>
      <c r="AB144" s="577"/>
      <c r="AC144" s="591"/>
      <c r="AD144" s="591"/>
      <c r="AE144" s="45"/>
      <c r="AF144" s="85"/>
      <c r="AG144" s="428"/>
      <c r="AH144" s="545"/>
      <c r="AI144" s="610"/>
      <c r="AJ144" s="540"/>
      <c r="AK144" s="620"/>
      <c r="AL144" s="620"/>
      <c r="AM144" s="428"/>
      <c r="AN144" s="604"/>
      <c r="AO144" s="613"/>
      <c r="AP144" s="563"/>
      <c r="AQ144" s="563"/>
      <c r="AR144" s="563"/>
      <c r="AS144" s="563"/>
      <c r="AT144" s="563"/>
      <c r="AU144" s="563"/>
      <c r="AV144" s="563"/>
      <c r="AW144" s="563"/>
      <c r="AX144" s="563"/>
      <c r="AY144" s="563"/>
      <c r="AZ144" s="563"/>
      <c r="BA144" s="601"/>
      <c r="BB144" s="601"/>
      <c r="BC144" s="601"/>
      <c r="BD144" s="601"/>
      <c r="BE144" s="601"/>
    </row>
    <row r="145" spans="1:57">
      <c r="A145" s="430"/>
      <c r="B145" s="629"/>
      <c r="C145" s="620"/>
      <c r="D145" s="433"/>
      <c r="E145" s="428"/>
      <c r="F145" s="428"/>
      <c r="G145" s="560"/>
      <c r="H145" s="554" t="s">
        <v>129</v>
      </c>
      <c r="I145" s="544" t="s">
        <v>140</v>
      </c>
      <c r="J145" s="635"/>
      <c r="K145" s="636"/>
      <c r="L145" s="545"/>
      <c r="M145" s="572"/>
      <c r="N145" s="597"/>
      <c r="O145" s="575"/>
      <c r="P145" s="545"/>
      <c r="Q145" s="545"/>
      <c r="R145" s="563"/>
      <c r="S145" s="563"/>
      <c r="T145" s="563"/>
      <c r="U145" s="563"/>
      <c r="V145" s="563"/>
      <c r="W145" s="563"/>
      <c r="X145" s="563"/>
      <c r="Y145" s="545"/>
      <c r="Z145" s="607"/>
      <c r="AA145" s="610"/>
      <c r="AB145" s="577"/>
      <c r="AC145" s="591"/>
      <c r="AD145" s="591"/>
      <c r="AE145" s="45"/>
      <c r="AF145" s="85"/>
      <c r="AG145" s="428"/>
      <c r="AH145" s="545"/>
      <c r="AI145" s="610"/>
      <c r="AJ145" s="540"/>
      <c r="AK145" s="620"/>
      <c r="AL145" s="620"/>
      <c r="AM145" s="428"/>
      <c r="AN145" s="604"/>
      <c r="AO145" s="613"/>
      <c r="AP145" s="563"/>
      <c r="AQ145" s="563"/>
      <c r="AR145" s="563"/>
      <c r="AS145" s="563"/>
      <c r="AT145" s="563"/>
      <c r="AU145" s="563"/>
      <c r="AV145" s="563"/>
      <c r="AW145" s="563"/>
      <c r="AX145" s="563"/>
      <c r="AY145" s="563"/>
      <c r="AZ145" s="563"/>
      <c r="BA145" s="601"/>
      <c r="BB145" s="601"/>
      <c r="BC145" s="601"/>
      <c r="BD145" s="601"/>
      <c r="BE145" s="601"/>
    </row>
    <row r="146" spans="1:57">
      <c r="A146" s="430"/>
      <c r="B146" s="629"/>
      <c r="C146" s="620"/>
      <c r="D146" s="433"/>
      <c r="E146" s="428"/>
      <c r="F146" s="428"/>
      <c r="G146" s="560"/>
      <c r="H146" s="554"/>
      <c r="I146" s="545"/>
      <c r="J146" s="635"/>
      <c r="K146" s="636"/>
      <c r="L146" s="545"/>
      <c r="M146" s="572"/>
      <c r="N146" s="597"/>
      <c r="O146" s="575"/>
      <c r="P146" s="546"/>
      <c r="Q146" s="546"/>
      <c r="R146" s="564"/>
      <c r="S146" s="563"/>
      <c r="T146" s="563"/>
      <c r="U146" s="563"/>
      <c r="V146" s="563"/>
      <c r="W146" s="563"/>
      <c r="X146" s="563"/>
      <c r="Y146" s="545"/>
      <c r="Z146" s="607"/>
      <c r="AA146" s="610"/>
      <c r="AB146" s="577"/>
      <c r="AC146" s="591"/>
      <c r="AD146" s="591"/>
      <c r="AE146" s="45"/>
      <c r="AF146" s="85"/>
      <c r="AG146" s="428"/>
      <c r="AH146" s="545"/>
      <c r="AI146" s="610"/>
      <c r="AJ146" s="540"/>
      <c r="AK146" s="620"/>
      <c r="AL146" s="620"/>
      <c r="AM146" s="428"/>
      <c r="AN146" s="604"/>
      <c r="AO146" s="613"/>
      <c r="AP146" s="563"/>
      <c r="AQ146" s="563"/>
      <c r="AR146" s="563"/>
      <c r="AS146" s="563"/>
      <c r="AT146" s="563"/>
      <c r="AU146" s="563"/>
      <c r="AV146" s="563"/>
      <c r="AW146" s="563"/>
      <c r="AX146" s="563"/>
      <c r="AY146" s="563"/>
      <c r="AZ146" s="563"/>
      <c r="BA146" s="601"/>
      <c r="BB146" s="601"/>
      <c r="BC146" s="601"/>
      <c r="BD146" s="601"/>
      <c r="BE146" s="601"/>
    </row>
    <row r="147" spans="1:57">
      <c r="A147" s="430"/>
      <c r="B147" s="629"/>
      <c r="C147" s="620"/>
      <c r="D147" s="433"/>
      <c r="E147" s="428"/>
      <c r="F147" s="428"/>
      <c r="G147" s="560"/>
      <c r="H147" s="554"/>
      <c r="I147" s="545"/>
      <c r="J147" s="635"/>
      <c r="K147" s="636"/>
      <c r="L147" s="545"/>
      <c r="M147" s="572"/>
      <c r="N147" s="597"/>
      <c r="O147" s="575"/>
      <c r="P147" s="553" t="s">
        <v>121</v>
      </c>
      <c r="Q147" s="562" t="s">
        <v>122</v>
      </c>
      <c r="R147" s="562">
        <v>10</v>
      </c>
      <c r="S147" s="563"/>
      <c r="T147" s="563"/>
      <c r="U147" s="563"/>
      <c r="V147" s="563"/>
      <c r="W147" s="563"/>
      <c r="X147" s="563"/>
      <c r="Y147" s="545"/>
      <c r="Z147" s="607"/>
      <c r="AA147" s="610"/>
      <c r="AB147" s="577"/>
      <c r="AC147" s="591"/>
      <c r="AD147" s="591"/>
      <c r="AE147" s="45"/>
      <c r="AF147" s="85"/>
      <c r="AG147" s="428"/>
      <c r="AH147" s="545"/>
      <c r="AI147" s="610"/>
      <c r="AJ147" s="540"/>
      <c r="AK147" s="620"/>
      <c r="AL147" s="620"/>
      <c r="AM147" s="428"/>
      <c r="AN147" s="604"/>
      <c r="AO147" s="613"/>
      <c r="AP147" s="563"/>
      <c r="AQ147" s="563"/>
      <c r="AR147" s="563"/>
      <c r="AS147" s="563"/>
      <c r="AT147" s="563"/>
      <c r="AU147" s="563"/>
      <c r="AV147" s="563"/>
      <c r="AW147" s="563"/>
      <c r="AX147" s="563"/>
      <c r="AY147" s="563"/>
      <c r="AZ147" s="563"/>
      <c r="BA147" s="601"/>
      <c r="BB147" s="601"/>
      <c r="BC147" s="601"/>
      <c r="BD147" s="601"/>
      <c r="BE147" s="601"/>
    </row>
    <row r="148" spans="1:57" ht="15.75" thickBot="1">
      <c r="A148" s="430"/>
      <c r="B148" s="629"/>
      <c r="C148" s="620"/>
      <c r="D148" s="433"/>
      <c r="E148" s="428"/>
      <c r="F148" s="428"/>
      <c r="G148" s="560"/>
      <c r="H148" s="554"/>
      <c r="I148" s="589"/>
      <c r="J148" s="635"/>
      <c r="K148" s="636"/>
      <c r="L148" s="545"/>
      <c r="M148" s="572"/>
      <c r="N148" s="597"/>
      <c r="O148" s="575"/>
      <c r="P148" s="545"/>
      <c r="Q148" s="563"/>
      <c r="R148" s="563"/>
      <c r="S148" s="563"/>
      <c r="T148" s="563"/>
      <c r="U148" s="563"/>
      <c r="V148" s="563"/>
      <c r="W148" s="563"/>
      <c r="X148" s="563"/>
      <c r="Y148" s="545"/>
      <c r="Z148" s="607"/>
      <c r="AA148" s="610"/>
      <c r="AB148" s="577"/>
      <c r="AC148" s="591"/>
      <c r="AD148" s="591"/>
      <c r="AE148" s="45"/>
      <c r="AF148" s="85"/>
      <c r="AG148" s="428"/>
      <c r="AH148" s="545"/>
      <c r="AI148" s="610"/>
      <c r="AJ148" s="540"/>
      <c r="AK148" s="620"/>
      <c r="AL148" s="620"/>
      <c r="AM148" s="428"/>
      <c r="AN148" s="604"/>
      <c r="AO148" s="613"/>
      <c r="AP148" s="563"/>
      <c r="AQ148" s="563"/>
      <c r="AR148" s="563"/>
      <c r="AS148" s="563"/>
      <c r="AT148" s="563"/>
      <c r="AU148" s="563"/>
      <c r="AV148" s="563"/>
      <c r="AW148" s="563"/>
      <c r="AX148" s="563"/>
      <c r="AY148" s="563"/>
      <c r="AZ148" s="563"/>
      <c r="BA148" s="601"/>
      <c r="BB148" s="601"/>
      <c r="BC148" s="601"/>
      <c r="BD148" s="601"/>
      <c r="BE148" s="601"/>
    </row>
    <row r="149" spans="1:57">
      <c r="A149" s="430"/>
      <c r="B149" s="629"/>
      <c r="C149" s="620"/>
      <c r="D149" s="433"/>
      <c r="E149" s="428"/>
      <c r="F149" s="428"/>
      <c r="G149" s="560"/>
      <c r="H149" s="554" t="s">
        <v>130</v>
      </c>
      <c r="I149" s="544" t="s">
        <v>140</v>
      </c>
      <c r="J149" s="635"/>
      <c r="K149" s="636"/>
      <c r="L149" s="545"/>
      <c r="M149" s="572"/>
      <c r="N149" s="597"/>
      <c r="O149" s="575"/>
      <c r="P149" s="545"/>
      <c r="Q149" s="563"/>
      <c r="R149" s="563"/>
      <c r="S149" s="563"/>
      <c r="T149" s="563"/>
      <c r="U149" s="563"/>
      <c r="V149" s="563"/>
      <c r="W149" s="563"/>
      <c r="X149" s="563"/>
      <c r="Y149" s="545"/>
      <c r="Z149" s="607"/>
      <c r="AA149" s="610"/>
      <c r="AB149" s="577"/>
      <c r="AC149" s="591"/>
      <c r="AD149" s="591"/>
      <c r="AE149" s="45"/>
      <c r="AF149" s="85"/>
      <c r="AG149" s="428"/>
      <c r="AH149" s="545"/>
      <c r="AI149" s="610"/>
      <c r="AJ149" s="540"/>
      <c r="AK149" s="620"/>
      <c r="AL149" s="620"/>
      <c r="AM149" s="428"/>
      <c r="AN149" s="604"/>
      <c r="AO149" s="613"/>
      <c r="AP149" s="563"/>
      <c r="AQ149" s="563"/>
      <c r="AR149" s="563"/>
      <c r="AS149" s="563"/>
      <c r="AT149" s="563"/>
      <c r="AU149" s="563"/>
      <c r="AV149" s="563"/>
      <c r="AW149" s="563"/>
      <c r="AX149" s="563"/>
      <c r="AY149" s="563"/>
      <c r="AZ149" s="563"/>
      <c r="BA149" s="601"/>
      <c r="BB149" s="601"/>
      <c r="BC149" s="601"/>
      <c r="BD149" s="601"/>
      <c r="BE149" s="601"/>
    </row>
    <row r="150" spans="1:57" ht="15.75" thickBot="1">
      <c r="A150" s="430"/>
      <c r="B150" s="629"/>
      <c r="C150" s="620"/>
      <c r="D150" s="433"/>
      <c r="E150" s="428"/>
      <c r="F150" s="428"/>
      <c r="G150" s="560"/>
      <c r="H150" s="554"/>
      <c r="I150" s="589"/>
      <c r="J150" s="635"/>
      <c r="K150" s="636"/>
      <c r="L150" s="545"/>
      <c r="M150" s="572"/>
      <c r="N150" s="597"/>
      <c r="O150" s="575"/>
      <c r="P150" s="545"/>
      <c r="Q150" s="563"/>
      <c r="R150" s="563"/>
      <c r="S150" s="563"/>
      <c r="T150" s="563"/>
      <c r="U150" s="563"/>
      <c r="V150" s="563"/>
      <c r="W150" s="563"/>
      <c r="X150" s="563"/>
      <c r="Y150" s="545"/>
      <c r="Z150" s="607"/>
      <c r="AA150" s="610"/>
      <c r="AB150" s="577"/>
      <c r="AC150" s="591"/>
      <c r="AD150" s="591"/>
      <c r="AE150" s="45"/>
      <c r="AF150" s="85"/>
      <c r="AG150" s="428"/>
      <c r="AH150" s="545"/>
      <c r="AI150" s="610"/>
      <c r="AJ150" s="540"/>
      <c r="AK150" s="620"/>
      <c r="AL150" s="620"/>
      <c r="AM150" s="428"/>
      <c r="AN150" s="604"/>
      <c r="AO150" s="613"/>
      <c r="AP150" s="563"/>
      <c r="AQ150" s="563"/>
      <c r="AR150" s="563"/>
      <c r="AS150" s="563"/>
      <c r="AT150" s="563"/>
      <c r="AU150" s="563"/>
      <c r="AV150" s="563"/>
      <c r="AW150" s="563"/>
      <c r="AX150" s="563"/>
      <c r="AY150" s="563"/>
      <c r="AZ150" s="563"/>
      <c r="BA150" s="601"/>
      <c r="BB150" s="601"/>
      <c r="BC150" s="601"/>
      <c r="BD150" s="601"/>
      <c r="BE150" s="601"/>
    </row>
    <row r="151" spans="1:57">
      <c r="A151" s="430"/>
      <c r="B151" s="629"/>
      <c r="C151" s="620"/>
      <c r="D151" s="433"/>
      <c r="E151" s="428"/>
      <c r="F151" s="428"/>
      <c r="G151" s="560"/>
      <c r="H151" s="554" t="s">
        <v>131</v>
      </c>
      <c r="I151" s="544" t="s">
        <v>147</v>
      </c>
      <c r="J151" s="635"/>
      <c r="K151" s="636"/>
      <c r="L151" s="545"/>
      <c r="M151" s="572"/>
      <c r="N151" s="597"/>
      <c r="O151" s="575"/>
      <c r="P151" s="545"/>
      <c r="Q151" s="563"/>
      <c r="R151" s="563"/>
      <c r="S151" s="563"/>
      <c r="T151" s="563"/>
      <c r="U151" s="563"/>
      <c r="V151" s="563"/>
      <c r="W151" s="563"/>
      <c r="X151" s="563"/>
      <c r="Y151" s="545"/>
      <c r="Z151" s="607"/>
      <c r="AA151" s="610"/>
      <c r="AB151" s="577"/>
      <c r="AC151" s="591"/>
      <c r="AD151" s="591"/>
      <c r="AE151" s="45"/>
      <c r="AF151" s="85"/>
      <c r="AG151" s="428"/>
      <c r="AH151" s="545"/>
      <c r="AI151" s="610"/>
      <c r="AJ151" s="540"/>
      <c r="AK151" s="620"/>
      <c r="AL151" s="620"/>
      <c r="AM151" s="428"/>
      <c r="AN151" s="604"/>
      <c r="AO151" s="613"/>
      <c r="AP151" s="563"/>
      <c r="AQ151" s="563"/>
      <c r="AR151" s="563"/>
      <c r="AS151" s="563"/>
      <c r="AT151" s="563"/>
      <c r="AU151" s="563"/>
      <c r="AV151" s="563"/>
      <c r="AW151" s="563"/>
      <c r="AX151" s="563"/>
      <c r="AY151" s="563"/>
      <c r="AZ151" s="563"/>
      <c r="BA151" s="601"/>
      <c r="BB151" s="601"/>
      <c r="BC151" s="601"/>
      <c r="BD151" s="601"/>
      <c r="BE151" s="601"/>
    </row>
    <row r="152" spans="1:57" ht="15.75" thickBot="1">
      <c r="A152" s="430"/>
      <c r="B152" s="629"/>
      <c r="C152" s="620"/>
      <c r="D152" s="433"/>
      <c r="E152" s="428"/>
      <c r="F152" s="428"/>
      <c r="G152" s="560"/>
      <c r="H152" s="554"/>
      <c r="I152" s="589"/>
      <c r="J152" s="635"/>
      <c r="K152" s="636"/>
      <c r="L152" s="545"/>
      <c r="M152" s="572"/>
      <c r="N152" s="597"/>
      <c r="O152" s="575"/>
      <c r="P152" s="545"/>
      <c r="Q152" s="563"/>
      <c r="R152" s="563"/>
      <c r="S152" s="563"/>
      <c r="T152" s="563"/>
      <c r="U152" s="563"/>
      <c r="V152" s="563"/>
      <c r="W152" s="563"/>
      <c r="X152" s="563"/>
      <c r="Y152" s="545"/>
      <c r="Z152" s="607"/>
      <c r="AA152" s="610"/>
      <c r="AB152" s="577"/>
      <c r="AC152" s="591"/>
      <c r="AD152" s="591"/>
      <c r="AE152" s="45"/>
      <c r="AF152" s="85"/>
      <c r="AG152" s="428"/>
      <c r="AH152" s="545"/>
      <c r="AI152" s="610"/>
      <c r="AJ152" s="540"/>
      <c r="AK152" s="620"/>
      <c r="AL152" s="620"/>
      <c r="AM152" s="428"/>
      <c r="AN152" s="604"/>
      <c r="AO152" s="613"/>
      <c r="AP152" s="563"/>
      <c r="AQ152" s="563"/>
      <c r="AR152" s="563"/>
      <c r="AS152" s="563"/>
      <c r="AT152" s="563"/>
      <c r="AU152" s="563"/>
      <c r="AV152" s="563"/>
      <c r="AW152" s="563"/>
      <c r="AX152" s="563"/>
      <c r="AY152" s="563"/>
      <c r="AZ152" s="563"/>
      <c r="BA152" s="601"/>
      <c r="BB152" s="601"/>
      <c r="BC152" s="601"/>
      <c r="BD152" s="601"/>
      <c r="BE152" s="601"/>
    </row>
    <row r="153" spans="1:57">
      <c r="A153" s="430"/>
      <c r="B153" s="629"/>
      <c r="C153" s="620"/>
      <c r="D153" s="433"/>
      <c r="E153" s="428"/>
      <c r="F153" s="428"/>
      <c r="G153" s="560"/>
      <c r="H153" s="554" t="s">
        <v>132</v>
      </c>
      <c r="I153" s="544" t="s">
        <v>147</v>
      </c>
      <c r="J153" s="635"/>
      <c r="K153" s="636"/>
      <c r="L153" s="545"/>
      <c r="M153" s="572"/>
      <c r="N153" s="597"/>
      <c r="O153" s="575"/>
      <c r="P153" s="545"/>
      <c r="Q153" s="563"/>
      <c r="R153" s="563"/>
      <c r="S153" s="563"/>
      <c r="T153" s="563"/>
      <c r="U153" s="563"/>
      <c r="V153" s="563"/>
      <c r="W153" s="563"/>
      <c r="X153" s="563"/>
      <c r="Y153" s="545"/>
      <c r="Z153" s="607"/>
      <c r="AA153" s="610"/>
      <c r="AB153" s="577"/>
      <c r="AC153" s="591"/>
      <c r="AD153" s="591"/>
      <c r="AE153" s="45"/>
      <c r="AF153" s="85"/>
      <c r="AG153" s="428"/>
      <c r="AH153" s="545"/>
      <c r="AI153" s="610"/>
      <c r="AJ153" s="540"/>
      <c r="AK153" s="620"/>
      <c r="AL153" s="620"/>
      <c r="AM153" s="428"/>
      <c r="AN153" s="604"/>
      <c r="AO153" s="613"/>
      <c r="AP153" s="563"/>
      <c r="AQ153" s="563"/>
      <c r="AR153" s="563"/>
      <c r="AS153" s="563"/>
      <c r="AT153" s="563"/>
      <c r="AU153" s="563"/>
      <c r="AV153" s="563"/>
      <c r="AW153" s="563"/>
      <c r="AX153" s="563"/>
      <c r="AY153" s="563"/>
      <c r="AZ153" s="563"/>
      <c r="BA153" s="601"/>
      <c r="BB153" s="601"/>
      <c r="BC153" s="601"/>
      <c r="BD153" s="601"/>
      <c r="BE153" s="601"/>
    </row>
    <row r="154" spans="1:57">
      <c r="A154" s="430"/>
      <c r="B154" s="629"/>
      <c r="C154" s="620"/>
      <c r="D154" s="433"/>
      <c r="E154" s="428"/>
      <c r="F154" s="428"/>
      <c r="G154" s="560"/>
      <c r="H154" s="554"/>
      <c r="I154" s="545"/>
      <c r="J154" s="635"/>
      <c r="K154" s="636"/>
      <c r="L154" s="545"/>
      <c r="M154" s="572"/>
      <c r="N154" s="597"/>
      <c r="O154" s="575"/>
      <c r="P154" s="545"/>
      <c r="Q154" s="563"/>
      <c r="R154" s="563"/>
      <c r="S154" s="563"/>
      <c r="T154" s="563"/>
      <c r="U154" s="563"/>
      <c r="V154" s="563"/>
      <c r="W154" s="563"/>
      <c r="X154" s="563"/>
      <c r="Y154" s="545"/>
      <c r="Z154" s="607"/>
      <c r="AA154" s="610"/>
      <c r="AB154" s="577"/>
      <c r="AC154" s="591"/>
      <c r="AD154" s="591"/>
      <c r="AE154" s="45"/>
      <c r="AF154" s="85"/>
      <c r="AG154" s="428"/>
      <c r="AH154" s="545"/>
      <c r="AI154" s="610"/>
      <c r="AJ154" s="540"/>
      <c r="AK154" s="620"/>
      <c r="AL154" s="620"/>
      <c r="AM154" s="428"/>
      <c r="AN154" s="604"/>
      <c r="AO154" s="613"/>
      <c r="AP154" s="563"/>
      <c r="AQ154" s="563"/>
      <c r="AR154" s="563"/>
      <c r="AS154" s="563"/>
      <c r="AT154" s="563"/>
      <c r="AU154" s="563"/>
      <c r="AV154" s="563"/>
      <c r="AW154" s="563"/>
      <c r="AX154" s="563"/>
      <c r="AY154" s="563"/>
      <c r="AZ154" s="563"/>
      <c r="BA154" s="601"/>
      <c r="BB154" s="601"/>
      <c r="BC154" s="601"/>
      <c r="BD154" s="601"/>
      <c r="BE154" s="601"/>
    </row>
    <row r="155" spans="1:57" ht="15.75" thickBot="1">
      <c r="A155" s="430"/>
      <c r="B155" s="629"/>
      <c r="C155" s="620"/>
      <c r="D155" s="433"/>
      <c r="E155" s="428"/>
      <c r="F155" s="428"/>
      <c r="G155" s="560"/>
      <c r="H155" s="554"/>
      <c r="I155" s="589"/>
      <c r="J155" s="635"/>
      <c r="K155" s="636"/>
      <c r="L155" s="545"/>
      <c r="M155" s="572"/>
      <c r="N155" s="597"/>
      <c r="O155" s="575"/>
      <c r="P155" s="545"/>
      <c r="Q155" s="563"/>
      <c r="R155" s="563"/>
      <c r="S155" s="563"/>
      <c r="T155" s="563"/>
      <c r="U155" s="563"/>
      <c r="V155" s="563"/>
      <c r="W155" s="563"/>
      <c r="X155" s="563"/>
      <c r="Y155" s="545"/>
      <c r="Z155" s="607"/>
      <c r="AA155" s="610"/>
      <c r="AB155" s="577"/>
      <c r="AC155" s="591"/>
      <c r="AD155" s="591"/>
      <c r="AE155" s="45"/>
      <c r="AF155" s="85"/>
      <c r="AG155" s="428"/>
      <c r="AH155" s="545"/>
      <c r="AI155" s="610"/>
      <c r="AJ155" s="540"/>
      <c r="AK155" s="620"/>
      <c r="AL155" s="620"/>
      <c r="AM155" s="428"/>
      <c r="AN155" s="604"/>
      <c r="AO155" s="613"/>
      <c r="AP155" s="563"/>
      <c r="AQ155" s="563"/>
      <c r="AR155" s="563"/>
      <c r="AS155" s="563"/>
      <c r="AT155" s="563"/>
      <c r="AU155" s="563"/>
      <c r="AV155" s="563"/>
      <c r="AW155" s="563"/>
      <c r="AX155" s="563"/>
      <c r="AY155" s="563"/>
      <c r="AZ155" s="563"/>
      <c r="BA155" s="601"/>
      <c r="BB155" s="601"/>
      <c r="BC155" s="601"/>
      <c r="BD155" s="601"/>
      <c r="BE155" s="601"/>
    </row>
    <row r="156" spans="1:57">
      <c r="A156" s="430"/>
      <c r="B156" s="629"/>
      <c r="C156" s="620"/>
      <c r="D156" s="433"/>
      <c r="E156" s="428"/>
      <c r="F156" s="428"/>
      <c r="G156" s="560"/>
      <c r="H156" s="554" t="s">
        <v>133</v>
      </c>
      <c r="I156" s="544" t="s">
        <v>147</v>
      </c>
      <c r="J156" s="635"/>
      <c r="K156" s="636"/>
      <c r="L156" s="545"/>
      <c r="M156" s="572"/>
      <c r="N156" s="597"/>
      <c r="O156" s="575"/>
      <c r="P156" s="546"/>
      <c r="Q156" s="564"/>
      <c r="R156" s="564"/>
      <c r="S156" s="563"/>
      <c r="T156" s="563"/>
      <c r="U156" s="563"/>
      <c r="V156" s="563"/>
      <c r="W156" s="563"/>
      <c r="X156" s="563"/>
      <c r="Y156" s="545"/>
      <c r="Z156" s="607"/>
      <c r="AA156" s="610"/>
      <c r="AB156" s="577"/>
      <c r="AC156" s="591"/>
      <c r="AD156" s="591"/>
      <c r="AE156" s="45"/>
      <c r="AF156" s="85"/>
      <c r="AG156" s="428"/>
      <c r="AH156" s="545"/>
      <c r="AI156" s="610"/>
      <c r="AJ156" s="540"/>
      <c r="AK156" s="620"/>
      <c r="AL156" s="620"/>
      <c r="AM156" s="428"/>
      <c r="AN156" s="604"/>
      <c r="AO156" s="613"/>
      <c r="AP156" s="563"/>
      <c r="AQ156" s="563"/>
      <c r="AR156" s="563"/>
      <c r="AS156" s="563"/>
      <c r="AT156" s="563"/>
      <c r="AU156" s="563"/>
      <c r="AV156" s="563"/>
      <c r="AW156" s="563"/>
      <c r="AX156" s="563"/>
      <c r="AY156" s="563"/>
      <c r="AZ156" s="563"/>
      <c r="BA156" s="601"/>
      <c r="BB156" s="601"/>
      <c r="BC156" s="601"/>
      <c r="BD156" s="601"/>
      <c r="BE156" s="601"/>
    </row>
    <row r="157" spans="1:57">
      <c r="A157" s="430"/>
      <c r="B157" s="629"/>
      <c r="C157" s="620"/>
      <c r="D157" s="433"/>
      <c r="E157" s="428"/>
      <c r="F157" s="428"/>
      <c r="G157" s="560"/>
      <c r="H157" s="554"/>
      <c r="I157" s="545"/>
      <c r="J157" s="635"/>
      <c r="K157" s="636"/>
      <c r="L157" s="545"/>
      <c r="M157" s="572"/>
      <c r="N157" s="597"/>
      <c r="O157" s="575"/>
      <c r="P157" s="553"/>
      <c r="Q157" s="593"/>
      <c r="R157" s="562" t="s">
        <v>201</v>
      </c>
      <c r="S157" s="563"/>
      <c r="T157" s="563"/>
      <c r="U157" s="563"/>
      <c r="V157" s="563"/>
      <c r="W157" s="563"/>
      <c r="X157" s="563"/>
      <c r="Y157" s="545"/>
      <c r="Z157" s="607"/>
      <c r="AA157" s="610"/>
      <c r="AB157" s="577"/>
      <c r="AC157" s="591"/>
      <c r="AD157" s="591"/>
      <c r="AE157" s="45"/>
      <c r="AF157" s="85"/>
      <c r="AG157" s="428"/>
      <c r="AH157" s="545"/>
      <c r="AI157" s="610"/>
      <c r="AJ157" s="540"/>
      <c r="AK157" s="620"/>
      <c r="AL157" s="620"/>
      <c r="AM157" s="428"/>
      <c r="AN157" s="604"/>
      <c r="AO157" s="613"/>
      <c r="AP157" s="563"/>
      <c r="AQ157" s="563"/>
      <c r="AR157" s="563"/>
      <c r="AS157" s="563"/>
      <c r="AT157" s="563"/>
      <c r="AU157" s="563"/>
      <c r="AV157" s="563"/>
      <c r="AW157" s="563"/>
      <c r="AX157" s="563"/>
      <c r="AY157" s="563"/>
      <c r="AZ157" s="563"/>
      <c r="BA157" s="601"/>
      <c r="BB157" s="601"/>
      <c r="BC157" s="601"/>
      <c r="BD157" s="601"/>
      <c r="BE157" s="601"/>
    </row>
    <row r="158" spans="1:57" ht="15.75" thickBot="1">
      <c r="A158" s="430"/>
      <c r="B158" s="629"/>
      <c r="C158" s="620"/>
      <c r="D158" s="433"/>
      <c r="E158" s="428"/>
      <c r="F158" s="428"/>
      <c r="G158" s="560"/>
      <c r="H158" s="554"/>
      <c r="I158" s="589"/>
      <c r="J158" s="635"/>
      <c r="K158" s="636"/>
      <c r="L158" s="545"/>
      <c r="M158" s="572"/>
      <c r="N158" s="597"/>
      <c r="O158" s="575"/>
      <c r="P158" s="545"/>
      <c r="Q158" s="594"/>
      <c r="R158" s="563"/>
      <c r="S158" s="563"/>
      <c r="T158" s="563"/>
      <c r="U158" s="563"/>
      <c r="V158" s="563"/>
      <c r="W158" s="563"/>
      <c r="X158" s="563"/>
      <c r="Y158" s="545"/>
      <c r="Z158" s="607"/>
      <c r="AA158" s="610"/>
      <c r="AB158" s="577"/>
      <c r="AC158" s="591"/>
      <c r="AD158" s="591"/>
      <c r="AE158" s="45"/>
      <c r="AF158" s="85"/>
      <c r="AG158" s="428"/>
      <c r="AH158" s="545"/>
      <c r="AI158" s="610"/>
      <c r="AJ158" s="540"/>
      <c r="AK158" s="620"/>
      <c r="AL158" s="620"/>
      <c r="AM158" s="428"/>
      <c r="AN158" s="604"/>
      <c r="AO158" s="613"/>
      <c r="AP158" s="563"/>
      <c r="AQ158" s="563"/>
      <c r="AR158" s="563"/>
      <c r="AS158" s="563"/>
      <c r="AT158" s="563"/>
      <c r="AU158" s="563"/>
      <c r="AV158" s="563"/>
      <c r="AW158" s="563"/>
      <c r="AX158" s="563"/>
      <c r="AY158" s="563"/>
      <c r="AZ158" s="563"/>
      <c r="BA158" s="601"/>
      <c r="BB158" s="601"/>
      <c r="BC158" s="601"/>
      <c r="BD158" s="601"/>
      <c r="BE158" s="601"/>
    </row>
    <row r="159" spans="1:57">
      <c r="A159" s="430"/>
      <c r="B159" s="629"/>
      <c r="C159" s="620"/>
      <c r="D159" s="433"/>
      <c r="E159" s="428"/>
      <c r="F159" s="428"/>
      <c r="G159" s="560"/>
      <c r="H159" s="554" t="s">
        <v>134</v>
      </c>
      <c r="I159" s="544" t="s">
        <v>147</v>
      </c>
      <c r="J159" s="635"/>
      <c r="K159" s="636"/>
      <c r="L159" s="545"/>
      <c r="M159" s="572"/>
      <c r="N159" s="597"/>
      <c r="O159" s="575"/>
      <c r="P159" s="545"/>
      <c r="Q159" s="594"/>
      <c r="R159" s="563"/>
      <c r="S159" s="563"/>
      <c r="T159" s="563"/>
      <c r="U159" s="563"/>
      <c r="V159" s="563"/>
      <c r="W159" s="563"/>
      <c r="X159" s="563"/>
      <c r="Y159" s="545"/>
      <c r="Z159" s="607"/>
      <c r="AA159" s="610"/>
      <c r="AB159" s="577"/>
      <c r="AC159" s="591"/>
      <c r="AD159" s="591"/>
      <c r="AE159" s="45"/>
      <c r="AF159" s="85"/>
      <c r="AG159" s="428"/>
      <c r="AH159" s="545"/>
      <c r="AI159" s="610"/>
      <c r="AJ159" s="540"/>
      <c r="AK159" s="620"/>
      <c r="AL159" s="620"/>
      <c r="AM159" s="428"/>
      <c r="AN159" s="604"/>
      <c r="AO159" s="613"/>
      <c r="AP159" s="563"/>
      <c r="AQ159" s="563"/>
      <c r="AR159" s="563"/>
      <c r="AS159" s="563"/>
      <c r="AT159" s="563"/>
      <c r="AU159" s="563"/>
      <c r="AV159" s="563"/>
      <c r="AW159" s="563"/>
      <c r="AX159" s="563"/>
      <c r="AY159" s="563"/>
      <c r="AZ159" s="563"/>
      <c r="BA159" s="601"/>
      <c r="BB159" s="601"/>
      <c r="BC159" s="601"/>
      <c r="BD159" s="601"/>
      <c r="BE159" s="601"/>
    </row>
    <row r="160" spans="1:57">
      <c r="A160" s="430"/>
      <c r="B160" s="629"/>
      <c r="C160" s="620"/>
      <c r="D160" s="433"/>
      <c r="E160" s="428"/>
      <c r="F160" s="428"/>
      <c r="G160" s="560"/>
      <c r="H160" s="554"/>
      <c r="I160" s="545"/>
      <c r="J160" s="635"/>
      <c r="K160" s="636"/>
      <c r="L160" s="545"/>
      <c r="M160" s="572"/>
      <c r="N160" s="597"/>
      <c r="O160" s="575"/>
      <c r="P160" s="545"/>
      <c r="Q160" s="594"/>
      <c r="R160" s="563"/>
      <c r="S160" s="563"/>
      <c r="T160" s="563"/>
      <c r="U160" s="563"/>
      <c r="V160" s="563"/>
      <c r="W160" s="563"/>
      <c r="X160" s="563"/>
      <c r="Y160" s="545"/>
      <c r="Z160" s="607"/>
      <c r="AA160" s="610"/>
      <c r="AB160" s="577"/>
      <c r="AC160" s="591"/>
      <c r="AD160" s="591"/>
      <c r="AE160" s="45"/>
      <c r="AF160" s="85"/>
      <c r="AG160" s="428"/>
      <c r="AH160" s="545"/>
      <c r="AI160" s="610"/>
      <c r="AJ160" s="540"/>
      <c r="AK160" s="620"/>
      <c r="AL160" s="620"/>
      <c r="AM160" s="428"/>
      <c r="AN160" s="604"/>
      <c r="AO160" s="613"/>
      <c r="AP160" s="563"/>
      <c r="AQ160" s="563"/>
      <c r="AR160" s="563"/>
      <c r="AS160" s="563"/>
      <c r="AT160" s="563"/>
      <c r="AU160" s="563"/>
      <c r="AV160" s="563"/>
      <c r="AW160" s="563"/>
      <c r="AX160" s="563"/>
      <c r="AY160" s="563"/>
      <c r="AZ160" s="563"/>
      <c r="BA160" s="601"/>
      <c r="BB160" s="601"/>
      <c r="BC160" s="601"/>
      <c r="BD160" s="601"/>
      <c r="BE160" s="601"/>
    </row>
    <row r="161" spans="1:57">
      <c r="A161" s="430"/>
      <c r="B161" s="629"/>
      <c r="C161" s="620"/>
      <c r="D161" s="433"/>
      <c r="E161" s="428"/>
      <c r="F161" s="428"/>
      <c r="G161" s="560"/>
      <c r="H161" s="554"/>
      <c r="I161" s="545"/>
      <c r="J161" s="635"/>
      <c r="K161" s="636"/>
      <c r="L161" s="545"/>
      <c r="M161" s="572"/>
      <c r="N161" s="597"/>
      <c r="O161" s="575"/>
      <c r="P161" s="545"/>
      <c r="Q161" s="594"/>
      <c r="R161" s="563"/>
      <c r="S161" s="563"/>
      <c r="T161" s="563"/>
      <c r="U161" s="563"/>
      <c r="V161" s="563"/>
      <c r="W161" s="563"/>
      <c r="X161" s="563"/>
      <c r="Y161" s="545"/>
      <c r="Z161" s="607"/>
      <c r="AA161" s="610"/>
      <c r="AB161" s="577"/>
      <c r="AC161" s="591"/>
      <c r="AD161" s="591"/>
      <c r="AE161" s="45"/>
      <c r="AF161" s="85"/>
      <c r="AG161" s="428"/>
      <c r="AH161" s="545"/>
      <c r="AI161" s="610"/>
      <c r="AJ161" s="540"/>
      <c r="AK161" s="620"/>
      <c r="AL161" s="620"/>
      <c r="AM161" s="428"/>
      <c r="AN161" s="604"/>
      <c r="AO161" s="613"/>
      <c r="AP161" s="563"/>
      <c r="AQ161" s="563"/>
      <c r="AR161" s="563"/>
      <c r="AS161" s="563"/>
      <c r="AT161" s="563"/>
      <c r="AU161" s="563"/>
      <c r="AV161" s="563"/>
      <c r="AW161" s="563"/>
      <c r="AX161" s="563"/>
      <c r="AY161" s="563"/>
      <c r="AZ161" s="563"/>
      <c r="BA161" s="601"/>
      <c r="BB161" s="601"/>
      <c r="BC161" s="601"/>
      <c r="BD161" s="601"/>
      <c r="BE161" s="601"/>
    </row>
    <row r="162" spans="1:57">
      <c r="A162" s="430"/>
      <c r="B162" s="629"/>
      <c r="C162" s="620"/>
      <c r="D162" s="433"/>
      <c r="E162" s="428"/>
      <c r="F162" s="428"/>
      <c r="G162" s="560"/>
      <c r="H162" s="554"/>
      <c r="I162" s="545"/>
      <c r="J162" s="635"/>
      <c r="K162" s="636"/>
      <c r="L162" s="545"/>
      <c r="M162" s="572"/>
      <c r="N162" s="597"/>
      <c r="O162" s="575"/>
      <c r="P162" s="545"/>
      <c r="Q162" s="594"/>
      <c r="R162" s="563"/>
      <c r="S162" s="563"/>
      <c r="T162" s="563"/>
      <c r="U162" s="563"/>
      <c r="V162" s="563"/>
      <c r="W162" s="563"/>
      <c r="X162" s="563"/>
      <c r="Y162" s="545"/>
      <c r="Z162" s="607"/>
      <c r="AA162" s="610"/>
      <c r="AB162" s="577"/>
      <c r="AC162" s="591"/>
      <c r="AD162" s="591"/>
      <c r="AE162" s="45"/>
      <c r="AF162" s="85"/>
      <c r="AG162" s="428"/>
      <c r="AH162" s="545"/>
      <c r="AI162" s="610"/>
      <c r="AJ162" s="540"/>
      <c r="AK162" s="620"/>
      <c r="AL162" s="620"/>
      <c r="AM162" s="428"/>
      <c r="AN162" s="604"/>
      <c r="AO162" s="613"/>
      <c r="AP162" s="563"/>
      <c r="AQ162" s="563"/>
      <c r="AR162" s="563"/>
      <c r="AS162" s="563"/>
      <c r="AT162" s="563"/>
      <c r="AU162" s="563"/>
      <c r="AV162" s="563"/>
      <c r="AW162" s="563"/>
      <c r="AX162" s="563"/>
      <c r="AY162" s="563"/>
      <c r="AZ162" s="563"/>
      <c r="BA162" s="601"/>
      <c r="BB162" s="601"/>
      <c r="BC162" s="601"/>
      <c r="BD162" s="601"/>
      <c r="BE162" s="601"/>
    </row>
    <row r="163" spans="1:57">
      <c r="A163" s="430"/>
      <c r="B163" s="629"/>
      <c r="C163" s="620"/>
      <c r="D163" s="433"/>
      <c r="E163" s="428"/>
      <c r="F163" s="428"/>
      <c r="G163" s="560"/>
      <c r="H163" s="554"/>
      <c r="I163" s="545"/>
      <c r="J163" s="635"/>
      <c r="K163" s="636"/>
      <c r="L163" s="545"/>
      <c r="M163" s="572"/>
      <c r="N163" s="597"/>
      <c r="O163" s="575"/>
      <c r="P163" s="545"/>
      <c r="Q163" s="594"/>
      <c r="R163" s="563"/>
      <c r="S163" s="563"/>
      <c r="T163" s="563"/>
      <c r="U163" s="563"/>
      <c r="V163" s="563"/>
      <c r="W163" s="563"/>
      <c r="X163" s="563"/>
      <c r="Y163" s="545"/>
      <c r="Z163" s="607"/>
      <c r="AA163" s="610"/>
      <c r="AB163" s="577"/>
      <c r="AC163" s="591"/>
      <c r="AD163" s="591"/>
      <c r="AE163" s="45"/>
      <c r="AF163" s="85"/>
      <c r="AG163" s="428"/>
      <c r="AH163" s="545"/>
      <c r="AI163" s="610"/>
      <c r="AJ163" s="540"/>
      <c r="AK163" s="620"/>
      <c r="AL163" s="620"/>
      <c r="AM163" s="428"/>
      <c r="AN163" s="604"/>
      <c r="AO163" s="613"/>
      <c r="AP163" s="563"/>
      <c r="AQ163" s="563"/>
      <c r="AR163" s="563"/>
      <c r="AS163" s="563"/>
      <c r="AT163" s="563"/>
      <c r="AU163" s="563"/>
      <c r="AV163" s="563"/>
      <c r="AW163" s="563"/>
      <c r="AX163" s="563"/>
      <c r="AY163" s="563"/>
      <c r="AZ163" s="563"/>
      <c r="BA163" s="601"/>
      <c r="BB163" s="601"/>
      <c r="BC163" s="601"/>
      <c r="BD163" s="601"/>
      <c r="BE163" s="601"/>
    </row>
    <row r="164" spans="1:57" ht="15.75" thickBot="1">
      <c r="A164" s="430"/>
      <c r="B164" s="630"/>
      <c r="C164" s="620"/>
      <c r="D164" s="433"/>
      <c r="E164" s="428"/>
      <c r="F164" s="428"/>
      <c r="G164" s="634"/>
      <c r="H164" s="554"/>
      <c r="I164" s="546"/>
      <c r="J164" s="635"/>
      <c r="K164" s="636"/>
      <c r="L164" s="589"/>
      <c r="M164" s="573"/>
      <c r="N164" s="598"/>
      <c r="O164" s="599"/>
      <c r="P164" s="546"/>
      <c r="Q164" s="595"/>
      <c r="R164" s="564"/>
      <c r="S164" s="564"/>
      <c r="T164" s="564"/>
      <c r="U164" s="564"/>
      <c r="V164" s="564"/>
      <c r="W164" s="564"/>
      <c r="X164" s="564"/>
      <c r="Y164" s="546"/>
      <c r="Z164" s="608"/>
      <c r="AA164" s="611"/>
      <c r="AB164" s="577"/>
      <c r="AC164" s="592"/>
      <c r="AD164" s="592"/>
      <c r="AE164" s="45"/>
      <c r="AF164" s="85"/>
      <c r="AG164" s="428"/>
      <c r="AH164" s="589"/>
      <c r="AI164" s="619"/>
      <c r="AJ164" s="540"/>
      <c r="AK164" s="620"/>
      <c r="AL164" s="620"/>
      <c r="AM164" s="428"/>
      <c r="AN164" s="605"/>
      <c r="AO164" s="614"/>
      <c r="AP164" s="564"/>
      <c r="AQ164" s="564"/>
      <c r="AR164" s="564"/>
      <c r="AS164" s="564"/>
      <c r="AT164" s="564"/>
      <c r="AU164" s="564"/>
      <c r="AV164" s="564"/>
      <c r="AW164" s="564"/>
      <c r="AX164" s="564"/>
      <c r="AY164" s="564"/>
      <c r="AZ164" s="564"/>
      <c r="BA164" s="602"/>
      <c r="BB164" s="602"/>
      <c r="BC164" s="602"/>
      <c r="BD164" s="602"/>
      <c r="BE164" s="602"/>
    </row>
    <row r="165" spans="1:57" ht="15" customHeight="1" thickBot="1">
      <c r="A165" s="578">
        <v>6</v>
      </c>
      <c r="B165" s="579" t="s">
        <v>202</v>
      </c>
      <c r="C165" s="582" t="s">
        <v>203</v>
      </c>
      <c r="D165" s="428" t="s">
        <v>85</v>
      </c>
      <c r="E165" s="582" t="s">
        <v>204</v>
      </c>
      <c r="F165" s="582" t="s">
        <v>205</v>
      </c>
      <c r="G165" s="582" t="s">
        <v>88</v>
      </c>
      <c r="H165" s="91" t="s">
        <v>89</v>
      </c>
      <c r="I165" s="67" t="s">
        <v>140</v>
      </c>
      <c r="J165" s="583">
        <v>12</v>
      </c>
      <c r="K165" s="586" t="str">
        <f>+IF(AND(J165&lt;6,J165&gt;0),"Moderado",IF(AND(J165&lt;12,J165&gt;5),"Mayor",IF(AND(J165&lt;20,J165&gt;11),"Catastrófico","Responda las Preguntas de Impacto")))</f>
        <v>Catastrófico</v>
      </c>
      <c r="L165" s="544"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Extremo</v>
      </c>
      <c r="M165" s="571"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Evitar el Riesgo, Reducir el Riesgo, Compartir el Riesgo</v>
      </c>
      <c r="N165" s="555" t="s">
        <v>206</v>
      </c>
      <c r="O165" s="574" t="s">
        <v>92</v>
      </c>
      <c r="P165" s="34" t="s">
        <v>93</v>
      </c>
      <c r="Q165" s="30" t="s">
        <v>94</v>
      </c>
      <c r="R165" s="82">
        <v>15</v>
      </c>
      <c r="S165" s="430">
        <f>SUM(R165:R171)</f>
        <v>100</v>
      </c>
      <c r="T165" s="430" t="str">
        <f>+IF(AND(S165&lt;=100,S165&gt;=96),"Fuerte",IF(AND(S165&lt;=95,S165&gt;=86),"Moderado",IF(AND(S165&lt;=85,J165&gt;=0),"Débil"," ")))</f>
        <v>Fuerte</v>
      </c>
      <c r="U165" s="430" t="s">
        <v>95</v>
      </c>
      <c r="V165" s="430"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430">
        <f>IF(V165="Fuerte",100,IF(V165="Moderado",50,IF(V165="Débil",0)))</f>
        <v>100</v>
      </c>
      <c r="X165" s="430">
        <f>AVERAGE(W165:W207)</f>
        <v>100</v>
      </c>
      <c r="Y165" s="428" t="s">
        <v>207</v>
      </c>
      <c r="Z165" s="430" t="s">
        <v>208</v>
      </c>
      <c r="AA165" s="577" t="s">
        <v>209</v>
      </c>
      <c r="AB165" s="577" t="str">
        <f>+IF(X165=100,"Fuerte",IF(AND(X165&lt;=99,X165&gt;=50),"Moderado",IF(X165&lt;50,"Débil"," ")))</f>
        <v>Fuerte</v>
      </c>
      <c r="AC165" s="577" t="s">
        <v>99</v>
      </c>
      <c r="AD165" s="577" t="s">
        <v>99</v>
      </c>
      <c r="AE165" s="428"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428"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428" t="str">
        <f>K165</f>
        <v>Catastrófico</v>
      </c>
      <c r="AH165" s="544"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Extremo</v>
      </c>
      <c r="AI165" s="544"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Evitar el Riesgo, Reducir el Riesgo, Compartir el Riesgo</v>
      </c>
      <c r="AJ165" s="540" t="s">
        <v>210</v>
      </c>
      <c r="AK165" s="541">
        <v>43466</v>
      </c>
      <c r="AL165" s="541">
        <v>43830</v>
      </c>
      <c r="AM165" s="540" t="s">
        <v>211</v>
      </c>
      <c r="AN165" s="425" t="s">
        <v>212</v>
      </c>
    </row>
    <row r="166" spans="1:57" ht="15.75" thickBot="1">
      <c r="A166" s="578"/>
      <c r="B166" s="580"/>
      <c r="C166" s="582"/>
      <c r="D166" s="428"/>
      <c r="E166" s="582"/>
      <c r="F166" s="582"/>
      <c r="G166" s="582"/>
      <c r="H166" s="91" t="s">
        <v>104</v>
      </c>
      <c r="I166" s="67" t="s">
        <v>140</v>
      </c>
      <c r="J166" s="584"/>
      <c r="K166" s="587"/>
      <c r="L166" s="545"/>
      <c r="M166" s="572"/>
      <c r="N166" s="555"/>
      <c r="O166" s="575"/>
      <c r="P166" s="34" t="s">
        <v>105</v>
      </c>
      <c r="Q166" s="30" t="s">
        <v>106</v>
      </c>
      <c r="R166" s="82">
        <v>15</v>
      </c>
      <c r="S166" s="430"/>
      <c r="T166" s="430"/>
      <c r="U166" s="430"/>
      <c r="V166" s="430"/>
      <c r="W166" s="430"/>
      <c r="X166" s="430"/>
      <c r="Y166" s="428"/>
      <c r="Z166" s="430"/>
      <c r="AA166" s="577"/>
      <c r="AB166" s="577"/>
      <c r="AC166" s="577"/>
      <c r="AD166" s="577"/>
      <c r="AE166" s="428"/>
      <c r="AF166" s="428"/>
      <c r="AG166" s="428"/>
      <c r="AH166" s="545"/>
      <c r="AI166" s="545"/>
      <c r="AJ166" s="540"/>
      <c r="AK166" s="541"/>
      <c r="AL166" s="541"/>
      <c r="AM166" s="540"/>
      <c r="AN166" s="425"/>
    </row>
    <row r="167" spans="1:57" ht="15.75" thickBot="1">
      <c r="A167" s="578"/>
      <c r="B167" s="580"/>
      <c r="C167" s="582"/>
      <c r="D167" s="428"/>
      <c r="E167" s="582"/>
      <c r="F167" s="582"/>
      <c r="G167" s="582"/>
      <c r="H167" s="554" t="s">
        <v>107</v>
      </c>
      <c r="I167" s="537" t="s">
        <v>147</v>
      </c>
      <c r="J167" s="584"/>
      <c r="K167" s="587"/>
      <c r="L167" s="545"/>
      <c r="M167" s="572"/>
      <c r="N167" s="555"/>
      <c r="O167" s="575"/>
      <c r="P167" s="34" t="s">
        <v>108</v>
      </c>
      <c r="Q167" s="30" t="s">
        <v>109</v>
      </c>
      <c r="R167" s="82">
        <v>15</v>
      </c>
      <c r="S167" s="430"/>
      <c r="T167" s="430"/>
      <c r="U167" s="430"/>
      <c r="V167" s="430"/>
      <c r="W167" s="430"/>
      <c r="X167" s="430"/>
      <c r="Y167" s="428"/>
      <c r="Z167" s="430"/>
      <c r="AA167" s="577"/>
      <c r="AB167" s="577"/>
      <c r="AC167" s="577"/>
      <c r="AD167" s="577"/>
      <c r="AE167" s="428"/>
      <c r="AF167" s="428"/>
      <c r="AG167" s="428"/>
      <c r="AH167" s="545"/>
      <c r="AI167" s="545"/>
      <c r="AJ167" s="540"/>
      <c r="AK167" s="541"/>
      <c r="AL167" s="541"/>
      <c r="AM167" s="540"/>
      <c r="AN167" s="425"/>
    </row>
    <row r="168" spans="1:57" ht="15.75" thickBot="1">
      <c r="A168" s="578"/>
      <c r="B168" s="580"/>
      <c r="C168" s="582"/>
      <c r="D168" s="428"/>
      <c r="E168" s="582"/>
      <c r="F168" s="582"/>
      <c r="G168" s="582"/>
      <c r="H168" s="554"/>
      <c r="I168" s="539"/>
      <c r="J168" s="584"/>
      <c r="K168" s="587"/>
      <c r="L168" s="545"/>
      <c r="M168" s="572"/>
      <c r="N168" s="555"/>
      <c r="O168" s="575"/>
      <c r="P168" s="34" t="s">
        <v>112</v>
      </c>
      <c r="Q168" s="30" t="s">
        <v>113</v>
      </c>
      <c r="R168" s="82">
        <v>15</v>
      </c>
      <c r="S168" s="430"/>
      <c r="T168" s="430"/>
      <c r="U168" s="430"/>
      <c r="V168" s="430"/>
      <c r="W168" s="430"/>
      <c r="X168" s="430"/>
      <c r="Y168" s="428"/>
      <c r="Z168" s="430"/>
      <c r="AA168" s="577"/>
      <c r="AB168" s="577"/>
      <c r="AC168" s="577"/>
      <c r="AD168" s="577"/>
      <c r="AE168" s="428"/>
      <c r="AF168" s="428"/>
      <c r="AG168" s="428"/>
      <c r="AH168" s="545"/>
      <c r="AI168" s="545"/>
      <c r="AJ168" s="540"/>
      <c r="AK168" s="541"/>
      <c r="AL168" s="541"/>
      <c r="AM168" s="540"/>
      <c r="AN168" s="425"/>
    </row>
    <row r="169" spans="1:57" ht="15.75" thickBot="1">
      <c r="A169" s="578"/>
      <c r="B169" s="580"/>
      <c r="C169" s="582"/>
      <c r="D169" s="428"/>
      <c r="E169" s="582"/>
      <c r="F169" s="582"/>
      <c r="G169" s="582"/>
      <c r="H169" s="45" t="s">
        <v>110</v>
      </c>
      <c r="I169" s="67" t="s">
        <v>147</v>
      </c>
      <c r="J169" s="584"/>
      <c r="K169" s="587"/>
      <c r="L169" s="545"/>
      <c r="M169" s="572"/>
      <c r="N169" s="555"/>
      <c r="O169" s="575"/>
      <c r="P169" s="34" t="s">
        <v>115</v>
      </c>
      <c r="Q169" s="30" t="s">
        <v>116</v>
      </c>
      <c r="R169" s="82">
        <v>15</v>
      </c>
      <c r="S169" s="430"/>
      <c r="T169" s="430"/>
      <c r="U169" s="430"/>
      <c r="V169" s="430"/>
      <c r="W169" s="430"/>
      <c r="X169" s="430"/>
      <c r="Y169" s="428"/>
      <c r="Z169" s="430"/>
      <c r="AA169" s="577"/>
      <c r="AB169" s="577"/>
      <c r="AC169" s="577"/>
      <c r="AD169" s="577"/>
      <c r="AE169" s="428"/>
      <c r="AF169" s="428"/>
      <c r="AG169" s="428"/>
      <c r="AH169" s="545"/>
      <c r="AI169" s="545"/>
      <c r="AJ169" s="540"/>
      <c r="AK169" s="541"/>
      <c r="AL169" s="541"/>
      <c r="AM169" s="540"/>
      <c r="AN169" s="425"/>
    </row>
    <row r="170" spans="1:57">
      <c r="A170" s="578"/>
      <c r="B170" s="580"/>
      <c r="C170" s="582"/>
      <c r="D170" s="428"/>
      <c r="E170" s="582"/>
      <c r="F170" s="582"/>
      <c r="G170" s="582"/>
      <c r="H170" s="554" t="s">
        <v>114</v>
      </c>
      <c r="I170" s="537" t="s">
        <v>140</v>
      </c>
      <c r="J170" s="584"/>
      <c r="K170" s="587"/>
      <c r="L170" s="545"/>
      <c r="M170" s="572"/>
      <c r="N170" s="555"/>
      <c r="O170" s="575"/>
      <c r="P170" s="34" t="s">
        <v>118</v>
      </c>
      <c r="Q170" s="30" t="s">
        <v>119</v>
      </c>
      <c r="R170" s="82">
        <v>15</v>
      </c>
      <c r="S170" s="430"/>
      <c r="T170" s="430"/>
      <c r="U170" s="430"/>
      <c r="V170" s="430"/>
      <c r="W170" s="430"/>
      <c r="X170" s="430"/>
      <c r="Y170" s="428"/>
      <c r="Z170" s="430"/>
      <c r="AA170" s="577"/>
      <c r="AB170" s="577"/>
      <c r="AC170" s="577"/>
      <c r="AD170" s="577"/>
      <c r="AE170" s="428"/>
      <c r="AF170" s="428"/>
      <c r="AG170" s="428"/>
      <c r="AH170" s="545"/>
      <c r="AI170" s="545"/>
      <c r="AJ170" s="540"/>
      <c r="AK170" s="541"/>
      <c r="AL170" s="541"/>
      <c r="AM170" s="540"/>
      <c r="AN170" s="425"/>
    </row>
    <row r="171" spans="1:57" ht="15.75" thickBot="1">
      <c r="A171" s="578"/>
      <c r="B171" s="580"/>
      <c r="C171" s="582"/>
      <c r="D171" s="428"/>
      <c r="E171" s="582"/>
      <c r="F171" s="582"/>
      <c r="G171" s="582"/>
      <c r="H171" s="554"/>
      <c r="I171" s="539" t="s">
        <v>140</v>
      </c>
      <c r="J171" s="584"/>
      <c r="K171" s="587"/>
      <c r="L171" s="545"/>
      <c r="M171" s="572"/>
      <c r="N171" s="555"/>
      <c r="O171" s="575"/>
      <c r="P171" s="34" t="s">
        <v>121</v>
      </c>
      <c r="Q171" s="34" t="s">
        <v>122</v>
      </c>
      <c r="R171" s="82">
        <v>10</v>
      </c>
      <c r="S171" s="430"/>
      <c r="T171" s="430"/>
      <c r="U171" s="430"/>
      <c r="V171" s="430"/>
      <c r="W171" s="430"/>
      <c r="X171" s="430"/>
      <c r="Y171" s="428"/>
      <c r="Z171" s="430"/>
      <c r="AA171" s="577"/>
      <c r="AB171" s="577"/>
      <c r="AC171" s="577"/>
      <c r="AD171" s="577"/>
      <c r="AE171" s="428"/>
      <c r="AF171" s="428"/>
      <c r="AG171" s="428"/>
      <c r="AH171" s="545"/>
      <c r="AI171" s="545"/>
      <c r="AJ171" s="540"/>
      <c r="AK171" s="541"/>
      <c r="AL171" s="541"/>
      <c r="AM171" s="540"/>
      <c r="AN171" s="425"/>
    </row>
    <row r="172" spans="1:57" ht="15" customHeight="1" thickBot="1">
      <c r="A172" s="578"/>
      <c r="B172" s="580"/>
      <c r="C172" s="582"/>
      <c r="D172" s="428"/>
      <c r="E172" s="582"/>
      <c r="F172" s="582"/>
      <c r="G172" s="582"/>
      <c r="H172" s="554" t="s">
        <v>117</v>
      </c>
      <c r="I172" s="537" t="s">
        <v>140</v>
      </c>
      <c r="J172" s="584"/>
      <c r="K172" s="587"/>
      <c r="L172" s="545"/>
      <c r="M172" s="572"/>
      <c r="N172" s="555" t="s">
        <v>213</v>
      </c>
      <c r="O172" s="428" t="s">
        <v>92</v>
      </c>
      <c r="P172" s="34" t="s">
        <v>93</v>
      </c>
      <c r="Q172" s="30" t="s">
        <v>94</v>
      </c>
      <c r="R172" s="82">
        <v>15</v>
      </c>
      <c r="S172" s="430">
        <f>SUM(R172:R178)</f>
        <v>100</v>
      </c>
      <c r="T172" s="430" t="str">
        <f>+IF(AND(S172&lt;=100,S172&gt;=96),"Fuerte",IF(AND(S172&lt;=95,S172&gt;=86),"Moderado",IF(AND(S172&lt;=85,J172&gt;=0),"Débil"," ")))</f>
        <v>Fuerte</v>
      </c>
      <c r="U172" s="430" t="s">
        <v>95</v>
      </c>
      <c r="V172" s="430"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430">
        <f>IF(V172="Fuerte",100,IF(V172="Moderado",50,IF(V172="Débil",0)))</f>
        <v>100</v>
      </c>
      <c r="X172" s="430"/>
      <c r="Y172" s="428" t="s">
        <v>207</v>
      </c>
      <c r="Z172" s="576" t="s">
        <v>214</v>
      </c>
      <c r="AA172" s="428" t="s">
        <v>215</v>
      </c>
      <c r="AB172" s="577"/>
      <c r="AC172" s="577"/>
      <c r="AD172" s="577"/>
      <c r="AE172" s="428"/>
      <c r="AF172" s="428"/>
      <c r="AG172" s="428"/>
      <c r="AH172" s="545"/>
      <c r="AI172" s="545"/>
      <c r="AJ172" s="543" t="s">
        <v>216</v>
      </c>
      <c r="AK172" s="541">
        <v>43466</v>
      </c>
      <c r="AL172" s="541">
        <v>43830</v>
      </c>
      <c r="AM172" s="428" t="s">
        <v>211</v>
      </c>
      <c r="AN172" s="425" t="s">
        <v>217</v>
      </c>
    </row>
    <row r="173" spans="1:57" ht="15.75" thickBot="1">
      <c r="A173" s="578"/>
      <c r="B173" s="580"/>
      <c r="C173" s="582"/>
      <c r="D173" s="428"/>
      <c r="E173" s="582"/>
      <c r="F173" s="582"/>
      <c r="G173" s="582"/>
      <c r="H173" s="554"/>
      <c r="I173" s="539" t="s">
        <v>140</v>
      </c>
      <c r="J173" s="584"/>
      <c r="K173" s="587"/>
      <c r="L173" s="545"/>
      <c r="M173" s="572"/>
      <c r="N173" s="555"/>
      <c r="O173" s="428"/>
      <c r="P173" s="34" t="s">
        <v>105</v>
      </c>
      <c r="Q173" s="30" t="s">
        <v>106</v>
      </c>
      <c r="R173" s="82">
        <v>15</v>
      </c>
      <c r="S173" s="430"/>
      <c r="T173" s="430"/>
      <c r="U173" s="430"/>
      <c r="V173" s="430"/>
      <c r="W173" s="430"/>
      <c r="X173" s="430"/>
      <c r="Y173" s="428"/>
      <c r="Z173" s="430"/>
      <c r="AA173" s="428"/>
      <c r="AB173" s="577"/>
      <c r="AC173" s="577"/>
      <c r="AD173" s="577"/>
      <c r="AE173" s="428"/>
      <c r="AF173" s="428"/>
      <c r="AG173" s="428"/>
      <c r="AH173" s="545"/>
      <c r="AI173" s="545"/>
      <c r="AJ173" s="543"/>
      <c r="AK173" s="541"/>
      <c r="AL173" s="541"/>
      <c r="AM173" s="428"/>
      <c r="AN173" s="425"/>
    </row>
    <row r="174" spans="1:57" ht="15.75" thickBot="1">
      <c r="A174" s="578"/>
      <c r="B174" s="580"/>
      <c r="C174" s="582"/>
      <c r="D174" s="428"/>
      <c r="E174" s="582"/>
      <c r="F174" s="582"/>
      <c r="G174" s="582"/>
      <c r="H174" s="554" t="s">
        <v>120</v>
      </c>
      <c r="I174" s="537" t="s">
        <v>140</v>
      </c>
      <c r="J174" s="584"/>
      <c r="K174" s="587"/>
      <c r="L174" s="545"/>
      <c r="M174" s="572"/>
      <c r="N174" s="555"/>
      <c r="O174" s="428"/>
      <c r="P174" s="34" t="s">
        <v>108</v>
      </c>
      <c r="Q174" s="30" t="s">
        <v>109</v>
      </c>
      <c r="R174" s="82">
        <v>15</v>
      </c>
      <c r="S174" s="430"/>
      <c r="T174" s="430"/>
      <c r="U174" s="430"/>
      <c r="V174" s="430"/>
      <c r="W174" s="430"/>
      <c r="X174" s="430"/>
      <c r="Y174" s="428"/>
      <c r="Z174" s="430"/>
      <c r="AA174" s="428"/>
      <c r="AB174" s="577"/>
      <c r="AC174" s="577"/>
      <c r="AD174" s="577"/>
      <c r="AE174" s="428"/>
      <c r="AF174" s="428"/>
      <c r="AG174" s="428"/>
      <c r="AH174" s="545"/>
      <c r="AI174" s="545"/>
      <c r="AJ174" s="543"/>
      <c r="AK174" s="541"/>
      <c r="AL174" s="541"/>
      <c r="AM174" s="428"/>
      <c r="AN174" s="425"/>
    </row>
    <row r="175" spans="1:57" ht="15.75" thickBot="1">
      <c r="A175" s="578"/>
      <c r="B175" s="580"/>
      <c r="C175" s="582"/>
      <c r="D175" s="428"/>
      <c r="E175" s="582"/>
      <c r="F175" s="582"/>
      <c r="G175" s="582"/>
      <c r="H175" s="554"/>
      <c r="I175" s="539" t="s">
        <v>140</v>
      </c>
      <c r="J175" s="584"/>
      <c r="K175" s="587"/>
      <c r="L175" s="545"/>
      <c r="M175" s="572"/>
      <c r="N175" s="555"/>
      <c r="O175" s="428"/>
      <c r="P175" s="34" t="s">
        <v>112</v>
      </c>
      <c r="Q175" s="30" t="s">
        <v>113</v>
      </c>
      <c r="R175" s="82">
        <v>15</v>
      </c>
      <c r="S175" s="430"/>
      <c r="T175" s="430"/>
      <c r="U175" s="430"/>
      <c r="V175" s="430"/>
      <c r="W175" s="430"/>
      <c r="X175" s="430"/>
      <c r="Y175" s="428"/>
      <c r="Z175" s="430"/>
      <c r="AA175" s="428"/>
      <c r="AB175" s="577"/>
      <c r="AC175" s="577"/>
      <c r="AD175" s="577"/>
      <c r="AE175" s="428"/>
      <c r="AF175" s="428"/>
      <c r="AG175" s="428"/>
      <c r="AH175" s="545"/>
      <c r="AI175" s="545"/>
      <c r="AJ175" s="543"/>
      <c r="AK175" s="541"/>
      <c r="AL175" s="541"/>
      <c r="AM175" s="428"/>
      <c r="AN175" s="425"/>
    </row>
    <row r="176" spans="1:57" ht="15" customHeight="1" thickBot="1">
      <c r="A176" s="578"/>
      <c r="B176" s="580"/>
      <c r="C176" s="582"/>
      <c r="D176" s="428"/>
      <c r="E176" s="582"/>
      <c r="F176" s="582"/>
      <c r="G176" s="582"/>
      <c r="H176" s="554" t="s">
        <v>123</v>
      </c>
      <c r="I176" s="537" t="s">
        <v>147</v>
      </c>
      <c r="J176" s="584"/>
      <c r="K176" s="587"/>
      <c r="L176" s="545"/>
      <c r="M176" s="572"/>
      <c r="N176" s="555"/>
      <c r="O176" s="428"/>
      <c r="P176" s="34" t="s">
        <v>115</v>
      </c>
      <c r="Q176" s="30" t="s">
        <v>116</v>
      </c>
      <c r="R176" s="82">
        <v>15</v>
      </c>
      <c r="S176" s="430"/>
      <c r="T176" s="430"/>
      <c r="U176" s="430"/>
      <c r="V176" s="430"/>
      <c r="W176" s="430"/>
      <c r="X176" s="430"/>
      <c r="Y176" s="428"/>
      <c r="Z176" s="430"/>
      <c r="AA176" s="428"/>
      <c r="AB176" s="577"/>
      <c r="AC176" s="577"/>
      <c r="AD176" s="577"/>
      <c r="AE176" s="428"/>
      <c r="AF176" s="428"/>
      <c r="AG176" s="428"/>
      <c r="AH176" s="545"/>
      <c r="AI176" s="545"/>
      <c r="AJ176" s="543"/>
      <c r="AK176" s="541"/>
      <c r="AL176" s="541"/>
      <c r="AM176" s="428"/>
      <c r="AN176" s="425"/>
    </row>
    <row r="177" spans="1:40" ht="15.75" thickBot="1">
      <c r="A177" s="578"/>
      <c r="B177" s="580"/>
      <c r="C177" s="582"/>
      <c r="D177" s="428"/>
      <c r="E177" s="582"/>
      <c r="F177" s="582"/>
      <c r="G177" s="582"/>
      <c r="H177" s="554"/>
      <c r="I177" s="539" t="s">
        <v>140</v>
      </c>
      <c r="J177" s="584"/>
      <c r="K177" s="587"/>
      <c r="L177" s="545"/>
      <c r="M177" s="572"/>
      <c r="N177" s="555"/>
      <c r="O177" s="428"/>
      <c r="P177" s="34" t="s">
        <v>118</v>
      </c>
      <c r="Q177" s="30" t="s">
        <v>119</v>
      </c>
      <c r="R177" s="82">
        <v>15</v>
      </c>
      <c r="S177" s="430"/>
      <c r="T177" s="430"/>
      <c r="U177" s="430"/>
      <c r="V177" s="430"/>
      <c r="W177" s="430"/>
      <c r="X177" s="430"/>
      <c r="Y177" s="428"/>
      <c r="Z177" s="430"/>
      <c r="AA177" s="428"/>
      <c r="AB177" s="577"/>
      <c r="AC177" s="577"/>
      <c r="AD177" s="577"/>
      <c r="AE177" s="428"/>
      <c r="AF177" s="428"/>
      <c r="AG177" s="428"/>
      <c r="AH177" s="545"/>
      <c r="AI177" s="545"/>
      <c r="AJ177" s="543"/>
      <c r="AK177" s="541"/>
      <c r="AL177" s="541"/>
      <c r="AM177" s="428"/>
      <c r="AN177" s="425"/>
    </row>
    <row r="178" spans="1:40" ht="15.75" thickBot="1">
      <c r="A178" s="578"/>
      <c r="B178" s="580"/>
      <c r="C178" s="582"/>
      <c r="D178" s="428"/>
      <c r="E178" s="582"/>
      <c r="F178" s="582"/>
      <c r="G178" s="582"/>
      <c r="H178" s="556" t="s">
        <v>124</v>
      </c>
      <c r="I178" s="537" t="s">
        <v>147</v>
      </c>
      <c r="J178" s="584"/>
      <c r="K178" s="587"/>
      <c r="L178" s="545"/>
      <c r="M178" s="572"/>
      <c r="N178" s="555"/>
      <c r="O178" s="428"/>
      <c r="P178" s="34" t="s">
        <v>121</v>
      </c>
      <c r="Q178" s="34" t="s">
        <v>122</v>
      </c>
      <c r="R178" s="82">
        <v>10</v>
      </c>
      <c r="S178" s="430"/>
      <c r="T178" s="430"/>
      <c r="U178" s="430"/>
      <c r="V178" s="430"/>
      <c r="W178" s="430"/>
      <c r="X178" s="430"/>
      <c r="Y178" s="428"/>
      <c r="Z178" s="430"/>
      <c r="AA178" s="428"/>
      <c r="AB178" s="577"/>
      <c r="AC178" s="577"/>
      <c r="AD178" s="577"/>
      <c r="AE178" s="428"/>
      <c r="AF178" s="428"/>
      <c r="AG178" s="428"/>
      <c r="AH178" s="545"/>
      <c r="AI178" s="545"/>
      <c r="AJ178" s="543"/>
      <c r="AK178" s="541"/>
      <c r="AL178" s="541"/>
      <c r="AM178" s="428"/>
      <c r="AN178" s="425"/>
    </row>
    <row r="179" spans="1:40" ht="15" customHeight="1" thickBot="1">
      <c r="A179" s="578"/>
      <c r="B179" s="580"/>
      <c r="C179" s="582"/>
      <c r="D179" s="428"/>
      <c r="E179" s="582"/>
      <c r="F179" s="582"/>
      <c r="G179" s="582"/>
      <c r="H179" s="557"/>
      <c r="I179" s="538"/>
      <c r="J179" s="584"/>
      <c r="K179" s="587"/>
      <c r="L179" s="545"/>
      <c r="M179" s="572"/>
      <c r="N179" s="559" t="s">
        <v>218</v>
      </c>
      <c r="O179" s="428" t="s">
        <v>92</v>
      </c>
      <c r="P179" s="34" t="s">
        <v>93</v>
      </c>
      <c r="Q179" s="30" t="s">
        <v>94</v>
      </c>
      <c r="R179" s="82">
        <v>15</v>
      </c>
      <c r="S179" s="430">
        <f>SUM(R179:R185)</f>
        <v>100</v>
      </c>
      <c r="T179" s="430" t="str">
        <f>+IF(AND(S179&lt;=100,S179&gt;=96),"Fuerte",IF(AND(S179&lt;=95,S179&gt;=86),"Moderado",IF(AND(S179&lt;=85,J179&gt;=0),"Débil"," ")))</f>
        <v>Fuerte</v>
      </c>
      <c r="U179" s="430" t="s">
        <v>95</v>
      </c>
      <c r="V179" s="430"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430">
        <f>IF(V179="Fuerte",100,IF(V179="Moderado",50,IF(V179="Débil",0)))</f>
        <v>100</v>
      </c>
      <c r="X179" s="430"/>
      <c r="Y179" s="428" t="s">
        <v>219</v>
      </c>
      <c r="Z179" s="562" t="s">
        <v>214</v>
      </c>
      <c r="AA179" s="553" t="s">
        <v>220</v>
      </c>
      <c r="AB179" s="577"/>
      <c r="AC179" s="577"/>
      <c r="AD179" s="577"/>
      <c r="AE179" s="428"/>
      <c r="AF179" s="85"/>
      <c r="AG179" s="428"/>
      <c r="AH179" s="545"/>
      <c r="AI179" s="545"/>
      <c r="AJ179" s="565" t="s">
        <v>221</v>
      </c>
      <c r="AK179" s="541">
        <v>43466</v>
      </c>
      <c r="AL179" s="541">
        <v>43830</v>
      </c>
      <c r="AM179" s="553" t="s">
        <v>219</v>
      </c>
      <c r="AN179" s="568" t="s">
        <v>222</v>
      </c>
    </row>
    <row r="180" spans="1:40" ht="15.75" thickBot="1">
      <c r="A180" s="578"/>
      <c r="B180" s="580"/>
      <c r="C180" s="582"/>
      <c r="D180" s="428"/>
      <c r="E180" s="582"/>
      <c r="F180" s="582"/>
      <c r="G180" s="582"/>
      <c r="H180" s="558"/>
      <c r="I180" s="539"/>
      <c r="J180" s="584"/>
      <c r="K180" s="587"/>
      <c r="L180" s="545"/>
      <c r="M180" s="572"/>
      <c r="N180" s="560"/>
      <c r="O180" s="428"/>
      <c r="P180" s="34" t="s">
        <v>105</v>
      </c>
      <c r="Q180" s="30" t="s">
        <v>106</v>
      </c>
      <c r="R180" s="82">
        <v>15</v>
      </c>
      <c r="S180" s="430"/>
      <c r="T180" s="430"/>
      <c r="U180" s="430"/>
      <c r="V180" s="430"/>
      <c r="W180" s="430"/>
      <c r="X180" s="430"/>
      <c r="Y180" s="428"/>
      <c r="Z180" s="563"/>
      <c r="AA180" s="545"/>
      <c r="AB180" s="577"/>
      <c r="AC180" s="577"/>
      <c r="AD180" s="577"/>
      <c r="AE180" s="428"/>
      <c r="AF180" s="85"/>
      <c r="AG180" s="428"/>
      <c r="AH180" s="545"/>
      <c r="AI180" s="545"/>
      <c r="AJ180" s="566"/>
      <c r="AK180" s="541"/>
      <c r="AL180" s="541"/>
      <c r="AM180" s="545"/>
      <c r="AN180" s="569"/>
    </row>
    <row r="181" spans="1:40" ht="15.75" thickBot="1">
      <c r="A181" s="578"/>
      <c r="B181" s="580"/>
      <c r="C181" s="582"/>
      <c r="D181" s="428"/>
      <c r="E181" s="582"/>
      <c r="F181" s="582"/>
      <c r="G181" s="582"/>
      <c r="H181" s="556" t="s">
        <v>125</v>
      </c>
      <c r="I181" s="537" t="s">
        <v>140</v>
      </c>
      <c r="J181" s="584"/>
      <c r="K181" s="587"/>
      <c r="L181" s="545"/>
      <c r="M181" s="572"/>
      <c r="N181" s="560"/>
      <c r="O181" s="428"/>
      <c r="P181" s="34" t="s">
        <v>108</v>
      </c>
      <c r="Q181" s="30" t="s">
        <v>109</v>
      </c>
      <c r="R181" s="82">
        <v>15</v>
      </c>
      <c r="S181" s="430"/>
      <c r="T181" s="430"/>
      <c r="U181" s="430"/>
      <c r="V181" s="430"/>
      <c r="W181" s="430"/>
      <c r="X181" s="430"/>
      <c r="Y181" s="428"/>
      <c r="Z181" s="563"/>
      <c r="AA181" s="545"/>
      <c r="AB181" s="577"/>
      <c r="AC181" s="577"/>
      <c r="AD181" s="577"/>
      <c r="AE181" s="428"/>
      <c r="AF181" s="85"/>
      <c r="AG181" s="428"/>
      <c r="AH181" s="545"/>
      <c r="AI181" s="545"/>
      <c r="AJ181" s="566"/>
      <c r="AK181" s="541"/>
      <c r="AL181" s="541"/>
      <c r="AM181" s="545"/>
      <c r="AN181" s="569"/>
    </row>
    <row r="182" spans="1:40" ht="15.75" thickBot="1">
      <c r="A182" s="578"/>
      <c r="B182" s="580"/>
      <c r="C182" s="582"/>
      <c r="D182" s="428"/>
      <c r="E182" s="582"/>
      <c r="F182" s="582"/>
      <c r="G182" s="582"/>
      <c r="H182" s="557"/>
      <c r="I182" s="538" t="s">
        <v>140</v>
      </c>
      <c r="J182" s="584"/>
      <c r="K182" s="587"/>
      <c r="L182" s="545"/>
      <c r="M182" s="572"/>
      <c r="N182" s="560"/>
      <c r="O182" s="428"/>
      <c r="P182" s="34" t="s">
        <v>112</v>
      </c>
      <c r="Q182" s="30" t="s">
        <v>113</v>
      </c>
      <c r="R182" s="82">
        <v>15</v>
      </c>
      <c r="S182" s="430"/>
      <c r="T182" s="430"/>
      <c r="U182" s="430"/>
      <c r="V182" s="430"/>
      <c r="W182" s="430"/>
      <c r="X182" s="430"/>
      <c r="Y182" s="428"/>
      <c r="Z182" s="563"/>
      <c r="AA182" s="545"/>
      <c r="AB182" s="577"/>
      <c r="AC182" s="577"/>
      <c r="AD182" s="577"/>
      <c r="AE182" s="428"/>
      <c r="AF182" s="85"/>
      <c r="AG182" s="428"/>
      <c r="AH182" s="545"/>
      <c r="AI182" s="545"/>
      <c r="AJ182" s="566"/>
      <c r="AK182" s="541"/>
      <c r="AL182" s="541"/>
      <c r="AM182" s="545"/>
      <c r="AN182" s="569"/>
    </row>
    <row r="183" spans="1:40" ht="15.75" thickBot="1">
      <c r="A183" s="578"/>
      <c r="B183" s="580"/>
      <c r="C183" s="582"/>
      <c r="D183" s="428"/>
      <c r="E183" s="582"/>
      <c r="F183" s="582"/>
      <c r="G183" s="582"/>
      <c r="H183" s="558"/>
      <c r="I183" s="539" t="s">
        <v>140</v>
      </c>
      <c r="J183" s="584"/>
      <c r="K183" s="587"/>
      <c r="L183" s="545"/>
      <c r="M183" s="572"/>
      <c r="N183" s="560"/>
      <c r="O183" s="428"/>
      <c r="P183" s="34" t="s">
        <v>115</v>
      </c>
      <c r="Q183" s="30" t="s">
        <v>116</v>
      </c>
      <c r="R183" s="82">
        <v>15</v>
      </c>
      <c r="S183" s="430"/>
      <c r="T183" s="430"/>
      <c r="U183" s="430"/>
      <c r="V183" s="430"/>
      <c r="W183" s="430"/>
      <c r="X183" s="430"/>
      <c r="Y183" s="428"/>
      <c r="Z183" s="563"/>
      <c r="AA183" s="545"/>
      <c r="AB183" s="577"/>
      <c r="AC183" s="577"/>
      <c r="AD183" s="577"/>
      <c r="AE183" s="428"/>
      <c r="AF183" s="85"/>
      <c r="AG183" s="428"/>
      <c r="AH183" s="545"/>
      <c r="AI183" s="545"/>
      <c r="AJ183" s="566"/>
      <c r="AK183" s="541"/>
      <c r="AL183" s="541"/>
      <c r="AM183" s="545"/>
      <c r="AN183" s="569"/>
    </row>
    <row r="184" spans="1:40">
      <c r="A184" s="578"/>
      <c r="B184" s="580"/>
      <c r="C184" s="582"/>
      <c r="D184" s="428"/>
      <c r="E184" s="582"/>
      <c r="F184" s="582"/>
      <c r="G184" s="582"/>
      <c r="H184" s="554" t="s">
        <v>126</v>
      </c>
      <c r="I184" s="537" t="s">
        <v>140</v>
      </c>
      <c r="J184" s="584"/>
      <c r="K184" s="587"/>
      <c r="L184" s="545"/>
      <c r="M184" s="572"/>
      <c r="N184" s="560"/>
      <c r="O184" s="428"/>
      <c r="P184" s="34" t="s">
        <v>118</v>
      </c>
      <c r="Q184" s="30" t="s">
        <v>119</v>
      </c>
      <c r="R184" s="82">
        <v>15</v>
      </c>
      <c r="S184" s="430"/>
      <c r="T184" s="430"/>
      <c r="U184" s="430"/>
      <c r="V184" s="430"/>
      <c r="W184" s="430"/>
      <c r="X184" s="430"/>
      <c r="Y184" s="428"/>
      <c r="Z184" s="563"/>
      <c r="AA184" s="545"/>
      <c r="AB184" s="577"/>
      <c r="AC184" s="577"/>
      <c r="AD184" s="577"/>
      <c r="AE184" s="428"/>
      <c r="AF184" s="85"/>
      <c r="AG184" s="428"/>
      <c r="AH184" s="545"/>
      <c r="AI184" s="545"/>
      <c r="AJ184" s="566"/>
      <c r="AK184" s="541"/>
      <c r="AL184" s="541"/>
      <c r="AM184" s="545"/>
      <c r="AN184" s="569"/>
    </row>
    <row r="185" spans="1:40" ht="51.75" customHeight="1" thickBot="1">
      <c r="A185" s="578"/>
      <c r="B185" s="580"/>
      <c r="C185" s="582"/>
      <c r="D185" s="428"/>
      <c r="E185" s="582"/>
      <c r="F185" s="582"/>
      <c r="G185" s="582"/>
      <c r="H185" s="554"/>
      <c r="I185" s="538" t="s">
        <v>140</v>
      </c>
      <c r="J185" s="584"/>
      <c r="K185" s="587"/>
      <c r="L185" s="545"/>
      <c r="M185" s="572"/>
      <c r="N185" s="561"/>
      <c r="O185" s="428"/>
      <c r="P185" s="34" t="s">
        <v>121</v>
      </c>
      <c r="Q185" s="34" t="s">
        <v>122</v>
      </c>
      <c r="R185" s="82">
        <v>10</v>
      </c>
      <c r="S185" s="430"/>
      <c r="T185" s="430"/>
      <c r="U185" s="430"/>
      <c r="V185" s="430"/>
      <c r="W185" s="430"/>
      <c r="X185" s="430"/>
      <c r="Y185" s="428"/>
      <c r="Z185" s="564"/>
      <c r="AA185" s="546"/>
      <c r="AB185" s="577"/>
      <c r="AC185" s="577"/>
      <c r="AD185" s="577"/>
      <c r="AE185" s="428"/>
      <c r="AF185" s="85"/>
      <c r="AG185" s="428"/>
      <c r="AH185" s="545"/>
      <c r="AI185" s="545"/>
      <c r="AJ185" s="567"/>
      <c r="AK185" s="541"/>
      <c r="AL185" s="541"/>
      <c r="AM185" s="546"/>
      <c r="AN185" s="570"/>
    </row>
    <row r="186" spans="1:40" ht="15" customHeight="1" thickBot="1">
      <c r="A186" s="578"/>
      <c r="B186" s="580"/>
      <c r="C186" s="582"/>
      <c r="D186" s="428"/>
      <c r="E186" s="582"/>
      <c r="F186" s="582"/>
      <c r="G186" s="582"/>
      <c r="H186" s="554"/>
      <c r="I186" s="539" t="s">
        <v>140</v>
      </c>
      <c r="J186" s="584"/>
      <c r="K186" s="587"/>
      <c r="L186" s="545"/>
      <c r="M186" s="572"/>
      <c r="N186" s="555" t="s">
        <v>223</v>
      </c>
      <c r="O186" s="428" t="s">
        <v>92</v>
      </c>
      <c r="P186" s="34" t="s">
        <v>93</v>
      </c>
      <c r="Q186" s="30" t="s">
        <v>94</v>
      </c>
      <c r="R186" s="82">
        <v>15</v>
      </c>
      <c r="S186" s="430">
        <f>SUM(R186:R192)</f>
        <v>100</v>
      </c>
      <c r="T186" s="430" t="str">
        <f>+IF(AND(S186&lt;=100,S186&gt;=96),"Fuerte",IF(AND(S186&lt;=95,S186&gt;=86),"Moderado",IF(AND(S186&lt;=85,J186&gt;=0),"Débil"," ")))</f>
        <v>Fuerte</v>
      </c>
      <c r="U186" s="430" t="s">
        <v>95</v>
      </c>
      <c r="V186" s="430"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430">
        <f>IF(V186="Fuerte",100,IF(V186="Moderado",50,IF(V186="Débil",0)))</f>
        <v>100</v>
      </c>
      <c r="X186" s="430"/>
      <c r="Y186" s="428" t="s">
        <v>224</v>
      </c>
      <c r="Z186" s="430" t="s">
        <v>225</v>
      </c>
      <c r="AA186" s="428" t="s">
        <v>226</v>
      </c>
      <c r="AB186" s="577"/>
      <c r="AC186" s="577"/>
      <c r="AD186" s="577"/>
      <c r="AE186" s="428"/>
      <c r="AF186" s="85"/>
      <c r="AG186" s="428"/>
      <c r="AH186" s="545"/>
      <c r="AI186" s="545"/>
      <c r="AJ186" s="547" t="s">
        <v>227</v>
      </c>
      <c r="AK186" s="550">
        <v>43497</v>
      </c>
      <c r="AL186" s="550">
        <v>43830</v>
      </c>
      <c r="AM186" s="553" t="s">
        <v>228</v>
      </c>
      <c r="AN186" s="425" t="s">
        <v>229</v>
      </c>
    </row>
    <row r="187" spans="1:40" ht="15.75" thickBot="1">
      <c r="A187" s="578"/>
      <c r="B187" s="580"/>
      <c r="C187" s="582"/>
      <c r="D187" s="428"/>
      <c r="E187" s="582"/>
      <c r="F187" s="582"/>
      <c r="G187" s="582"/>
      <c r="H187" s="554" t="s">
        <v>127</v>
      </c>
      <c r="I187" s="537" t="s">
        <v>140</v>
      </c>
      <c r="J187" s="584"/>
      <c r="K187" s="587"/>
      <c r="L187" s="545"/>
      <c r="M187" s="572"/>
      <c r="N187" s="555"/>
      <c r="O187" s="428"/>
      <c r="P187" s="34" t="s">
        <v>105</v>
      </c>
      <c r="Q187" s="30" t="s">
        <v>106</v>
      </c>
      <c r="R187" s="82">
        <v>15</v>
      </c>
      <c r="S187" s="430"/>
      <c r="T187" s="430"/>
      <c r="U187" s="430"/>
      <c r="V187" s="430"/>
      <c r="W187" s="430"/>
      <c r="X187" s="430"/>
      <c r="Y187" s="428"/>
      <c r="Z187" s="430"/>
      <c r="AA187" s="428"/>
      <c r="AB187" s="577"/>
      <c r="AC187" s="577"/>
      <c r="AD187" s="577"/>
      <c r="AE187" s="428"/>
      <c r="AF187" s="85"/>
      <c r="AG187" s="428"/>
      <c r="AH187" s="545"/>
      <c r="AI187" s="545"/>
      <c r="AJ187" s="548"/>
      <c r="AK187" s="551"/>
      <c r="AL187" s="551"/>
      <c r="AM187" s="545"/>
      <c r="AN187" s="425"/>
    </row>
    <row r="188" spans="1:40" ht="15.75" thickBot="1">
      <c r="A188" s="578"/>
      <c r="B188" s="580"/>
      <c r="C188" s="582"/>
      <c r="D188" s="428"/>
      <c r="E188" s="582"/>
      <c r="F188" s="582"/>
      <c r="G188" s="582"/>
      <c r="H188" s="554"/>
      <c r="I188" s="538" t="s">
        <v>140</v>
      </c>
      <c r="J188" s="584"/>
      <c r="K188" s="587"/>
      <c r="L188" s="545"/>
      <c r="M188" s="572"/>
      <c r="N188" s="555"/>
      <c r="O188" s="428"/>
      <c r="P188" s="34" t="s">
        <v>108</v>
      </c>
      <c r="Q188" s="30" t="s">
        <v>109</v>
      </c>
      <c r="R188" s="82">
        <v>15</v>
      </c>
      <c r="S188" s="430"/>
      <c r="T188" s="430"/>
      <c r="U188" s="430"/>
      <c r="V188" s="430"/>
      <c r="W188" s="430"/>
      <c r="X188" s="430"/>
      <c r="Y188" s="428"/>
      <c r="Z188" s="430"/>
      <c r="AA188" s="428"/>
      <c r="AB188" s="577"/>
      <c r="AC188" s="577"/>
      <c r="AD188" s="577"/>
      <c r="AE188" s="428"/>
      <c r="AF188" s="85"/>
      <c r="AG188" s="428"/>
      <c r="AH188" s="545"/>
      <c r="AI188" s="545"/>
      <c r="AJ188" s="548"/>
      <c r="AK188" s="551"/>
      <c r="AL188" s="551"/>
      <c r="AM188" s="545"/>
      <c r="AN188" s="425"/>
    </row>
    <row r="189" spans="1:40" ht="15.75" thickBot="1">
      <c r="A189" s="578"/>
      <c r="B189" s="580"/>
      <c r="C189" s="582"/>
      <c r="D189" s="428"/>
      <c r="E189" s="582"/>
      <c r="F189" s="582"/>
      <c r="G189" s="582"/>
      <c r="H189" s="554"/>
      <c r="I189" s="539" t="s">
        <v>140</v>
      </c>
      <c r="J189" s="584"/>
      <c r="K189" s="587"/>
      <c r="L189" s="545"/>
      <c r="M189" s="572"/>
      <c r="N189" s="555"/>
      <c r="O189" s="428"/>
      <c r="P189" s="34" t="s">
        <v>112</v>
      </c>
      <c r="Q189" s="30" t="s">
        <v>113</v>
      </c>
      <c r="R189" s="82">
        <v>15</v>
      </c>
      <c r="S189" s="430"/>
      <c r="T189" s="430"/>
      <c r="U189" s="430"/>
      <c r="V189" s="430"/>
      <c r="W189" s="430"/>
      <c r="X189" s="430"/>
      <c r="Y189" s="428"/>
      <c r="Z189" s="430"/>
      <c r="AA189" s="428"/>
      <c r="AB189" s="577"/>
      <c r="AC189" s="577"/>
      <c r="AD189" s="577"/>
      <c r="AE189" s="428"/>
      <c r="AF189" s="85"/>
      <c r="AG189" s="428"/>
      <c r="AH189" s="545"/>
      <c r="AI189" s="545"/>
      <c r="AJ189" s="548"/>
      <c r="AK189" s="551"/>
      <c r="AL189" s="551"/>
      <c r="AM189" s="545"/>
      <c r="AN189" s="425"/>
    </row>
    <row r="190" spans="1:40" ht="15.75" thickBot="1">
      <c r="A190" s="578"/>
      <c r="B190" s="580"/>
      <c r="C190" s="582"/>
      <c r="D190" s="428"/>
      <c r="E190" s="582"/>
      <c r="F190" s="582"/>
      <c r="G190" s="582"/>
      <c r="H190" s="554" t="s">
        <v>128</v>
      </c>
      <c r="I190" s="537" t="s">
        <v>140</v>
      </c>
      <c r="J190" s="584"/>
      <c r="K190" s="587"/>
      <c r="L190" s="545"/>
      <c r="M190" s="572"/>
      <c r="N190" s="555"/>
      <c r="O190" s="428"/>
      <c r="P190" s="34" t="s">
        <v>115</v>
      </c>
      <c r="Q190" s="30" t="s">
        <v>116</v>
      </c>
      <c r="R190" s="82">
        <v>15</v>
      </c>
      <c r="S190" s="430"/>
      <c r="T190" s="430"/>
      <c r="U190" s="430"/>
      <c r="V190" s="430"/>
      <c r="W190" s="430"/>
      <c r="X190" s="430"/>
      <c r="Y190" s="428"/>
      <c r="Z190" s="430"/>
      <c r="AA190" s="428"/>
      <c r="AB190" s="577"/>
      <c r="AC190" s="577"/>
      <c r="AD190" s="577"/>
      <c r="AE190" s="428"/>
      <c r="AF190" s="85"/>
      <c r="AG190" s="428"/>
      <c r="AH190" s="545"/>
      <c r="AI190" s="545"/>
      <c r="AJ190" s="548"/>
      <c r="AK190" s="551"/>
      <c r="AL190" s="551"/>
      <c r="AM190" s="545"/>
      <c r="AN190" s="425"/>
    </row>
    <row r="191" spans="1:40">
      <c r="A191" s="578"/>
      <c r="B191" s="580"/>
      <c r="C191" s="582"/>
      <c r="D191" s="428"/>
      <c r="E191" s="582"/>
      <c r="F191" s="582"/>
      <c r="G191" s="582"/>
      <c r="H191" s="554"/>
      <c r="I191" s="538" t="s">
        <v>140</v>
      </c>
      <c r="J191" s="584"/>
      <c r="K191" s="587"/>
      <c r="L191" s="545"/>
      <c r="M191" s="572"/>
      <c r="N191" s="555"/>
      <c r="O191" s="428"/>
      <c r="P191" s="34" t="s">
        <v>118</v>
      </c>
      <c r="Q191" s="30" t="s">
        <v>119</v>
      </c>
      <c r="R191" s="82">
        <v>15</v>
      </c>
      <c r="S191" s="430"/>
      <c r="T191" s="430"/>
      <c r="U191" s="430"/>
      <c r="V191" s="430"/>
      <c r="W191" s="430"/>
      <c r="X191" s="430"/>
      <c r="Y191" s="428"/>
      <c r="Z191" s="430"/>
      <c r="AA191" s="428"/>
      <c r="AB191" s="577"/>
      <c r="AC191" s="577"/>
      <c r="AD191" s="577"/>
      <c r="AE191" s="428"/>
      <c r="AF191" s="85"/>
      <c r="AG191" s="428"/>
      <c r="AH191" s="545"/>
      <c r="AI191" s="545"/>
      <c r="AJ191" s="548"/>
      <c r="AK191" s="551"/>
      <c r="AL191" s="551"/>
      <c r="AM191" s="545"/>
      <c r="AN191" s="425"/>
    </row>
    <row r="192" spans="1:40" ht="96.75" customHeight="1" thickBot="1">
      <c r="A192" s="578"/>
      <c r="B192" s="580"/>
      <c r="C192" s="582"/>
      <c r="D192" s="428"/>
      <c r="E192" s="582"/>
      <c r="F192" s="582"/>
      <c r="G192" s="582"/>
      <c r="H192" s="554"/>
      <c r="I192" s="539" t="s">
        <v>140</v>
      </c>
      <c r="J192" s="584"/>
      <c r="K192" s="587"/>
      <c r="L192" s="545"/>
      <c r="M192" s="572"/>
      <c r="N192" s="555"/>
      <c r="O192" s="428"/>
      <c r="P192" s="34" t="s">
        <v>121</v>
      </c>
      <c r="Q192" s="34" t="s">
        <v>122</v>
      </c>
      <c r="R192" s="82">
        <v>10</v>
      </c>
      <c r="S192" s="430"/>
      <c r="T192" s="430"/>
      <c r="U192" s="430"/>
      <c r="V192" s="430"/>
      <c r="W192" s="430"/>
      <c r="X192" s="430"/>
      <c r="Y192" s="428"/>
      <c r="Z192" s="430"/>
      <c r="AA192" s="428"/>
      <c r="AB192" s="577"/>
      <c r="AC192" s="577"/>
      <c r="AD192" s="577"/>
      <c r="AE192" s="428"/>
      <c r="AF192" s="85"/>
      <c r="AG192" s="428"/>
      <c r="AH192" s="545"/>
      <c r="AI192" s="545"/>
      <c r="AJ192" s="549"/>
      <c r="AK192" s="552"/>
      <c r="AL192" s="552"/>
      <c r="AM192" s="546"/>
      <c r="AN192" s="425"/>
    </row>
    <row r="193" spans="1:40" ht="15" customHeight="1" thickBot="1">
      <c r="A193" s="578"/>
      <c r="B193" s="580"/>
      <c r="C193" s="582"/>
      <c r="D193" s="428"/>
      <c r="E193" s="582"/>
      <c r="F193" s="582"/>
      <c r="G193" s="582"/>
      <c r="H193" s="554" t="s">
        <v>129</v>
      </c>
      <c r="I193" s="537" t="s">
        <v>140</v>
      </c>
      <c r="J193" s="584"/>
      <c r="K193" s="587"/>
      <c r="L193" s="545"/>
      <c r="M193" s="572"/>
      <c r="N193" s="555" t="s">
        <v>230</v>
      </c>
      <c r="O193" s="428" t="s">
        <v>92</v>
      </c>
      <c r="P193" s="34" t="s">
        <v>93</v>
      </c>
      <c r="Q193" s="30" t="s">
        <v>94</v>
      </c>
      <c r="R193" s="82">
        <v>15</v>
      </c>
      <c r="S193" s="430">
        <f>SUM(R193:R199)</f>
        <v>100</v>
      </c>
      <c r="T193" s="430" t="str">
        <f>+IF(AND(S193&lt;=100,S193&gt;=96),"Fuerte",IF(AND(S193&lt;=95,S193&gt;=86),"Moderado",IF(AND(S193&lt;=85,J193&gt;=0),"Débil"," ")))</f>
        <v>Fuerte</v>
      </c>
      <c r="U193" s="430" t="s">
        <v>95</v>
      </c>
      <c r="V193" s="430"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430">
        <f>IF(V193="Fuerte",100,IF(V193="Moderado",50,IF(V193="Débil",0)))</f>
        <v>100</v>
      </c>
      <c r="X193" s="430"/>
      <c r="Y193" s="428" t="s">
        <v>231</v>
      </c>
      <c r="Z193" s="430" t="s">
        <v>225</v>
      </c>
      <c r="AA193" s="428" t="s">
        <v>232</v>
      </c>
      <c r="AB193" s="577"/>
      <c r="AC193" s="577"/>
      <c r="AD193" s="577"/>
      <c r="AE193" s="428"/>
      <c r="AF193" s="85"/>
      <c r="AG193" s="428"/>
      <c r="AH193" s="545"/>
      <c r="AI193" s="545"/>
      <c r="AJ193" s="540" t="s">
        <v>233</v>
      </c>
      <c r="AK193" s="541">
        <v>43497</v>
      </c>
      <c r="AL193" s="541">
        <v>43830</v>
      </c>
      <c r="AM193" s="428" t="s">
        <v>228</v>
      </c>
      <c r="AN193" s="425" t="s">
        <v>234</v>
      </c>
    </row>
    <row r="194" spans="1:40" ht="15.75" thickBot="1">
      <c r="A194" s="578"/>
      <c r="B194" s="580"/>
      <c r="C194" s="582"/>
      <c r="D194" s="428"/>
      <c r="E194" s="582"/>
      <c r="F194" s="582"/>
      <c r="G194" s="582"/>
      <c r="H194" s="554"/>
      <c r="I194" s="538" t="s">
        <v>140</v>
      </c>
      <c r="J194" s="584"/>
      <c r="K194" s="587"/>
      <c r="L194" s="545"/>
      <c r="M194" s="572"/>
      <c r="N194" s="555"/>
      <c r="O194" s="428"/>
      <c r="P194" s="34" t="s">
        <v>105</v>
      </c>
      <c r="Q194" s="30" t="s">
        <v>106</v>
      </c>
      <c r="R194" s="82">
        <v>15</v>
      </c>
      <c r="S194" s="430"/>
      <c r="T194" s="430"/>
      <c r="U194" s="430"/>
      <c r="V194" s="430"/>
      <c r="W194" s="430"/>
      <c r="X194" s="430"/>
      <c r="Y194" s="428"/>
      <c r="Z194" s="430"/>
      <c r="AA194" s="428"/>
      <c r="AB194" s="577"/>
      <c r="AC194" s="577"/>
      <c r="AD194" s="577"/>
      <c r="AE194" s="428"/>
      <c r="AF194" s="85"/>
      <c r="AG194" s="428"/>
      <c r="AH194" s="545"/>
      <c r="AI194" s="545"/>
      <c r="AJ194" s="543"/>
      <c r="AK194" s="541"/>
      <c r="AL194" s="541"/>
      <c r="AM194" s="428"/>
      <c r="AN194" s="425"/>
    </row>
    <row r="195" spans="1:40" ht="15.75" thickBot="1">
      <c r="A195" s="578"/>
      <c r="B195" s="580"/>
      <c r="C195" s="582"/>
      <c r="D195" s="428"/>
      <c r="E195" s="582"/>
      <c r="F195" s="582"/>
      <c r="G195" s="582"/>
      <c r="H195" s="554"/>
      <c r="I195" s="539" t="s">
        <v>140</v>
      </c>
      <c r="J195" s="584"/>
      <c r="K195" s="587"/>
      <c r="L195" s="545"/>
      <c r="M195" s="572"/>
      <c r="N195" s="555"/>
      <c r="O195" s="428"/>
      <c r="P195" s="34" t="s">
        <v>108</v>
      </c>
      <c r="Q195" s="30" t="s">
        <v>109</v>
      </c>
      <c r="R195" s="82">
        <v>15</v>
      </c>
      <c r="S195" s="430"/>
      <c r="T195" s="430"/>
      <c r="U195" s="430"/>
      <c r="V195" s="430"/>
      <c r="W195" s="430"/>
      <c r="X195" s="430"/>
      <c r="Y195" s="428"/>
      <c r="Z195" s="430"/>
      <c r="AA195" s="428"/>
      <c r="AB195" s="577"/>
      <c r="AC195" s="577"/>
      <c r="AD195" s="577"/>
      <c r="AE195" s="428"/>
      <c r="AF195" s="85"/>
      <c r="AG195" s="428"/>
      <c r="AH195" s="545"/>
      <c r="AI195" s="545"/>
      <c r="AJ195" s="543"/>
      <c r="AK195" s="541"/>
      <c r="AL195" s="541"/>
      <c r="AM195" s="428"/>
      <c r="AN195" s="425"/>
    </row>
    <row r="196" spans="1:40" ht="15.75" thickBot="1">
      <c r="A196" s="578"/>
      <c r="B196" s="580"/>
      <c r="C196" s="582"/>
      <c r="D196" s="428"/>
      <c r="E196" s="582"/>
      <c r="F196" s="582"/>
      <c r="G196" s="582"/>
      <c r="H196" s="554" t="s">
        <v>130</v>
      </c>
      <c r="I196" s="537" t="s">
        <v>140</v>
      </c>
      <c r="J196" s="584"/>
      <c r="K196" s="587"/>
      <c r="L196" s="545"/>
      <c r="M196" s="572"/>
      <c r="N196" s="555"/>
      <c r="O196" s="428"/>
      <c r="P196" s="34" t="s">
        <v>112</v>
      </c>
      <c r="Q196" s="30" t="s">
        <v>113</v>
      </c>
      <c r="R196" s="82">
        <v>15</v>
      </c>
      <c r="S196" s="430"/>
      <c r="T196" s="430"/>
      <c r="U196" s="430"/>
      <c r="V196" s="430"/>
      <c r="W196" s="430"/>
      <c r="X196" s="430"/>
      <c r="Y196" s="428"/>
      <c r="Z196" s="430"/>
      <c r="AA196" s="428"/>
      <c r="AB196" s="577"/>
      <c r="AC196" s="577"/>
      <c r="AD196" s="577"/>
      <c r="AE196" s="428"/>
      <c r="AF196" s="85"/>
      <c r="AG196" s="428"/>
      <c r="AH196" s="545"/>
      <c r="AI196" s="545"/>
      <c r="AJ196" s="543"/>
      <c r="AK196" s="541"/>
      <c r="AL196" s="541"/>
      <c r="AM196" s="428"/>
      <c r="AN196" s="425"/>
    </row>
    <row r="197" spans="1:40" ht="15.75" thickBot="1">
      <c r="A197" s="578"/>
      <c r="B197" s="580"/>
      <c r="C197" s="582"/>
      <c r="D197" s="428"/>
      <c r="E197" s="582"/>
      <c r="F197" s="582"/>
      <c r="G197" s="582"/>
      <c r="H197" s="554"/>
      <c r="I197" s="538" t="s">
        <v>140</v>
      </c>
      <c r="J197" s="584"/>
      <c r="K197" s="587"/>
      <c r="L197" s="545"/>
      <c r="M197" s="572"/>
      <c r="N197" s="555"/>
      <c r="O197" s="428"/>
      <c r="P197" s="34" t="s">
        <v>115</v>
      </c>
      <c r="Q197" s="30" t="s">
        <v>116</v>
      </c>
      <c r="R197" s="82">
        <v>15</v>
      </c>
      <c r="S197" s="430"/>
      <c r="T197" s="430"/>
      <c r="U197" s="430"/>
      <c r="V197" s="430"/>
      <c r="W197" s="430"/>
      <c r="X197" s="430"/>
      <c r="Y197" s="428"/>
      <c r="Z197" s="430"/>
      <c r="AA197" s="428"/>
      <c r="AB197" s="577"/>
      <c r="AC197" s="577"/>
      <c r="AD197" s="577"/>
      <c r="AE197" s="428"/>
      <c r="AF197" s="85"/>
      <c r="AG197" s="428"/>
      <c r="AH197" s="545"/>
      <c r="AI197" s="545"/>
      <c r="AJ197" s="543"/>
      <c r="AK197" s="541"/>
      <c r="AL197" s="541"/>
      <c r="AM197" s="428"/>
      <c r="AN197" s="425"/>
    </row>
    <row r="198" spans="1:40" ht="15.75" thickBot="1">
      <c r="A198" s="578"/>
      <c r="B198" s="580"/>
      <c r="C198" s="582"/>
      <c r="D198" s="428"/>
      <c r="E198" s="582"/>
      <c r="F198" s="582"/>
      <c r="G198" s="582"/>
      <c r="H198" s="554"/>
      <c r="I198" s="539" t="s">
        <v>140</v>
      </c>
      <c r="J198" s="584"/>
      <c r="K198" s="587"/>
      <c r="L198" s="545"/>
      <c r="M198" s="572"/>
      <c r="N198" s="555"/>
      <c r="O198" s="428"/>
      <c r="P198" s="34" t="s">
        <v>118</v>
      </c>
      <c r="Q198" s="30" t="s">
        <v>119</v>
      </c>
      <c r="R198" s="82">
        <v>15</v>
      </c>
      <c r="S198" s="430"/>
      <c r="T198" s="430"/>
      <c r="U198" s="430"/>
      <c r="V198" s="430"/>
      <c r="W198" s="430"/>
      <c r="X198" s="430"/>
      <c r="Y198" s="428"/>
      <c r="Z198" s="430"/>
      <c r="AA198" s="428"/>
      <c r="AB198" s="577"/>
      <c r="AC198" s="577"/>
      <c r="AD198" s="577"/>
      <c r="AE198" s="428"/>
      <c r="AF198" s="85"/>
      <c r="AG198" s="428"/>
      <c r="AH198" s="545"/>
      <c r="AI198" s="545"/>
      <c r="AJ198" s="543"/>
      <c r="AK198" s="541"/>
      <c r="AL198" s="541"/>
      <c r="AM198" s="428"/>
      <c r="AN198" s="425"/>
    </row>
    <row r="199" spans="1:40" ht="15.75" thickBot="1">
      <c r="A199" s="578"/>
      <c r="B199" s="580"/>
      <c r="C199" s="582"/>
      <c r="D199" s="428"/>
      <c r="E199" s="582"/>
      <c r="F199" s="582"/>
      <c r="G199" s="582"/>
      <c r="H199" s="554" t="s">
        <v>131</v>
      </c>
      <c r="I199" s="537" t="s">
        <v>147</v>
      </c>
      <c r="J199" s="584"/>
      <c r="K199" s="587"/>
      <c r="L199" s="545"/>
      <c r="M199" s="572"/>
      <c r="N199" s="555"/>
      <c r="O199" s="428"/>
      <c r="P199" s="34" t="s">
        <v>121</v>
      </c>
      <c r="Q199" s="34" t="s">
        <v>122</v>
      </c>
      <c r="R199" s="82">
        <v>10</v>
      </c>
      <c r="S199" s="430"/>
      <c r="T199" s="430"/>
      <c r="U199" s="430"/>
      <c r="V199" s="430"/>
      <c r="W199" s="430"/>
      <c r="X199" s="430"/>
      <c r="Y199" s="428"/>
      <c r="Z199" s="430"/>
      <c r="AA199" s="428"/>
      <c r="AB199" s="577"/>
      <c r="AC199" s="577"/>
      <c r="AD199" s="577"/>
      <c r="AE199" s="428"/>
      <c r="AF199" s="85"/>
      <c r="AG199" s="428"/>
      <c r="AH199" s="545"/>
      <c r="AI199" s="545"/>
      <c r="AJ199" s="543"/>
      <c r="AK199" s="541"/>
      <c r="AL199" s="541"/>
      <c r="AM199" s="428"/>
      <c r="AN199" s="425"/>
    </row>
    <row r="200" spans="1:40" ht="15" customHeight="1" thickBot="1">
      <c r="A200" s="578"/>
      <c r="B200" s="580"/>
      <c r="C200" s="582"/>
      <c r="D200" s="428"/>
      <c r="E200" s="582"/>
      <c r="F200" s="582"/>
      <c r="G200" s="582"/>
      <c r="H200" s="554"/>
      <c r="I200" s="538"/>
      <c r="J200" s="584"/>
      <c r="K200" s="587"/>
      <c r="L200" s="545"/>
      <c r="M200" s="572"/>
      <c r="N200" s="448" t="s">
        <v>235</v>
      </c>
      <c r="O200" s="428" t="s">
        <v>92</v>
      </c>
      <c r="P200" s="34" t="s">
        <v>93</v>
      </c>
      <c r="Q200" s="30" t="s">
        <v>94</v>
      </c>
      <c r="R200" s="82">
        <v>15</v>
      </c>
      <c r="S200" s="430">
        <f>SUM(R200:R206)</f>
        <v>100</v>
      </c>
      <c r="T200" s="430" t="str">
        <f>+IF(AND(S200&lt;=100,S200&gt;=96),"Fuerte",IF(AND(S200&lt;=95,S200&gt;=86),"Moderado",IF(AND(S200&lt;=85,J200&gt;=0),"Débil"," ")))</f>
        <v>Fuerte</v>
      </c>
      <c r="U200" s="430" t="s">
        <v>95</v>
      </c>
      <c r="V200" s="430"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430">
        <f>IF(V200="Fuerte",100,IF(V200="Moderado",50,IF(V200="Débil",0)))</f>
        <v>100</v>
      </c>
      <c r="X200" s="430"/>
      <c r="Y200" s="428" t="s">
        <v>236</v>
      </c>
      <c r="Z200" s="430" t="s">
        <v>208</v>
      </c>
      <c r="AA200" s="577" t="s">
        <v>237</v>
      </c>
      <c r="AB200" s="577"/>
      <c r="AC200" s="577"/>
      <c r="AD200" s="577"/>
      <c r="AE200" s="428"/>
      <c r="AF200" s="85"/>
      <c r="AG200" s="428"/>
      <c r="AH200" s="545"/>
      <c r="AI200" s="545"/>
      <c r="AJ200" s="540" t="s">
        <v>238</v>
      </c>
      <c r="AK200" s="541">
        <v>43466</v>
      </c>
      <c r="AL200" s="541">
        <v>43830</v>
      </c>
      <c r="AM200" s="540" t="s">
        <v>236</v>
      </c>
      <c r="AN200" s="542" t="s">
        <v>239</v>
      </c>
    </row>
    <row r="201" spans="1:40" ht="15.75" thickBot="1">
      <c r="A201" s="578"/>
      <c r="B201" s="580"/>
      <c r="C201" s="582"/>
      <c r="D201" s="428"/>
      <c r="E201" s="582"/>
      <c r="F201" s="582"/>
      <c r="G201" s="582"/>
      <c r="H201" s="554"/>
      <c r="I201" s="538"/>
      <c r="J201" s="584"/>
      <c r="K201" s="587"/>
      <c r="L201" s="545"/>
      <c r="M201" s="572"/>
      <c r="N201" s="448"/>
      <c r="O201" s="428"/>
      <c r="P201" s="34" t="s">
        <v>105</v>
      </c>
      <c r="Q201" s="30" t="s">
        <v>106</v>
      </c>
      <c r="R201" s="82">
        <v>15</v>
      </c>
      <c r="S201" s="430"/>
      <c r="T201" s="430"/>
      <c r="U201" s="430"/>
      <c r="V201" s="430"/>
      <c r="W201" s="430"/>
      <c r="X201" s="430"/>
      <c r="Y201" s="428"/>
      <c r="Z201" s="430"/>
      <c r="AA201" s="577"/>
      <c r="AB201" s="577"/>
      <c r="AC201" s="577"/>
      <c r="AD201" s="577"/>
      <c r="AE201" s="428"/>
      <c r="AF201" s="85"/>
      <c r="AG201" s="428"/>
      <c r="AH201" s="545"/>
      <c r="AI201" s="545"/>
      <c r="AJ201" s="540"/>
      <c r="AK201" s="541"/>
      <c r="AL201" s="541"/>
      <c r="AM201" s="540"/>
      <c r="AN201" s="542"/>
    </row>
    <row r="202" spans="1:40" ht="15.75" thickBot="1">
      <c r="A202" s="578"/>
      <c r="B202" s="580"/>
      <c r="C202" s="582"/>
      <c r="D202" s="428"/>
      <c r="E202" s="582"/>
      <c r="F202" s="582"/>
      <c r="G202" s="582"/>
      <c r="H202" s="554"/>
      <c r="I202" s="538"/>
      <c r="J202" s="584"/>
      <c r="K202" s="587"/>
      <c r="L202" s="545"/>
      <c r="M202" s="572"/>
      <c r="N202" s="448"/>
      <c r="O202" s="428"/>
      <c r="P202" s="34" t="s">
        <v>108</v>
      </c>
      <c r="Q202" s="30" t="s">
        <v>109</v>
      </c>
      <c r="R202" s="82">
        <v>15</v>
      </c>
      <c r="S202" s="430"/>
      <c r="T202" s="430"/>
      <c r="U202" s="430"/>
      <c r="V202" s="430"/>
      <c r="W202" s="430"/>
      <c r="X202" s="430"/>
      <c r="Y202" s="428"/>
      <c r="Z202" s="430"/>
      <c r="AA202" s="577"/>
      <c r="AB202" s="577"/>
      <c r="AC202" s="577"/>
      <c r="AD202" s="577"/>
      <c r="AE202" s="428"/>
      <c r="AF202" s="85"/>
      <c r="AG202" s="428"/>
      <c r="AH202" s="545"/>
      <c r="AI202" s="545"/>
      <c r="AJ202" s="540"/>
      <c r="AK202" s="541"/>
      <c r="AL202" s="541"/>
      <c r="AM202" s="540"/>
      <c r="AN202" s="542"/>
    </row>
    <row r="203" spans="1:40" ht="15.75" thickBot="1">
      <c r="A203" s="578"/>
      <c r="B203" s="580"/>
      <c r="C203" s="582"/>
      <c r="D203" s="428"/>
      <c r="E203" s="582"/>
      <c r="F203" s="582"/>
      <c r="G203" s="582"/>
      <c r="H203" s="554"/>
      <c r="I203" s="538"/>
      <c r="J203" s="584"/>
      <c r="K203" s="587"/>
      <c r="L203" s="545"/>
      <c r="M203" s="572"/>
      <c r="N203" s="448"/>
      <c r="O203" s="428"/>
      <c r="P203" s="34" t="s">
        <v>112</v>
      </c>
      <c r="Q203" s="30" t="s">
        <v>113</v>
      </c>
      <c r="R203" s="82">
        <v>15</v>
      </c>
      <c r="S203" s="430"/>
      <c r="T203" s="430"/>
      <c r="U203" s="430"/>
      <c r="V203" s="430"/>
      <c r="W203" s="430"/>
      <c r="X203" s="430"/>
      <c r="Y203" s="428"/>
      <c r="Z203" s="430"/>
      <c r="AA203" s="577"/>
      <c r="AB203" s="577"/>
      <c r="AC203" s="577"/>
      <c r="AD203" s="577"/>
      <c r="AE203" s="428"/>
      <c r="AF203" s="85"/>
      <c r="AG203" s="428"/>
      <c r="AH203" s="545"/>
      <c r="AI203" s="545"/>
      <c r="AJ203" s="540"/>
      <c r="AK203" s="541"/>
      <c r="AL203" s="541"/>
      <c r="AM203" s="540"/>
      <c r="AN203" s="542"/>
    </row>
    <row r="204" spans="1:40" ht="15.75" thickBot="1">
      <c r="A204" s="578"/>
      <c r="B204" s="580"/>
      <c r="C204" s="582"/>
      <c r="D204" s="428"/>
      <c r="E204" s="582"/>
      <c r="F204" s="582"/>
      <c r="G204" s="582"/>
      <c r="H204" s="554"/>
      <c r="I204" s="538"/>
      <c r="J204" s="584"/>
      <c r="K204" s="587"/>
      <c r="L204" s="545"/>
      <c r="M204" s="572"/>
      <c r="N204" s="448"/>
      <c r="O204" s="428"/>
      <c r="P204" s="34" t="s">
        <v>115</v>
      </c>
      <c r="Q204" s="30" t="s">
        <v>116</v>
      </c>
      <c r="R204" s="82">
        <v>15</v>
      </c>
      <c r="S204" s="430"/>
      <c r="T204" s="430"/>
      <c r="U204" s="430"/>
      <c r="V204" s="430"/>
      <c r="W204" s="430"/>
      <c r="X204" s="430"/>
      <c r="Y204" s="428"/>
      <c r="Z204" s="430"/>
      <c r="AA204" s="577"/>
      <c r="AB204" s="577"/>
      <c r="AC204" s="577"/>
      <c r="AD204" s="577"/>
      <c r="AE204" s="428"/>
      <c r="AF204" s="85"/>
      <c r="AG204" s="428"/>
      <c r="AH204" s="545"/>
      <c r="AI204" s="545"/>
      <c r="AJ204" s="540"/>
      <c r="AK204" s="541"/>
      <c r="AL204" s="541"/>
      <c r="AM204" s="540"/>
      <c r="AN204" s="542"/>
    </row>
    <row r="205" spans="1:40">
      <c r="A205" s="578"/>
      <c r="B205" s="580"/>
      <c r="C205" s="582"/>
      <c r="D205" s="428"/>
      <c r="E205" s="582"/>
      <c r="F205" s="582"/>
      <c r="G205" s="582"/>
      <c r="H205" s="554"/>
      <c r="I205" s="538"/>
      <c r="J205" s="584"/>
      <c r="K205" s="587"/>
      <c r="L205" s="545"/>
      <c r="M205" s="572"/>
      <c r="N205" s="448"/>
      <c r="O205" s="428"/>
      <c r="P205" s="34" t="s">
        <v>118</v>
      </c>
      <c r="Q205" s="30" t="s">
        <v>119</v>
      </c>
      <c r="R205" s="82">
        <v>15</v>
      </c>
      <c r="S205" s="430"/>
      <c r="T205" s="430"/>
      <c r="U205" s="430"/>
      <c r="V205" s="430"/>
      <c r="W205" s="430"/>
      <c r="X205" s="430"/>
      <c r="Y205" s="428"/>
      <c r="Z205" s="430"/>
      <c r="AA205" s="577"/>
      <c r="AB205" s="577"/>
      <c r="AC205" s="577"/>
      <c r="AD205" s="577"/>
      <c r="AE205" s="428"/>
      <c r="AF205" s="85"/>
      <c r="AG205" s="428"/>
      <c r="AH205" s="545"/>
      <c r="AI205" s="545"/>
      <c r="AJ205" s="540"/>
      <c r="AK205" s="541"/>
      <c r="AL205" s="541"/>
      <c r="AM205" s="540"/>
      <c r="AN205" s="542"/>
    </row>
    <row r="206" spans="1:40" ht="194.25" customHeight="1" thickBot="1">
      <c r="A206" s="578"/>
      <c r="B206" s="580"/>
      <c r="C206" s="582"/>
      <c r="D206" s="428"/>
      <c r="E206" s="582"/>
      <c r="F206" s="582"/>
      <c r="G206" s="582"/>
      <c r="H206" s="554"/>
      <c r="I206" s="538"/>
      <c r="J206" s="584"/>
      <c r="K206" s="587"/>
      <c r="L206" s="545"/>
      <c r="M206" s="572"/>
      <c r="N206" s="448"/>
      <c r="O206" s="428"/>
      <c r="P206" s="34" t="s">
        <v>121</v>
      </c>
      <c r="Q206" s="34" t="s">
        <v>122</v>
      </c>
      <c r="R206" s="82">
        <v>10</v>
      </c>
      <c r="S206" s="430"/>
      <c r="T206" s="430"/>
      <c r="U206" s="430"/>
      <c r="V206" s="430"/>
      <c r="W206" s="430"/>
      <c r="X206" s="430"/>
      <c r="Y206" s="428"/>
      <c r="Z206" s="430"/>
      <c r="AA206" s="577"/>
      <c r="AB206" s="577"/>
      <c r="AC206" s="577"/>
      <c r="AD206" s="577"/>
      <c r="AE206" s="428"/>
      <c r="AF206" s="85"/>
      <c r="AG206" s="428"/>
      <c r="AH206" s="545"/>
      <c r="AI206" s="545"/>
      <c r="AJ206" s="540"/>
      <c r="AK206" s="541"/>
      <c r="AL206" s="541"/>
      <c r="AM206" s="540"/>
      <c r="AN206" s="542"/>
    </row>
    <row r="207" spans="1:40" ht="34.5" customHeight="1" thickBot="1">
      <c r="A207" s="578"/>
      <c r="B207" s="580"/>
      <c r="C207" s="582"/>
      <c r="D207" s="428"/>
      <c r="E207" s="582"/>
      <c r="F207" s="582"/>
      <c r="G207" s="582"/>
      <c r="H207" s="554"/>
      <c r="I207" s="539"/>
      <c r="J207" s="584"/>
      <c r="K207" s="587"/>
      <c r="L207" s="545"/>
      <c r="M207" s="572"/>
      <c r="N207" s="448" t="s">
        <v>240</v>
      </c>
      <c r="O207" s="428" t="s">
        <v>92</v>
      </c>
      <c r="P207" s="34" t="s">
        <v>93</v>
      </c>
      <c r="Q207" s="30" t="s">
        <v>94</v>
      </c>
      <c r="R207" s="82">
        <v>15</v>
      </c>
      <c r="S207" s="430">
        <f>SUM(R207:R213)</f>
        <v>100</v>
      </c>
      <c r="T207" s="430" t="str">
        <f>+IF(AND(S207&lt;=100,S207&gt;=96),"Fuerte",IF(AND(S207&lt;=95,S207&gt;=86),"Moderado",IF(AND(S207&lt;=85,J207&gt;=0),"Débil"," ")))</f>
        <v>Fuerte</v>
      </c>
      <c r="U207" s="430" t="s">
        <v>95</v>
      </c>
      <c r="V207" s="430"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430">
        <f>IF(V207="Fuerte",100,IF(V207="Moderado",50,IF(V207="Débil",0)))</f>
        <v>100</v>
      </c>
      <c r="X207" s="430"/>
      <c r="Y207" s="428" t="s">
        <v>241</v>
      </c>
      <c r="Z207" s="430" t="s">
        <v>225</v>
      </c>
      <c r="AA207" s="428" t="s">
        <v>242</v>
      </c>
      <c r="AB207" s="577"/>
      <c r="AC207" s="577"/>
      <c r="AD207" s="577"/>
      <c r="AE207" s="428"/>
      <c r="AF207" s="85"/>
      <c r="AG207" s="428"/>
      <c r="AH207" s="545"/>
      <c r="AI207" s="545"/>
      <c r="AJ207" s="540" t="s">
        <v>243</v>
      </c>
      <c r="AK207" s="541">
        <v>43497</v>
      </c>
      <c r="AL207" s="541">
        <v>43830</v>
      </c>
      <c r="AM207" s="428" t="s">
        <v>244</v>
      </c>
      <c r="AN207" s="425" t="s">
        <v>245</v>
      </c>
    </row>
    <row r="208" spans="1:40" ht="15.75" thickBot="1">
      <c r="A208" s="578"/>
      <c r="B208" s="580"/>
      <c r="C208" s="582"/>
      <c r="D208" s="428"/>
      <c r="E208" s="582"/>
      <c r="F208" s="582"/>
      <c r="G208" s="582"/>
      <c r="H208" s="554" t="s">
        <v>132</v>
      </c>
      <c r="I208" s="537" t="s">
        <v>140</v>
      </c>
      <c r="J208" s="584"/>
      <c r="K208" s="587"/>
      <c r="L208" s="545"/>
      <c r="M208" s="572"/>
      <c r="N208" s="448"/>
      <c r="O208" s="428"/>
      <c r="P208" s="34" t="s">
        <v>105</v>
      </c>
      <c r="Q208" s="30" t="s">
        <v>106</v>
      </c>
      <c r="R208" s="82">
        <v>15</v>
      </c>
      <c r="S208" s="430"/>
      <c r="T208" s="430"/>
      <c r="U208" s="430"/>
      <c r="V208" s="430"/>
      <c r="W208" s="430"/>
      <c r="X208" s="430"/>
      <c r="Y208" s="428"/>
      <c r="Z208" s="430"/>
      <c r="AA208" s="428"/>
      <c r="AB208" s="577"/>
      <c r="AC208" s="577"/>
      <c r="AD208" s="577"/>
      <c r="AE208" s="428"/>
      <c r="AF208" s="85"/>
      <c r="AG208" s="428"/>
      <c r="AH208" s="545"/>
      <c r="AI208" s="545"/>
      <c r="AJ208" s="543"/>
      <c r="AK208" s="541"/>
      <c r="AL208" s="541"/>
      <c r="AM208" s="428"/>
      <c r="AN208" s="425"/>
    </row>
    <row r="209" spans="1:40" ht="15.75" thickBot="1">
      <c r="A209" s="578"/>
      <c r="B209" s="580"/>
      <c r="C209" s="582"/>
      <c r="D209" s="428"/>
      <c r="E209" s="582"/>
      <c r="F209" s="582"/>
      <c r="G209" s="582"/>
      <c r="H209" s="554"/>
      <c r="I209" s="538" t="s">
        <v>140</v>
      </c>
      <c r="J209" s="584"/>
      <c r="K209" s="587"/>
      <c r="L209" s="545"/>
      <c r="M209" s="572"/>
      <c r="N209" s="448"/>
      <c r="O209" s="428"/>
      <c r="P209" s="34" t="s">
        <v>108</v>
      </c>
      <c r="Q209" s="30" t="s">
        <v>109</v>
      </c>
      <c r="R209" s="82">
        <v>15</v>
      </c>
      <c r="S209" s="430"/>
      <c r="T209" s="430"/>
      <c r="U209" s="430"/>
      <c r="V209" s="430"/>
      <c r="W209" s="430"/>
      <c r="X209" s="430"/>
      <c r="Y209" s="428"/>
      <c r="Z209" s="430"/>
      <c r="AA209" s="428"/>
      <c r="AB209" s="577"/>
      <c r="AC209" s="577"/>
      <c r="AD209" s="577"/>
      <c r="AE209" s="428"/>
      <c r="AF209" s="85"/>
      <c r="AG209" s="428"/>
      <c r="AH209" s="545"/>
      <c r="AI209" s="545"/>
      <c r="AJ209" s="543"/>
      <c r="AK209" s="541"/>
      <c r="AL209" s="541"/>
      <c r="AM209" s="428"/>
      <c r="AN209" s="425"/>
    </row>
    <row r="210" spans="1:40" ht="15.75" thickBot="1">
      <c r="A210" s="578"/>
      <c r="B210" s="580"/>
      <c r="C210" s="582"/>
      <c r="D210" s="428"/>
      <c r="E210" s="582"/>
      <c r="F210" s="582"/>
      <c r="G210" s="582"/>
      <c r="H210" s="554" t="s">
        <v>133</v>
      </c>
      <c r="I210" s="537" t="s">
        <v>147</v>
      </c>
      <c r="J210" s="584"/>
      <c r="K210" s="587"/>
      <c r="L210" s="545"/>
      <c r="M210" s="572"/>
      <c r="N210" s="448"/>
      <c r="O210" s="428"/>
      <c r="P210" s="34" t="s">
        <v>112</v>
      </c>
      <c r="Q210" s="30" t="s">
        <v>113</v>
      </c>
      <c r="R210" s="82">
        <v>15</v>
      </c>
      <c r="S210" s="430"/>
      <c r="T210" s="430"/>
      <c r="U210" s="430"/>
      <c r="V210" s="430"/>
      <c r="W210" s="430"/>
      <c r="X210" s="430"/>
      <c r="Y210" s="428"/>
      <c r="Z210" s="430"/>
      <c r="AA210" s="428"/>
      <c r="AB210" s="577"/>
      <c r="AC210" s="577"/>
      <c r="AD210" s="577"/>
      <c r="AE210" s="428"/>
      <c r="AF210" s="85"/>
      <c r="AG210" s="428"/>
      <c r="AH210" s="545"/>
      <c r="AI210" s="545"/>
      <c r="AJ210" s="543"/>
      <c r="AK210" s="541"/>
      <c r="AL210" s="541"/>
      <c r="AM210" s="428"/>
      <c r="AN210" s="425"/>
    </row>
    <row r="211" spans="1:40" ht="15.75" thickBot="1">
      <c r="A211" s="578"/>
      <c r="B211" s="580"/>
      <c r="C211" s="582"/>
      <c r="D211" s="428"/>
      <c r="E211" s="582"/>
      <c r="F211" s="582"/>
      <c r="G211" s="582"/>
      <c r="H211" s="554"/>
      <c r="I211" s="538" t="s">
        <v>140</v>
      </c>
      <c r="J211" s="584"/>
      <c r="K211" s="587"/>
      <c r="L211" s="545"/>
      <c r="M211" s="572"/>
      <c r="N211" s="448"/>
      <c r="O211" s="428"/>
      <c r="P211" s="34" t="s">
        <v>115</v>
      </c>
      <c r="Q211" s="30" t="s">
        <v>116</v>
      </c>
      <c r="R211" s="82">
        <v>15</v>
      </c>
      <c r="S211" s="430"/>
      <c r="T211" s="430"/>
      <c r="U211" s="430"/>
      <c r="V211" s="430"/>
      <c r="W211" s="430"/>
      <c r="X211" s="430"/>
      <c r="Y211" s="428"/>
      <c r="Z211" s="430"/>
      <c r="AA211" s="428"/>
      <c r="AB211" s="577"/>
      <c r="AC211" s="577"/>
      <c r="AD211" s="577"/>
      <c r="AE211" s="428"/>
      <c r="AF211" s="85"/>
      <c r="AG211" s="428"/>
      <c r="AH211" s="545"/>
      <c r="AI211" s="545"/>
      <c r="AJ211" s="543"/>
      <c r="AK211" s="541"/>
      <c r="AL211" s="541"/>
      <c r="AM211" s="428"/>
      <c r="AN211" s="425"/>
    </row>
    <row r="212" spans="1:40">
      <c r="A212" s="578"/>
      <c r="B212" s="580"/>
      <c r="C212" s="582"/>
      <c r="D212" s="428"/>
      <c r="E212" s="582"/>
      <c r="F212" s="582"/>
      <c r="G212" s="582"/>
      <c r="H212" s="554" t="s">
        <v>134</v>
      </c>
      <c r="I212" s="537" t="s">
        <v>147</v>
      </c>
      <c r="J212" s="584"/>
      <c r="K212" s="587"/>
      <c r="L212" s="545"/>
      <c r="M212" s="572"/>
      <c r="N212" s="448"/>
      <c r="O212" s="428"/>
      <c r="P212" s="34" t="s">
        <v>118</v>
      </c>
      <c r="Q212" s="30" t="s">
        <v>119</v>
      </c>
      <c r="R212" s="82">
        <v>15</v>
      </c>
      <c r="S212" s="430"/>
      <c r="T212" s="430"/>
      <c r="U212" s="430"/>
      <c r="V212" s="430"/>
      <c r="W212" s="430"/>
      <c r="X212" s="430"/>
      <c r="Y212" s="428"/>
      <c r="Z212" s="430"/>
      <c r="AA212" s="428"/>
      <c r="AB212" s="577"/>
      <c r="AC212" s="577"/>
      <c r="AD212" s="577"/>
      <c r="AE212" s="428"/>
      <c r="AF212" s="85"/>
      <c r="AG212" s="428"/>
      <c r="AH212" s="545"/>
      <c r="AI212" s="545"/>
      <c r="AJ212" s="543"/>
      <c r="AK212" s="541"/>
      <c r="AL212" s="541"/>
      <c r="AM212" s="428"/>
      <c r="AN212" s="425"/>
    </row>
    <row r="213" spans="1:40" ht="15.75" thickBot="1">
      <c r="A213" s="578"/>
      <c r="B213" s="580"/>
      <c r="C213" s="582"/>
      <c r="D213" s="428"/>
      <c r="E213" s="582"/>
      <c r="F213" s="582"/>
      <c r="G213" s="582"/>
      <c r="H213" s="554"/>
      <c r="I213" s="538" t="s">
        <v>140</v>
      </c>
      <c r="J213" s="584"/>
      <c r="K213" s="587"/>
      <c r="L213" s="545"/>
      <c r="M213" s="572"/>
      <c r="N213" s="448"/>
      <c r="O213" s="428"/>
      <c r="P213" s="34" t="s">
        <v>121</v>
      </c>
      <c r="Q213" s="34" t="s">
        <v>122</v>
      </c>
      <c r="R213" s="82">
        <v>10</v>
      </c>
      <c r="S213" s="430"/>
      <c r="T213" s="430"/>
      <c r="U213" s="430"/>
      <c r="V213" s="430"/>
      <c r="W213" s="430"/>
      <c r="X213" s="430"/>
      <c r="Y213" s="428"/>
      <c r="Z213" s="430"/>
      <c r="AA213" s="428"/>
      <c r="AB213" s="577"/>
      <c r="AC213" s="577"/>
      <c r="AD213" s="577"/>
      <c r="AE213" s="428"/>
      <c r="AF213" s="85"/>
      <c r="AG213" s="428"/>
      <c r="AH213" s="545"/>
      <c r="AI213" s="545"/>
      <c r="AJ213" s="543"/>
      <c r="AK213" s="541"/>
      <c r="AL213" s="541"/>
      <c r="AM213" s="428"/>
      <c r="AN213" s="425"/>
    </row>
    <row r="214" spans="1:40" ht="30" customHeight="1">
      <c r="A214" s="578"/>
      <c r="B214" s="581"/>
      <c r="C214" s="582"/>
      <c r="D214" s="428"/>
      <c r="E214" s="582"/>
      <c r="F214" s="582"/>
      <c r="G214" s="582"/>
      <c r="H214" s="45"/>
      <c r="I214" s="67"/>
      <c r="J214" s="585"/>
      <c r="K214" s="588"/>
      <c r="L214" s="545"/>
      <c r="M214" s="573"/>
      <c r="N214" s="86"/>
      <c r="O214" s="85"/>
      <c r="P214" s="34"/>
      <c r="Q214" s="34"/>
      <c r="R214" s="82"/>
      <c r="S214" s="82"/>
      <c r="T214" s="82"/>
      <c r="U214" s="82"/>
      <c r="V214" s="82"/>
      <c r="W214" s="82"/>
      <c r="X214" s="82"/>
      <c r="Y214" s="85"/>
      <c r="Z214" s="82"/>
      <c r="AA214" s="85"/>
      <c r="AB214" s="99"/>
      <c r="AC214" s="99"/>
      <c r="AD214" s="99"/>
      <c r="AE214" s="45"/>
      <c r="AF214" s="85"/>
      <c r="AG214" s="45"/>
      <c r="AH214" s="545"/>
      <c r="AI214" s="546"/>
      <c r="AJ214" s="98" t="s">
        <v>246</v>
      </c>
      <c r="AK214" s="64" t="s">
        <v>247</v>
      </c>
      <c r="AL214" s="64" t="s">
        <v>248</v>
      </c>
      <c r="AM214" s="85" t="s">
        <v>249</v>
      </c>
      <c r="AN214" s="100"/>
    </row>
    <row r="215" spans="1:40" ht="15" customHeight="1"/>
    <row r="242" ht="15.75" customHeight="1"/>
    <row r="250" ht="15.75" customHeight="1"/>
    <row r="268" ht="15.75" customHeight="1"/>
    <row r="276" ht="15.75" customHeight="1"/>
    <row r="283" ht="15" customHeight="1"/>
    <row r="294" ht="15" customHeight="1"/>
    <row r="309" ht="15" customHeight="1"/>
    <row r="320" ht="15.75" customHeight="1"/>
    <row r="328" ht="15.75" customHeight="1"/>
    <row r="335" ht="15" customHeight="1"/>
    <row r="346" ht="15.75" customHeight="1"/>
    <row r="354" ht="15.75" customHeight="1"/>
    <row r="361" ht="15" customHeight="1"/>
    <row r="372" ht="15.75" customHeight="1"/>
    <row r="380" ht="15.75" customHeight="1"/>
    <row r="387" ht="15" customHeight="1"/>
    <row r="398" ht="15" customHeight="1"/>
    <row r="413" ht="15" customHeight="1"/>
    <row r="424" ht="15" customHeight="1"/>
    <row r="425" ht="15" customHeight="1"/>
    <row r="426" ht="15" customHeight="1"/>
    <row r="427" ht="15" customHeight="1"/>
    <row r="428" ht="15" customHeight="1"/>
    <row r="429" ht="15" customHeight="1"/>
    <row r="430"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75" customHeight="1"/>
    <row r="450" ht="15" customHeight="1"/>
    <row r="465" ht="15" customHeight="1"/>
    <row r="476" ht="15" customHeight="1"/>
    <row r="491" ht="15" customHeight="1"/>
    <row r="502" ht="15" customHeight="1"/>
    <row r="509" ht="30" customHeight="1"/>
    <row r="517" ht="15" customHeight="1"/>
    <row r="518" ht="15" customHeight="1"/>
    <row r="531" ht="15.75" customHeight="1"/>
    <row r="547" ht="15" customHeight="1"/>
    <row r="548" ht="15" customHeight="1"/>
    <row r="557" ht="15.75" customHeight="1"/>
    <row r="560" ht="15.75" customHeight="1"/>
    <row r="565" ht="15.75" customHeight="1"/>
  </sheetData>
  <mergeCells count="796">
    <mergeCell ref="BD105:BD112"/>
    <mergeCell ref="BE105:BE112"/>
    <mergeCell ref="H107:H108"/>
    <mergeCell ref="H109:H110"/>
    <mergeCell ref="H111:H112"/>
    <mergeCell ref="I101:I102"/>
    <mergeCell ref="I103:I104"/>
    <mergeCell ref="I105:I106"/>
    <mergeCell ref="I107:I108"/>
    <mergeCell ref="I109:I110"/>
    <mergeCell ref="I111:I112"/>
    <mergeCell ref="AU105:AU112"/>
    <mergeCell ref="AV105:AV112"/>
    <mergeCell ref="AW105:AW112"/>
    <mergeCell ref="AX105:AX112"/>
    <mergeCell ref="AY105:AY112"/>
    <mergeCell ref="AZ105:AZ112"/>
    <mergeCell ref="BA105:BA112"/>
    <mergeCell ref="BB105:BB112"/>
    <mergeCell ref="BC105:BC112"/>
    <mergeCell ref="AZ95:AZ104"/>
    <mergeCell ref="BA95:BA104"/>
    <mergeCell ref="BB95:BB104"/>
    <mergeCell ref="BC95:BC104"/>
    <mergeCell ref="AY95:AY104"/>
    <mergeCell ref="AY87:AY94"/>
    <mergeCell ref="AZ87:AZ94"/>
    <mergeCell ref="BA87:BA94"/>
    <mergeCell ref="BB87:BB94"/>
    <mergeCell ref="BD95:BD104"/>
    <mergeCell ref="BE95:BE104"/>
    <mergeCell ref="H99:H100"/>
    <mergeCell ref="H101:H102"/>
    <mergeCell ref="N102:N112"/>
    <mergeCell ref="P102:P112"/>
    <mergeCell ref="Q102:Q112"/>
    <mergeCell ref="R102:R112"/>
    <mergeCell ref="AJ102:AJ112"/>
    <mergeCell ref="AK102:AK112"/>
    <mergeCell ref="AL102:AL112"/>
    <mergeCell ref="AM102:AM112"/>
    <mergeCell ref="H103:H104"/>
    <mergeCell ref="H105:H106"/>
    <mergeCell ref="AO105:AO112"/>
    <mergeCell ref="AP105:AP112"/>
    <mergeCell ref="AQ105:AQ112"/>
    <mergeCell ref="AR105:AR112"/>
    <mergeCell ref="AS105:AS112"/>
    <mergeCell ref="BC87:BC94"/>
    <mergeCell ref="BD87:BD94"/>
    <mergeCell ref="BE87:BE94"/>
    <mergeCell ref="E95:E112"/>
    <mergeCell ref="N95:N101"/>
    <mergeCell ref="O95:O112"/>
    <mergeCell ref="S95:S112"/>
    <mergeCell ref="T95:T112"/>
    <mergeCell ref="U95:U112"/>
    <mergeCell ref="V95:V112"/>
    <mergeCell ref="W95:W112"/>
    <mergeCell ref="Y95:Y112"/>
    <mergeCell ref="Z95:Z112"/>
    <mergeCell ref="AA95:AA112"/>
    <mergeCell ref="AJ95:AJ101"/>
    <mergeCell ref="AK95:AK101"/>
    <mergeCell ref="AL95:AL101"/>
    <mergeCell ref="AM95:AM101"/>
    <mergeCell ref="AO95:AO104"/>
    <mergeCell ref="AP95:AP104"/>
    <mergeCell ref="AP87:AP94"/>
    <mergeCell ref="AQ87:AQ94"/>
    <mergeCell ref="AR87:AR94"/>
    <mergeCell ref="AS87:AS94"/>
    <mergeCell ref="AT87:AT94"/>
    <mergeCell ref="AU87:AU94"/>
    <mergeCell ref="AV87:AV94"/>
    <mergeCell ref="AW87:AW94"/>
    <mergeCell ref="AX87:AX94"/>
    <mergeCell ref="AG87:AG112"/>
    <mergeCell ref="AH87:AH112"/>
    <mergeCell ref="AI87:AI112"/>
    <mergeCell ref="AJ87:AJ94"/>
    <mergeCell ref="AK87:AK94"/>
    <mergeCell ref="AL87:AL94"/>
    <mergeCell ref="AM87:AM94"/>
    <mergeCell ref="AN87:AN112"/>
    <mergeCell ref="AO87:AO94"/>
    <mergeCell ref="AU95:AU104"/>
    <mergeCell ref="AV95:AV104"/>
    <mergeCell ref="AW95:AW104"/>
    <mergeCell ref="AX95:AX104"/>
    <mergeCell ref="AT105:AT112"/>
    <mergeCell ref="AQ95:AQ104"/>
    <mergeCell ref="AR95:AR104"/>
    <mergeCell ref="AS95:AS104"/>
    <mergeCell ref="AT95:AT104"/>
    <mergeCell ref="X87:X112"/>
    <mergeCell ref="Y87:Y94"/>
    <mergeCell ref="Z87:Z94"/>
    <mergeCell ref="AA87:AA94"/>
    <mergeCell ref="AB87:AB112"/>
    <mergeCell ref="AC87:AC112"/>
    <mergeCell ref="AD87:AD112"/>
    <mergeCell ref="AE87:AE112"/>
    <mergeCell ref="AF87:AF112"/>
    <mergeCell ref="L87:L112"/>
    <mergeCell ref="M87:M112"/>
    <mergeCell ref="N87:N94"/>
    <mergeCell ref="O87:O94"/>
    <mergeCell ref="S87:S94"/>
    <mergeCell ref="T87:T94"/>
    <mergeCell ref="U87:U94"/>
    <mergeCell ref="V87:V94"/>
    <mergeCell ref="W87:W94"/>
    <mergeCell ref="A87:A112"/>
    <mergeCell ref="B87:B112"/>
    <mergeCell ref="C87:C112"/>
    <mergeCell ref="D87:D112"/>
    <mergeCell ref="E87:E94"/>
    <mergeCell ref="F87:F112"/>
    <mergeCell ref="G87:G112"/>
    <mergeCell ref="J87:J112"/>
    <mergeCell ref="K87:K112"/>
    <mergeCell ref="I99:I100"/>
    <mergeCell ref="R3:AE3"/>
    <mergeCell ref="AG3:BE3"/>
    <mergeCell ref="BB6:BB8"/>
    <mergeCell ref="BC6:BC8"/>
    <mergeCell ref="A1:C3"/>
    <mergeCell ref="D1:BE1"/>
    <mergeCell ref="D2:K2"/>
    <mergeCell ref="L2:P2"/>
    <mergeCell ref="R2:AG2"/>
    <mergeCell ref="AH2:BE2"/>
    <mergeCell ref="D3:E3"/>
    <mergeCell ref="F3:P3"/>
    <mergeCell ref="F6:F8"/>
    <mergeCell ref="G6:G8"/>
    <mergeCell ref="H6:J7"/>
    <mergeCell ref="K6:K8"/>
    <mergeCell ref="L6:L8"/>
    <mergeCell ref="M6:M8"/>
    <mergeCell ref="N6:N8"/>
    <mergeCell ref="O6:O8"/>
    <mergeCell ref="P6:R6"/>
    <mergeCell ref="S6:S8"/>
    <mergeCell ref="T6:T8"/>
    <mergeCell ref="U6:U8"/>
    <mergeCell ref="A5:F5"/>
    <mergeCell ref="G5:M5"/>
    <mergeCell ref="N5:AN5"/>
    <mergeCell ref="AO5:AZ5"/>
    <mergeCell ref="BA5:BE5"/>
    <mergeCell ref="A6:A8"/>
    <mergeCell ref="B6:B8"/>
    <mergeCell ref="C6:C8"/>
    <mergeCell ref="D6:D8"/>
    <mergeCell ref="E6:E8"/>
    <mergeCell ref="AB6:AB8"/>
    <mergeCell ref="AC6:AC8"/>
    <mergeCell ref="AD6:AD8"/>
    <mergeCell ref="AE6:AE8"/>
    <mergeCell ref="AW7:AW8"/>
    <mergeCell ref="AX7:AX8"/>
    <mergeCell ref="AW6:AZ6"/>
    <mergeCell ref="BA6:BA8"/>
    <mergeCell ref="AM7:AM8"/>
    <mergeCell ref="AN7:AN8"/>
    <mergeCell ref="AO7:AO8"/>
    <mergeCell ref="AP7:AP8"/>
    <mergeCell ref="AO6:AR6"/>
    <mergeCell ref="AS6:AV6"/>
    <mergeCell ref="G9:G34"/>
    <mergeCell ref="J9:J34"/>
    <mergeCell ref="BD6:BD8"/>
    <mergeCell ref="BE6:BE8"/>
    <mergeCell ref="P7:P8"/>
    <mergeCell ref="Q7:Q8"/>
    <mergeCell ref="R7:R8"/>
    <mergeCell ref="AJ7:AJ8"/>
    <mergeCell ref="AK7:AK8"/>
    <mergeCell ref="AL7:AL8"/>
    <mergeCell ref="V6:V8"/>
    <mergeCell ref="W6:W8"/>
    <mergeCell ref="X6:X8"/>
    <mergeCell ref="Y6:Y8"/>
    <mergeCell ref="Z6:Z8"/>
    <mergeCell ref="AA6:AA8"/>
    <mergeCell ref="AS7:AS8"/>
    <mergeCell ref="AT7:AT8"/>
    <mergeCell ref="AU7:AU8"/>
    <mergeCell ref="AV7:AV8"/>
    <mergeCell ref="AG6:AG8"/>
    <mergeCell ref="AH6:AH8"/>
    <mergeCell ref="AI6:AI8"/>
    <mergeCell ref="AJ6:AN6"/>
    <mergeCell ref="AY7:AY8"/>
    <mergeCell ref="AZ7:AZ8"/>
    <mergeCell ref="A9:A34"/>
    <mergeCell ref="B9:B34"/>
    <mergeCell ref="C9:C34"/>
    <mergeCell ref="D9:D34"/>
    <mergeCell ref="E9:E34"/>
    <mergeCell ref="F9:F34"/>
    <mergeCell ref="AQ7:AQ8"/>
    <mergeCell ref="AR7:AR8"/>
    <mergeCell ref="K9:K34"/>
    <mergeCell ref="L9:L34"/>
    <mergeCell ref="M9:M34"/>
    <mergeCell ref="N9:N34"/>
    <mergeCell ref="H25:H26"/>
    <mergeCell ref="I25:I26"/>
    <mergeCell ref="H27:H28"/>
    <mergeCell ref="I27:I28"/>
    <mergeCell ref="O9:O34"/>
    <mergeCell ref="S9:S34"/>
    <mergeCell ref="T9:T34"/>
    <mergeCell ref="U9:U34"/>
    <mergeCell ref="V9:V34"/>
    <mergeCell ref="W9:W34"/>
    <mergeCell ref="BC27:BC34"/>
    <mergeCell ref="BD27:BD34"/>
    <mergeCell ref="BE27:BE34"/>
    <mergeCell ref="Q24:Q34"/>
    <mergeCell ref="R24:R34"/>
    <mergeCell ref="BA17:BA26"/>
    <mergeCell ref="AI9:AI34"/>
    <mergeCell ref="X9:X34"/>
    <mergeCell ref="Y9:Y34"/>
    <mergeCell ref="Z9:Z34"/>
    <mergeCell ref="AA9:AA34"/>
    <mergeCell ref="AB9:AB34"/>
    <mergeCell ref="AC9:AC34"/>
    <mergeCell ref="AH9:AH34"/>
    <mergeCell ref="BA9:BA16"/>
    <mergeCell ref="AP9:AP16"/>
    <mergeCell ref="AQ9:AQ16"/>
    <mergeCell ref="AR9:AR16"/>
    <mergeCell ref="AS9:AS16"/>
    <mergeCell ref="AT9:AT16"/>
    <mergeCell ref="AU9:AU16"/>
    <mergeCell ref="AT17:AT26"/>
    <mergeCell ref="AV9:AV16"/>
    <mergeCell ref="AW9:AW16"/>
    <mergeCell ref="BB9:BB16"/>
    <mergeCell ref="BC9:BC16"/>
    <mergeCell ref="BD9:BD16"/>
    <mergeCell ref="BE9:BE16"/>
    <mergeCell ref="AO17:AO26"/>
    <mergeCell ref="AP17:AP26"/>
    <mergeCell ref="AQ17:AQ26"/>
    <mergeCell ref="AR17:AR26"/>
    <mergeCell ref="AS17:AS26"/>
    <mergeCell ref="AZ17:AZ26"/>
    <mergeCell ref="AX9:AX16"/>
    <mergeCell ref="AY9:AY16"/>
    <mergeCell ref="AZ9:AZ16"/>
    <mergeCell ref="AM9:AM34"/>
    <mergeCell ref="AN9:AN34"/>
    <mergeCell ref="AO27:AO34"/>
    <mergeCell ref="AD9:AD34"/>
    <mergeCell ref="AE9:AE34"/>
    <mergeCell ref="AO9:AO16"/>
    <mergeCell ref="BE17:BE26"/>
    <mergeCell ref="H21:H22"/>
    <mergeCell ref="I21:I22"/>
    <mergeCell ref="H23:H24"/>
    <mergeCell ref="I23:I24"/>
    <mergeCell ref="P24:P34"/>
    <mergeCell ref="AU17:AU26"/>
    <mergeCell ref="AV17:AV26"/>
    <mergeCell ref="AW17:AW26"/>
    <mergeCell ref="AX17:AX26"/>
    <mergeCell ref="AU27:AU34"/>
    <mergeCell ref="AF9:AF34"/>
    <mergeCell ref="AG9:AG34"/>
    <mergeCell ref="BB17:BB26"/>
    <mergeCell ref="BC17:BC26"/>
    <mergeCell ref="BD17:BD26"/>
    <mergeCell ref="AY17:AY26"/>
    <mergeCell ref="BB27:BB34"/>
    <mergeCell ref="AW27:AW34"/>
    <mergeCell ref="AX27:AX34"/>
    <mergeCell ref="AY27:AY34"/>
    <mergeCell ref="AZ27:AZ34"/>
    <mergeCell ref="BA27:BA34"/>
    <mergeCell ref="AP27:AP34"/>
    <mergeCell ref="AQ27:AQ34"/>
    <mergeCell ref="AR27:AR34"/>
    <mergeCell ref="AS27:AS34"/>
    <mergeCell ref="AT27:AT34"/>
    <mergeCell ref="H29:H30"/>
    <mergeCell ref="I29:I30"/>
    <mergeCell ref="H31:H32"/>
    <mergeCell ref="I31:I32"/>
    <mergeCell ref="H33:H34"/>
    <mergeCell ref="I33:I34"/>
    <mergeCell ref="AV27:AV34"/>
    <mergeCell ref="A35:A60"/>
    <mergeCell ref="B35:B60"/>
    <mergeCell ref="C35:C60"/>
    <mergeCell ref="D35:D60"/>
    <mergeCell ref="G35:G60"/>
    <mergeCell ref="J35:J60"/>
    <mergeCell ref="K35:K60"/>
    <mergeCell ref="L35:L60"/>
    <mergeCell ref="M35:M60"/>
    <mergeCell ref="O35:O42"/>
    <mergeCell ref="S35:S42"/>
    <mergeCell ref="T35:T42"/>
    <mergeCell ref="U35:U42"/>
    <mergeCell ref="V35:V42"/>
    <mergeCell ref="AJ9:AJ34"/>
    <mergeCell ref="AK9:AK34"/>
    <mergeCell ref="AL9:AL34"/>
    <mergeCell ref="X35:X60"/>
    <mergeCell ref="Y35:Y42"/>
    <mergeCell ref="Z35:Z42"/>
    <mergeCell ref="AA35:AA42"/>
    <mergeCell ref="AB35:AB60"/>
    <mergeCell ref="AC35:AC60"/>
    <mergeCell ref="AD35:AD60"/>
    <mergeCell ref="AE35:AE60"/>
    <mergeCell ref="Y43:Y60"/>
    <mergeCell ref="Z43:Z60"/>
    <mergeCell ref="AA43:AA60"/>
    <mergeCell ref="AF35:AF60"/>
    <mergeCell ref="AG35:AG60"/>
    <mergeCell ref="AH35:AH60"/>
    <mergeCell ref="AI35:AI60"/>
    <mergeCell ref="AJ35:AJ42"/>
    <mergeCell ref="AK35:AK42"/>
    <mergeCell ref="AL35:AL42"/>
    <mergeCell ref="AM35:AM42"/>
    <mergeCell ref="AN35:AN60"/>
    <mergeCell ref="AJ43:AJ49"/>
    <mergeCell ref="AK43:AK49"/>
    <mergeCell ref="AL43:AL49"/>
    <mergeCell ref="AM43:AM49"/>
    <mergeCell ref="AJ50:AJ60"/>
    <mergeCell ref="AK50:AK60"/>
    <mergeCell ref="AL50:AL60"/>
    <mergeCell ref="AM50:AM60"/>
    <mergeCell ref="O43:O60"/>
    <mergeCell ref="S43:S60"/>
    <mergeCell ref="T43:T60"/>
    <mergeCell ref="U43:U60"/>
    <mergeCell ref="V43:V60"/>
    <mergeCell ref="W43:W60"/>
    <mergeCell ref="H47:H48"/>
    <mergeCell ref="I47:I48"/>
    <mergeCell ref="H49:H50"/>
    <mergeCell ref="I49:I50"/>
    <mergeCell ref="N50:N60"/>
    <mergeCell ref="P50:P60"/>
    <mergeCell ref="Q50:Q60"/>
    <mergeCell ref="R50:R60"/>
    <mergeCell ref="H51:H52"/>
    <mergeCell ref="I51:I52"/>
    <mergeCell ref="H53:H54"/>
    <mergeCell ref="I53:I54"/>
    <mergeCell ref="H55:H56"/>
    <mergeCell ref="I55:I56"/>
    <mergeCell ref="H57:H58"/>
    <mergeCell ref="N35:N44"/>
    <mergeCell ref="W35:W42"/>
    <mergeCell ref="I57:I58"/>
    <mergeCell ref="H59:H60"/>
    <mergeCell ref="I59:I60"/>
    <mergeCell ref="A61:A86"/>
    <mergeCell ref="B61:B86"/>
    <mergeCell ref="C61:C86"/>
    <mergeCell ref="D61:D86"/>
    <mergeCell ref="E61:E68"/>
    <mergeCell ref="G61:G86"/>
    <mergeCell ref="H77:H78"/>
    <mergeCell ref="I77:I78"/>
    <mergeCell ref="H79:H80"/>
    <mergeCell ref="I79:I80"/>
    <mergeCell ref="H81:H82"/>
    <mergeCell ref="I81:I82"/>
    <mergeCell ref="H83:H84"/>
    <mergeCell ref="I83:I84"/>
    <mergeCell ref="H85:H86"/>
    <mergeCell ref="I85:I86"/>
    <mergeCell ref="F35:F60"/>
    <mergeCell ref="E35:E60"/>
    <mergeCell ref="AL61:AL68"/>
    <mergeCell ref="AM61:AM68"/>
    <mergeCell ref="AJ76:AJ86"/>
    <mergeCell ref="AK76:AK86"/>
    <mergeCell ref="AL76:AL86"/>
    <mergeCell ref="AM76:AM86"/>
    <mergeCell ref="S61:S68"/>
    <mergeCell ref="T61:T68"/>
    <mergeCell ref="U61:U68"/>
    <mergeCell ref="AD61:AD86"/>
    <mergeCell ref="J61:J86"/>
    <mergeCell ref="K61:K86"/>
    <mergeCell ref="L61:L86"/>
    <mergeCell ref="M61:M86"/>
    <mergeCell ref="N61:N68"/>
    <mergeCell ref="O61:O68"/>
    <mergeCell ref="AI61:AI86"/>
    <mergeCell ref="AJ61:AJ68"/>
    <mergeCell ref="AK61:AK68"/>
    <mergeCell ref="P76:P86"/>
    <mergeCell ref="Q76:Q86"/>
    <mergeCell ref="R76:R86"/>
    <mergeCell ref="AE61:AE86"/>
    <mergeCell ref="AF61:AF86"/>
    <mergeCell ref="AG61:AG86"/>
    <mergeCell ref="AH61:AH86"/>
    <mergeCell ref="V61:V68"/>
    <mergeCell ref="W61:W68"/>
    <mergeCell ref="X61:X86"/>
    <mergeCell ref="Y61:Y68"/>
    <mergeCell ref="Z61:Z68"/>
    <mergeCell ref="AA61:AA68"/>
    <mergeCell ref="AB61:AB86"/>
    <mergeCell ref="AC61:AC86"/>
    <mergeCell ref="AS35:AS42"/>
    <mergeCell ref="AT35:AT42"/>
    <mergeCell ref="AU35:AU42"/>
    <mergeCell ref="AV35:AV42"/>
    <mergeCell ref="AW35:AW42"/>
    <mergeCell ref="AN61:AN86"/>
    <mergeCell ref="E69:E86"/>
    <mergeCell ref="N69:N75"/>
    <mergeCell ref="O69:O86"/>
    <mergeCell ref="S69:S86"/>
    <mergeCell ref="T69:T86"/>
    <mergeCell ref="U69:U86"/>
    <mergeCell ref="V69:V86"/>
    <mergeCell ref="W69:W86"/>
    <mergeCell ref="Y69:Y86"/>
    <mergeCell ref="Z69:Z86"/>
    <mergeCell ref="AA69:AA86"/>
    <mergeCell ref="AJ69:AJ75"/>
    <mergeCell ref="AK69:AK75"/>
    <mergeCell ref="AL69:AL75"/>
    <mergeCell ref="AM69:AM75"/>
    <mergeCell ref="H73:H74"/>
    <mergeCell ref="I73:I74"/>
    <mergeCell ref="H75:H76"/>
    <mergeCell ref="BB35:BB42"/>
    <mergeCell ref="BC35:BC42"/>
    <mergeCell ref="BD35:BD42"/>
    <mergeCell ref="BE35:BE42"/>
    <mergeCell ref="AO43:AO52"/>
    <mergeCell ref="AP43:AP52"/>
    <mergeCell ref="AQ43:AQ52"/>
    <mergeCell ref="AR43:AR52"/>
    <mergeCell ref="AS43:AS52"/>
    <mergeCell ref="AT43:AT52"/>
    <mergeCell ref="AU43:AU52"/>
    <mergeCell ref="AV43:AV52"/>
    <mergeCell ref="AW43:AW52"/>
    <mergeCell ref="AX43:AX52"/>
    <mergeCell ref="AY43:AY52"/>
    <mergeCell ref="AZ43:AZ52"/>
    <mergeCell ref="BA43:BA52"/>
    <mergeCell ref="BB43:BB52"/>
    <mergeCell ref="BC43:BC52"/>
    <mergeCell ref="BD43:BD52"/>
    <mergeCell ref="AO35:AO42"/>
    <mergeCell ref="AP35:AP42"/>
    <mergeCell ref="AQ35:AQ42"/>
    <mergeCell ref="AR35:AR42"/>
    <mergeCell ref="V113:V120"/>
    <mergeCell ref="W113:W120"/>
    <mergeCell ref="X113:X120"/>
    <mergeCell ref="F61:F86"/>
    <mergeCell ref="BE43:BE52"/>
    <mergeCell ref="AO53:AO60"/>
    <mergeCell ref="AP53:AP60"/>
    <mergeCell ref="AQ53:AQ60"/>
    <mergeCell ref="AR53:AR60"/>
    <mergeCell ref="AS53:AS60"/>
    <mergeCell ref="AT53:AT60"/>
    <mergeCell ref="AU53:AU60"/>
    <mergeCell ref="AV53:AV60"/>
    <mergeCell ref="AW53:AW60"/>
    <mergeCell ref="AX53:AX60"/>
    <mergeCell ref="AY53:AY60"/>
    <mergeCell ref="AZ53:AZ60"/>
    <mergeCell ref="BA53:BA60"/>
    <mergeCell ref="BB53:BB60"/>
    <mergeCell ref="BC53:BC60"/>
    <mergeCell ref="BD53:BD60"/>
    <mergeCell ref="BE53:BE60"/>
    <mergeCell ref="I75:I76"/>
    <mergeCell ref="N76:N86"/>
    <mergeCell ref="AE113:AE143"/>
    <mergeCell ref="AF113:AF138"/>
    <mergeCell ref="AG113:AG164"/>
    <mergeCell ref="AX35:AX42"/>
    <mergeCell ref="AY35:AY42"/>
    <mergeCell ref="AZ35:AZ42"/>
    <mergeCell ref="BA35:BA42"/>
    <mergeCell ref="A113:A164"/>
    <mergeCell ref="B113:B164"/>
    <mergeCell ref="C113:C164"/>
    <mergeCell ref="D113:D138"/>
    <mergeCell ref="E113:E138"/>
    <mergeCell ref="F113:F138"/>
    <mergeCell ref="G113:G164"/>
    <mergeCell ref="H113:H114"/>
    <mergeCell ref="J113:J164"/>
    <mergeCell ref="K113:K164"/>
    <mergeCell ref="L113:L164"/>
    <mergeCell ref="M113:M164"/>
    <mergeCell ref="N113:N120"/>
    <mergeCell ref="O113:O120"/>
    <mergeCell ref="S113:S120"/>
    <mergeCell ref="T113:T120"/>
    <mergeCell ref="U113:U120"/>
    <mergeCell ref="AZ113:AZ120"/>
    <mergeCell ref="BA113:BA120"/>
    <mergeCell ref="BB113:BB120"/>
    <mergeCell ref="BC113:BC120"/>
    <mergeCell ref="BD113:BD120"/>
    <mergeCell ref="BE113:BE120"/>
    <mergeCell ref="H115:H116"/>
    <mergeCell ref="H117:H118"/>
    <mergeCell ref="H119:H120"/>
    <mergeCell ref="AQ113:AQ120"/>
    <mergeCell ref="AR113:AR120"/>
    <mergeCell ref="AS113:AS120"/>
    <mergeCell ref="AT113:AT120"/>
    <mergeCell ref="AU113:AU120"/>
    <mergeCell ref="AV113:AV120"/>
    <mergeCell ref="AW113:AW120"/>
    <mergeCell ref="AX113:AX120"/>
    <mergeCell ref="AY113:AY120"/>
    <mergeCell ref="AH113:AH164"/>
    <mergeCell ref="AI113:AI164"/>
    <mergeCell ref="AJ113:AJ164"/>
    <mergeCell ref="AK113:AK164"/>
    <mergeCell ref="AL113:AL164"/>
    <mergeCell ref="AM113:AM164"/>
    <mergeCell ref="T121:T164"/>
    <mergeCell ref="U121:U164"/>
    <mergeCell ref="I124:I126"/>
    <mergeCell ref="I129:I131"/>
    <mergeCell ref="I132:I133"/>
    <mergeCell ref="I134:I137"/>
    <mergeCell ref="I138:I140"/>
    <mergeCell ref="I141:I144"/>
    <mergeCell ref="I145:I148"/>
    <mergeCell ref="I159:I164"/>
    <mergeCell ref="I156:I158"/>
    <mergeCell ref="I153:I155"/>
    <mergeCell ref="P139:P142"/>
    <mergeCell ref="Q139:Q142"/>
    <mergeCell ref="R139:R142"/>
    <mergeCell ref="AU121:AU164"/>
    <mergeCell ref="AV121:AV164"/>
    <mergeCell ref="AW121:AW164"/>
    <mergeCell ref="AX121:AX164"/>
    <mergeCell ref="AY121:AY164"/>
    <mergeCell ref="AZ121:AZ164"/>
    <mergeCell ref="V121:V164"/>
    <mergeCell ref="W121:W164"/>
    <mergeCell ref="X121:X164"/>
    <mergeCell ref="Y121:Y164"/>
    <mergeCell ref="Z121:Z164"/>
    <mergeCell ref="AA121:AA164"/>
    <mergeCell ref="AO121:AO164"/>
    <mergeCell ref="AP121:AP164"/>
    <mergeCell ref="AQ121:AQ164"/>
    <mergeCell ref="AN113:AN134"/>
    <mergeCell ref="AO113:AO120"/>
    <mergeCell ref="AP113:AP120"/>
    <mergeCell ref="Y113:Y120"/>
    <mergeCell ref="Z113:Z120"/>
    <mergeCell ref="AA113:AA120"/>
    <mergeCell ref="AB113:AB164"/>
    <mergeCell ref="AC113:AC138"/>
    <mergeCell ref="AD113:AD138"/>
    <mergeCell ref="BA121:BA164"/>
    <mergeCell ref="BB121:BB164"/>
    <mergeCell ref="BC121:BC164"/>
    <mergeCell ref="BD121:BD164"/>
    <mergeCell ref="BE121:BE164"/>
    <mergeCell ref="H124:H126"/>
    <mergeCell ref="P125:P128"/>
    <mergeCell ref="Q125:Q128"/>
    <mergeCell ref="R125:R128"/>
    <mergeCell ref="H127:H128"/>
    <mergeCell ref="H129:H131"/>
    <mergeCell ref="P129:P133"/>
    <mergeCell ref="Q129:Q133"/>
    <mergeCell ref="R129:R133"/>
    <mergeCell ref="H132:H133"/>
    <mergeCell ref="H134:H137"/>
    <mergeCell ref="P134:P138"/>
    <mergeCell ref="Q134:Q138"/>
    <mergeCell ref="R134:R138"/>
    <mergeCell ref="AN135:AN164"/>
    <mergeCell ref="H138:H140"/>
    <mergeCell ref="AR121:AR164"/>
    <mergeCell ref="AS121:AS164"/>
    <mergeCell ref="AT121:AT164"/>
    <mergeCell ref="AC139:AC164"/>
    <mergeCell ref="AD139:AD164"/>
    <mergeCell ref="H141:H144"/>
    <mergeCell ref="P143:P146"/>
    <mergeCell ref="Q143:Q146"/>
    <mergeCell ref="R143:R146"/>
    <mergeCell ref="H145:H148"/>
    <mergeCell ref="P147:P156"/>
    <mergeCell ref="Q147:Q156"/>
    <mergeCell ref="R147:R156"/>
    <mergeCell ref="H149:H150"/>
    <mergeCell ref="H151:H152"/>
    <mergeCell ref="H153:H155"/>
    <mergeCell ref="H156:H158"/>
    <mergeCell ref="P157:P164"/>
    <mergeCell ref="Q157:Q164"/>
    <mergeCell ref="R157:R164"/>
    <mergeCell ref="H159:H164"/>
    <mergeCell ref="N121:N164"/>
    <mergeCell ref="O121:O164"/>
    <mergeCell ref="P121:P124"/>
    <mergeCell ref="Q121:Q124"/>
    <mergeCell ref="R121:R124"/>
    <mergeCell ref="S121:S164"/>
    <mergeCell ref="I113:I114"/>
    <mergeCell ref="I115:I116"/>
    <mergeCell ref="I117:I118"/>
    <mergeCell ref="I119:I120"/>
    <mergeCell ref="I121:I122"/>
    <mergeCell ref="I127:I128"/>
    <mergeCell ref="I149:I150"/>
    <mergeCell ref="I151:I152"/>
    <mergeCell ref="D139:D164"/>
    <mergeCell ref="E139:E164"/>
    <mergeCell ref="F139:F164"/>
    <mergeCell ref="H121:H122"/>
    <mergeCell ref="A165:A214"/>
    <mergeCell ref="B165:B214"/>
    <mergeCell ref="C165:C214"/>
    <mergeCell ref="D165:D214"/>
    <mergeCell ref="E165:E214"/>
    <mergeCell ref="F165:F214"/>
    <mergeCell ref="G165:G214"/>
    <mergeCell ref="J165:J214"/>
    <mergeCell ref="K165:K214"/>
    <mergeCell ref="H199:H207"/>
    <mergeCell ref="H208:H209"/>
    <mergeCell ref="H210:H211"/>
    <mergeCell ref="H212:H213"/>
    <mergeCell ref="I167:I168"/>
    <mergeCell ref="I170:I171"/>
    <mergeCell ref="I172:I173"/>
    <mergeCell ref="I174:I175"/>
    <mergeCell ref="I176:I177"/>
    <mergeCell ref="I178:I180"/>
    <mergeCell ref="I181:I183"/>
    <mergeCell ref="I184:I186"/>
    <mergeCell ref="I187:I189"/>
    <mergeCell ref="I190:I192"/>
    <mergeCell ref="I193:I195"/>
    <mergeCell ref="W172:W178"/>
    <mergeCell ref="Y172:Y178"/>
    <mergeCell ref="Z172:Z178"/>
    <mergeCell ref="AA172:AA178"/>
    <mergeCell ref="AJ172:AJ178"/>
    <mergeCell ref="AK172:AK178"/>
    <mergeCell ref="AL172:AL178"/>
    <mergeCell ref="X165:X213"/>
    <mergeCell ref="Y165:Y171"/>
    <mergeCell ref="Z165:Z171"/>
    <mergeCell ref="AA165:AA171"/>
    <mergeCell ref="AB165:AB213"/>
    <mergeCell ref="AC165:AC213"/>
    <mergeCell ref="AD165:AD213"/>
    <mergeCell ref="AE165:AE213"/>
    <mergeCell ref="AF165:AF178"/>
    <mergeCell ref="Y186:Y192"/>
    <mergeCell ref="Z186:Z192"/>
    <mergeCell ref="AA186:AA192"/>
    <mergeCell ref="Y200:Y206"/>
    <mergeCell ref="Z200:Z206"/>
    <mergeCell ref="AA200:AA206"/>
    <mergeCell ref="W165:W171"/>
    <mergeCell ref="W186:W192"/>
    <mergeCell ref="H167:H168"/>
    <mergeCell ref="H170:H171"/>
    <mergeCell ref="H172:H173"/>
    <mergeCell ref="N172:N178"/>
    <mergeCell ref="O172:O178"/>
    <mergeCell ref="S172:S178"/>
    <mergeCell ref="T172:T178"/>
    <mergeCell ref="U172:U178"/>
    <mergeCell ref="V172:V178"/>
    <mergeCell ref="L165:L214"/>
    <mergeCell ref="M165:M214"/>
    <mergeCell ref="N165:N171"/>
    <mergeCell ref="O165:O171"/>
    <mergeCell ref="S165:S171"/>
    <mergeCell ref="T165:T171"/>
    <mergeCell ref="U165:U171"/>
    <mergeCell ref="V165:V171"/>
    <mergeCell ref="S186:S192"/>
    <mergeCell ref="T186:T192"/>
    <mergeCell ref="U186:U192"/>
    <mergeCell ref="V186:V192"/>
    <mergeCell ref="N200:N206"/>
    <mergeCell ref="O200:O206"/>
    <mergeCell ref="S200:S206"/>
    <mergeCell ref="AM172:AM178"/>
    <mergeCell ref="AN172:AN178"/>
    <mergeCell ref="H174:H175"/>
    <mergeCell ref="H176:H177"/>
    <mergeCell ref="H178:H180"/>
    <mergeCell ref="N179:N185"/>
    <mergeCell ref="O179:O185"/>
    <mergeCell ref="S179:S185"/>
    <mergeCell ref="T179:T185"/>
    <mergeCell ref="U179:U185"/>
    <mergeCell ref="V179:V185"/>
    <mergeCell ref="W179:W185"/>
    <mergeCell ref="Y179:Y185"/>
    <mergeCell ref="Z179:Z185"/>
    <mergeCell ref="AA179:AA185"/>
    <mergeCell ref="AJ179:AJ185"/>
    <mergeCell ref="AK179:AK185"/>
    <mergeCell ref="AL179:AL185"/>
    <mergeCell ref="AM179:AM185"/>
    <mergeCell ref="AN179:AN185"/>
    <mergeCell ref="H181:H183"/>
    <mergeCell ref="H184:H186"/>
    <mergeCell ref="N186:N192"/>
    <mergeCell ref="O186:O192"/>
    <mergeCell ref="AJ186:AJ192"/>
    <mergeCell ref="AK186:AK192"/>
    <mergeCell ref="AL186:AL192"/>
    <mergeCell ref="AM186:AM192"/>
    <mergeCell ref="AN186:AN192"/>
    <mergeCell ref="H187:H189"/>
    <mergeCell ref="H190:H192"/>
    <mergeCell ref="H193:H195"/>
    <mergeCell ref="N193:N199"/>
    <mergeCell ref="O193:O199"/>
    <mergeCell ref="S193:S199"/>
    <mergeCell ref="T193:T199"/>
    <mergeCell ref="U193:U199"/>
    <mergeCell ref="V193:V199"/>
    <mergeCell ref="W193:W199"/>
    <mergeCell ref="Y193:Y199"/>
    <mergeCell ref="Z193:Z199"/>
    <mergeCell ref="AA193:AA199"/>
    <mergeCell ref="AJ193:AJ199"/>
    <mergeCell ref="AK193:AK199"/>
    <mergeCell ref="AL193:AL199"/>
    <mergeCell ref="AM193:AM199"/>
    <mergeCell ref="AN193:AN199"/>
    <mergeCell ref="H196:H198"/>
    <mergeCell ref="AN200:AN206"/>
    <mergeCell ref="N207:N213"/>
    <mergeCell ref="O207:O213"/>
    <mergeCell ref="S207:S213"/>
    <mergeCell ref="T207:T213"/>
    <mergeCell ref="U207:U213"/>
    <mergeCell ref="V207:V213"/>
    <mergeCell ref="W207:W213"/>
    <mergeCell ref="Y207:Y213"/>
    <mergeCell ref="Z207:Z213"/>
    <mergeCell ref="AA207:AA213"/>
    <mergeCell ref="AJ207:AJ213"/>
    <mergeCell ref="AK207:AK213"/>
    <mergeCell ref="AL207:AL213"/>
    <mergeCell ref="AM207:AM213"/>
    <mergeCell ref="AN207:AN213"/>
    <mergeCell ref="AG165:AG213"/>
    <mergeCell ref="AH165:AH214"/>
    <mergeCell ref="AI165:AI214"/>
    <mergeCell ref="AJ165:AJ171"/>
    <mergeCell ref="AK165:AK171"/>
    <mergeCell ref="AL165:AL171"/>
    <mergeCell ref="AM165:AM171"/>
    <mergeCell ref="AN165:AN171"/>
    <mergeCell ref="I196:I198"/>
    <mergeCell ref="I208:I209"/>
    <mergeCell ref="I210:I211"/>
    <mergeCell ref="I212:I213"/>
    <mergeCell ref="I199:I207"/>
    <mergeCell ref="AJ200:AJ206"/>
    <mergeCell ref="AK200:AK206"/>
    <mergeCell ref="AL200:AL206"/>
    <mergeCell ref="AM200:AM206"/>
    <mergeCell ref="T200:T206"/>
    <mergeCell ref="U200:U206"/>
    <mergeCell ref="V200:V206"/>
    <mergeCell ref="W200:W206"/>
  </mergeCells>
  <conditionalFormatting sqref="L9">
    <cfRule type="containsText" dxfId="339" priority="41" operator="containsText" text="Extremo">
      <formula>NOT(ISERROR(SEARCH("Extremo",L9)))</formula>
    </cfRule>
    <cfRule type="containsText" dxfId="338" priority="42" operator="containsText" text="Alto">
      <formula>NOT(ISERROR(SEARCH("Alto",L9)))</formula>
    </cfRule>
    <cfRule type="containsText" dxfId="337" priority="43" operator="containsText" text="Moderado">
      <formula>NOT(ISERROR(SEARCH("Moderado",L9)))</formula>
    </cfRule>
    <cfRule type="containsText" dxfId="336" priority="44" operator="containsText" text="Bajo">
      <formula>NOT(ISERROR(SEARCH("Bajo",L9)))</formula>
    </cfRule>
  </conditionalFormatting>
  <conditionalFormatting sqref="L35">
    <cfRule type="containsText" dxfId="335" priority="33" operator="containsText" text="Extremo">
      <formula>NOT(ISERROR(SEARCH("Extremo",L35)))</formula>
    </cfRule>
    <cfRule type="containsText" dxfId="334" priority="34" operator="containsText" text="Alto">
      <formula>NOT(ISERROR(SEARCH("Alto",L35)))</formula>
    </cfRule>
    <cfRule type="containsText" dxfId="333" priority="35" operator="containsText" text="Moderado">
      <formula>NOT(ISERROR(SEARCH("Moderado",L35)))</formula>
    </cfRule>
    <cfRule type="containsText" dxfId="332" priority="36" operator="containsText" text="Bajo">
      <formula>NOT(ISERROR(SEARCH("Bajo",L35)))</formula>
    </cfRule>
  </conditionalFormatting>
  <conditionalFormatting sqref="L61">
    <cfRule type="containsText" dxfId="331" priority="25" operator="containsText" text="Extremo">
      <formula>NOT(ISERROR(SEARCH("Extremo",L61)))</formula>
    </cfRule>
    <cfRule type="containsText" dxfId="330" priority="26" operator="containsText" text="Alto">
      <formula>NOT(ISERROR(SEARCH("Alto",L61)))</formula>
    </cfRule>
    <cfRule type="containsText" dxfId="329" priority="27" operator="containsText" text="Moderado">
      <formula>NOT(ISERROR(SEARCH("Moderado",L61)))</formula>
    </cfRule>
    <cfRule type="containsText" dxfId="328" priority="28" operator="containsText" text="Bajo">
      <formula>NOT(ISERROR(SEARCH("Bajo",L61)))</formula>
    </cfRule>
  </conditionalFormatting>
  <conditionalFormatting sqref="L87">
    <cfRule type="containsText" dxfId="327" priority="17" operator="containsText" text="Extremo">
      <formula>NOT(ISERROR(SEARCH("Extremo",L87)))</formula>
    </cfRule>
    <cfRule type="containsText" dxfId="326" priority="18" operator="containsText" text="Alto">
      <formula>NOT(ISERROR(SEARCH("Alto",L87)))</formula>
    </cfRule>
    <cfRule type="containsText" dxfId="325" priority="19" operator="containsText" text="Moderado">
      <formula>NOT(ISERROR(SEARCH("Moderado",L87)))</formula>
    </cfRule>
    <cfRule type="containsText" dxfId="324" priority="20" operator="containsText" text="Bajo">
      <formula>NOT(ISERROR(SEARCH("Bajo",L87)))</formula>
    </cfRule>
  </conditionalFormatting>
  <conditionalFormatting sqref="L113">
    <cfRule type="containsText" dxfId="323" priority="9" operator="containsText" text="Extremo">
      <formula>NOT(ISERROR(SEARCH("Extremo",L113)))</formula>
    </cfRule>
    <cfRule type="containsText" dxfId="322" priority="10" operator="containsText" text="Alto">
      <formula>NOT(ISERROR(SEARCH("Alto",L113)))</formula>
    </cfRule>
    <cfRule type="containsText" dxfId="321" priority="11" operator="containsText" text="Moderado">
      <formula>NOT(ISERROR(SEARCH("Moderado",L113)))</formula>
    </cfRule>
    <cfRule type="containsText" dxfId="320" priority="12" operator="containsText" text="Bajo">
      <formula>NOT(ISERROR(SEARCH("Bajo",L113)))</formula>
    </cfRule>
  </conditionalFormatting>
  <conditionalFormatting sqref="L165">
    <cfRule type="containsText" dxfId="319" priority="1" operator="containsText" text="Extremo">
      <formula>NOT(ISERROR(SEARCH("Extremo",L165)))</formula>
    </cfRule>
    <cfRule type="containsText" dxfId="318" priority="2" operator="containsText" text="Alto">
      <formula>NOT(ISERROR(SEARCH("Alto",L165)))</formula>
    </cfRule>
    <cfRule type="containsText" dxfId="317" priority="3" operator="containsText" text="Moderado">
      <formula>NOT(ISERROR(SEARCH("Moderado",L165)))</formula>
    </cfRule>
    <cfRule type="containsText" dxfId="316" priority="4" operator="containsText" text="Bajo">
      <formula>NOT(ISERROR(SEARCH("Bajo",L165)))</formula>
    </cfRule>
  </conditionalFormatting>
  <conditionalFormatting sqref="AH9">
    <cfRule type="containsText" dxfId="315" priority="45" operator="containsText" text="Extremo">
      <formula>NOT(ISERROR(SEARCH("Extremo",AH9)))</formula>
    </cfRule>
    <cfRule type="containsText" dxfId="314" priority="46" operator="containsText" text="Alto">
      <formula>NOT(ISERROR(SEARCH("Alto",AH9)))</formula>
    </cfRule>
    <cfRule type="containsText" dxfId="313" priority="47" operator="containsText" text="Moderado">
      <formula>NOT(ISERROR(SEARCH("Moderado",AH9)))</formula>
    </cfRule>
    <cfRule type="containsText" dxfId="312" priority="48" operator="containsText" text="Bajo">
      <formula>NOT(ISERROR(SEARCH("Bajo",AH9)))</formula>
    </cfRule>
  </conditionalFormatting>
  <conditionalFormatting sqref="AH35">
    <cfRule type="containsText" dxfId="311" priority="37" operator="containsText" text="Extremo">
      <formula>NOT(ISERROR(SEARCH("Extremo",AH35)))</formula>
    </cfRule>
    <cfRule type="containsText" dxfId="310" priority="38" operator="containsText" text="Alto">
      <formula>NOT(ISERROR(SEARCH("Alto",AH35)))</formula>
    </cfRule>
    <cfRule type="containsText" dxfId="309" priority="39" operator="containsText" text="Moderado">
      <formula>NOT(ISERROR(SEARCH("Moderado",AH35)))</formula>
    </cfRule>
    <cfRule type="containsText" dxfId="308" priority="40" operator="containsText" text="Bajo">
      <formula>NOT(ISERROR(SEARCH("Bajo",AH35)))</formula>
    </cfRule>
  </conditionalFormatting>
  <conditionalFormatting sqref="AH61">
    <cfRule type="containsText" dxfId="307" priority="29" operator="containsText" text="Extremo">
      <formula>NOT(ISERROR(SEARCH("Extremo",AH61)))</formula>
    </cfRule>
    <cfRule type="containsText" dxfId="306" priority="30" operator="containsText" text="Alto">
      <formula>NOT(ISERROR(SEARCH("Alto",AH61)))</formula>
    </cfRule>
    <cfRule type="containsText" dxfId="305" priority="31" operator="containsText" text="Moderado">
      <formula>NOT(ISERROR(SEARCH("Moderado",AH61)))</formula>
    </cfRule>
    <cfRule type="containsText" dxfId="304" priority="32" operator="containsText" text="Bajo">
      <formula>NOT(ISERROR(SEARCH("Bajo",AH61)))</formula>
    </cfRule>
  </conditionalFormatting>
  <conditionalFormatting sqref="AH87">
    <cfRule type="containsText" dxfId="303" priority="21" operator="containsText" text="Extremo">
      <formula>NOT(ISERROR(SEARCH("Extremo",AH87)))</formula>
    </cfRule>
    <cfRule type="containsText" dxfId="302" priority="22" operator="containsText" text="Alto">
      <formula>NOT(ISERROR(SEARCH("Alto",AH87)))</formula>
    </cfRule>
    <cfRule type="containsText" dxfId="301" priority="23" operator="containsText" text="Moderado">
      <formula>NOT(ISERROR(SEARCH("Moderado",AH87)))</formula>
    </cfRule>
    <cfRule type="containsText" dxfId="300" priority="24" operator="containsText" text="Bajo">
      <formula>NOT(ISERROR(SEARCH("Bajo",AH87)))</formula>
    </cfRule>
  </conditionalFormatting>
  <conditionalFormatting sqref="AH113">
    <cfRule type="containsText" dxfId="299" priority="13" operator="containsText" text="Extremo">
      <formula>NOT(ISERROR(SEARCH("Extremo",AH113)))</formula>
    </cfRule>
    <cfRule type="containsText" dxfId="298" priority="14" operator="containsText" text="Alto">
      <formula>NOT(ISERROR(SEARCH("Alto",AH113)))</formula>
    </cfRule>
    <cfRule type="containsText" dxfId="297" priority="15" operator="containsText" text="Moderado">
      <formula>NOT(ISERROR(SEARCH("Moderado",AH113)))</formula>
    </cfRule>
    <cfRule type="containsText" dxfId="296" priority="16" operator="containsText" text="Bajo">
      <formula>NOT(ISERROR(SEARCH("Bajo",AH113)))</formula>
    </cfRule>
  </conditionalFormatting>
  <conditionalFormatting sqref="AH165">
    <cfRule type="containsText" dxfId="295" priority="5" operator="containsText" text="Extremo">
      <formula>NOT(ISERROR(SEARCH("Extremo",AH165)))</formula>
    </cfRule>
    <cfRule type="containsText" dxfId="294" priority="6" operator="containsText" text="Alto">
      <formula>NOT(ISERROR(SEARCH("Alto",AH165)))</formula>
    </cfRule>
    <cfRule type="containsText" dxfId="293" priority="7" operator="containsText" text="Moderado">
      <formula>NOT(ISERROR(SEARCH("Moderado",AH165)))</formula>
    </cfRule>
    <cfRule type="containsText" dxfId="292" priority="8" operator="containsText" text="Bajo">
      <formula>NOT(ISERROR(SEARCH("Bajo",AH165)))</formula>
    </cfRule>
  </conditionalFormatting>
  <dataValidations count="2">
    <dataValidation type="list" allowBlank="1" showInputMessage="1" showErrorMessage="1" sqref="F139" xr:uid="{00000000-0002-0000-0300-000000000000}">
      <formula1>$A$2:$A$13</formula1>
    </dataValidation>
    <dataValidation type="list" allowBlank="1" showInputMessage="1" showErrorMessage="1" sqref="O9 BE9 BA9 BE17 BA17 I29 I27 I25 I9:I21 I31 I23 I33 G9 D9 Q9:Q15 Q17:Q23 U9 AC9:AD9 G165 U179 U165:U172 O214 Q214 U200:U206 U113:U121 AF139 BE113 BA113 BE121 BA121 AF163 U61:U69 U87:U95 BE95 BA87 BA95 BE87 BE43 U35:U43 BA43 BE35 BA35" xr:uid="{00000000-0002-0000-0300-000001000000}"/>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300-000002000000}">
          <x14:formula1>
            <xm:f>DATOS!$E$15:$E$16</xm:f>
          </x14:formula1>
          <xm:sqref>Q41 Q49 Q67 Q75 Q93 Q101 Q119 Q147:Q156 Q171 Q178 Q185 Q192 Q199 Q206 Q213</xm:sqref>
        </x14:dataValidation>
        <x14:dataValidation type="list" allowBlank="1" showInputMessage="1" showErrorMessage="1" xr:uid="{00000000-0002-0000-0300-000003000000}">
          <x14:formula1>
            <xm:f>DATOS!$E$13:$E$14</xm:f>
          </x14:formula1>
          <xm:sqref>Q40 Q48 Q66 Q74 Q92 Q100 Q118 Q143:Q146 Q170 Q177 Q184 Q191 Q198 Q205 Q212</xm:sqref>
        </x14:dataValidation>
        <x14:dataValidation type="list" allowBlank="1" showInputMessage="1" showErrorMessage="1" xr:uid="{00000000-0002-0000-0300-000004000000}">
          <x14:formula1>
            <xm:f>DATOS!$E$11:$E$12</xm:f>
          </x14:formula1>
          <xm:sqref>Q39 Q47 Q65 Q73 Q91 Q99 Q117 Q139:Q142 Q169 Q176 Q183 Q190 Q197 Q204 Q211</xm:sqref>
        </x14:dataValidation>
        <x14:dataValidation type="list" allowBlank="1" showInputMessage="1" showErrorMessage="1" xr:uid="{00000000-0002-0000-0300-000005000000}">
          <x14:formula1>
            <xm:f>DATOS!$E$8:$E$10</xm:f>
          </x14:formula1>
          <xm:sqref>Q38 Q46 Q64 Q72 Q90 Q98 Q116 Q134:Q138 Q168 Q175 Q182 Q189 Q196 Q203 Q210</xm:sqref>
        </x14:dataValidation>
        <x14:dataValidation type="list" allowBlank="1" showInputMessage="1" showErrorMessage="1" xr:uid="{00000000-0002-0000-0300-000006000000}">
          <x14:formula1>
            <xm:f>DATOS!$E$6:$E$7</xm:f>
          </x14:formula1>
          <xm:sqref>Q37 Q45 Q63 Q71 Q89 Q97 Q115 Q129:Q133 Q167 Q174 Q181 Q188 Q195 Q202 Q209</xm:sqref>
        </x14:dataValidation>
        <x14:dataValidation type="list" allowBlank="1" showInputMessage="1" showErrorMessage="1" xr:uid="{00000000-0002-0000-0300-000007000000}">
          <x14:formula1>
            <xm:f>DATOS!$E$4:$E$5</xm:f>
          </x14:formula1>
          <xm:sqref>Q36 Q44 Q62 Q70 Q88 Q96 Q114 Q125:Q128 Q166 Q173 Q180 Q187 Q194 Q201 Q208</xm:sqref>
        </x14:dataValidation>
        <x14:dataValidation type="list" allowBlank="1" showInputMessage="1" showErrorMessage="1" xr:uid="{00000000-0002-0000-0300-000008000000}">
          <x14:formula1>
            <xm:f>DATOS!$E$2:$E$3</xm:f>
          </x14:formula1>
          <xm:sqref>Q35 Q43 Q61 Q69 Q87 Q95 Q113 Q121:Q124 Q165 Q172 Q179 Q186 Q193 Q200 Q207</xm:sqref>
        </x14:dataValidation>
        <x14:dataValidation type="list" allowBlank="1" showInputMessage="1" showErrorMessage="1" xr:uid="{00000000-0002-0000-0300-000009000000}">
          <x14:formula1>
            <xm:f>DATOS!$G$2:$G$3</xm:f>
          </x14:formula1>
          <xm:sqref>O35:O213</xm:sqref>
        </x14:dataValidation>
        <x14:dataValidation type="list" allowBlank="1" showInputMessage="1" showErrorMessage="1" xr:uid="{00000000-0002-0000-0300-00000A000000}">
          <x14:formula1>
            <xm:f>DATOS!$D$24:$D$25</xm:f>
          </x14:formula1>
          <xm:sqref>I35:I47 I49:I53 I55 I57 I59 I61:I73 I75 I77 I81 I85 I79 I83 I101 I87:I99 I103:I113 I115:I124 I127 I129 I132 I134 I138 I141 I145 I159 I156 I153 I149 I151 I165:I167 I169:I178 I181:I199 I208:I214</xm:sqref>
        </x14:dataValidation>
        <x14:dataValidation type="list" allowBlank="1" showInputMessage="1" showErrorMessage="1" xr:uid="{00000000-0002-0000-0300-00000B000000}">
          <x14:formula1>
            <xm:f>DATOS!$A$2:$A$14</xm:f>
          </x14:formula1>
          <xm:sqref>D35:D138 D165:D214</xm:sqref>
        </x14:dataValidation>
        <x14:dataValidation type="list" allowBlank="1" showInputMessage="1" showErrorMessage="1" xr:uid="{00000000-0002-0000-0300-00000C000000}">
          <x14:formula1>
            <xm:f>DATOS!$H$24:$H$26</xm:f>
          </x14:formula1>
          <xm:sqref>AD35:AD213</xm:sqref>
        </x14:dataValidation>
        <x14:dataValidation type="list" allowBlank="1" showInputMessage="1" showErrorMessage="1" xr:uid="{00000000-0002-0000-0300-00000D000000}">
          <x14:formula1>
            <xm:f>DATOS!$G$24:$G$25</xm:f>
          </x14:formula1>
          <xm:sqref>AC35:AC213</xm:sqref>
        </x14:dataValidation>
        <x14:dataValidation type="list" allowBlank="1" showInputMessage="1" showErrorMessage="1" xr:uid="{00000000-0002-0000-0300-00000E000000}">
          <x14:formula1>
            <xm:f>DATOS!$B$2:$B$6</xm:f>
          </x14:formula1>
          <xm:sqref>G35:G113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topLeftCell="A3" zoomScale="50" zoomScaleNormal="50" zoomScaleSheetLayoutView="80" zoomScalePageLayoutView="85" workbookViewId="0">
      <pane ySplit="6" topLeftCell="A242" activePane="bottomLeft" state="frozen"/>
      <selection pane="bottomLeft" activeCell="A242" sqref="A242:A267"/>
      <selection activeCell="A3" sqref="A3"/>
    </sheetView>
  </sheetViews>
  <sheetFormatPr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5703125" style="5" customWidth="1"/>
    <col min="7" max="7" width="17.5703125" style="4" customWidth="1"/>
    <col min="8" max="8" width="75.7109375" style="29" customWidth="1"/>
    <col min="9" max="9" width="10.85546875" style="4" customWidth="1"/>
    <col min="10" max="10" width="8" style="28"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5703125" style="66" customWidth="1"/>
    <col min="39" max="39" width="17.5703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5703125" style="5" customWidth="1"/>
    <col min="58" max="16384" width="11.42578125" style="1"/>
  </cols>
  <sheetData>
    <row r="1" spans="1:57" ht="40.5" customHeight="1" thickBot="1">
      <c r="A1" s="899"/>
      <c r="B1" s="900"/>
      <c r="C1" s="901"/>
      <c r="D1" s="906" t="s">
        <v>250</v>
      </c>
      <c r="E1" s="907"/>
      <c r="F1" s="907"/>
      <c r="G1" s="907"/>
      <c r="H1" s="907"/>
      <c r="I1" s="907"/>
      <c r="J1" s="907"/>
      <c r="K1" s="907"/>
      <c r="L1" s="907"/>
      <c r="M1" s="907"/>
      <c r="N1" s="907"/>
      <c r="O1" s="907"/>
      <c r="P1" s="907"/>
      <c r="Q1" s="907"/>
      <c r="R1" s="907"/>
      <c r="S1" s="907"/>
      <c r="T1" s="907"/>
      <c r="U1" s="907"/>
      <c r="V1" s="907"/>
      <c r="W1" s="907"/>
      <c r="X1" s="907"/>
      <c r="Y1" s="907"/>
      <c r="Z1" s="907"/>
      <c r="AA1" s="907"/>
      <c r="AB1" s="907"/>
      <c r="AC1" s="907"/>
      <c r="AD1" s="907"/>
      <c r="AE1" s="907"/>
      <c r="AF1" s="907"/>
      <c r="AG1" s="907"/>
      <c r="AH1" s="907"/>
      <c r="AI1" s="907"/>
      <c r="AJ1" s="907"/>
      <c r="AK1" s="907"/>
      <c r="AL1" s="907"/>
      <c r="AM1" s="907"/>
      <c r="AN1" s="907"/>
      <c r="AO1" s="907"/>
      <c r="AP1" s="907"/>
      <c r="AQ1" s="907"/>
      <c r="AR1" s="907"/>
      <c r="AS1" s="907"/>
      <c r="AT1" s="907"/>
      <c r="AU1" s="907"/>
      <c r="AV1" s="907"/>
      <c r="AW1" s="907"/>
      <c r="AX1" s="907"/>
      <c r="AY1" s="907"/>
      <c r="AZ1" s="907"/>
      <c r="BA1" s="907"/>
      <c r="BB1" s="907"/>
      <c r="BC1" s="907"/>
      <c r="BD1" s="907"/>
      <c r="BE1" s="908"/>
    </row>
    <row r="2" spans="1:57" ht="30" customHeight="1" thickBot="1">
      <c r="A2" s="902"/>
      <c r="B2" s="903"/>
      <c r="C2" s="903"/>
      <c r="D2" s="461" t="s">
        <v>42</v>
      </c>
      <c r="E2" s="462"/>
      <c r="F2" s="462"/>
      <c r="G2" s="462"/>
      <c r="H2" s="462"/>
      <c r="I2" s="462"/>
      <c r="J2" s="462"/>
      <c r="K2" s="463"/>
      <c r="L2" s="469" t="s">
        <v>49</v>
      </c>
      <c r="M2" s="470"/>
      <c r="N2" s="470"/>
      <c r="O2" s="470"/>
      <c r="P2" s="471"/>
      <c r="Q2" s="90"/>
      <c r="R2" s="462"/>
      <c r="S2" s="462"/>
      <c r="T2" s="462"/>
      <c r="U2" s="462"/>
      <c r="V2" s="462"/>
      <c r="W2" s="462"/>
      <c r="X2" s="462"/>
      <c r="Y2" s="462"/>
      <c r="Z2" s="462"/>
      <c r="AA2" s="462"/>
      <c r="AB2" s="462"/>
      <c r="AC2" s="462"/>
      <c r="AD2" s="462"/>
      <c r="AE2" s="462"/>
      <c r="AF2" s="462"/>
      <c r="AG2" s="463"/>
      <c r="AH2" s="469"/>
      <c r="AI2" s="470"/>
      <c r="AJ2" s="470"/>
      <c r="AK2" s="470"/>
      <c r="AL2" s="470"/>
      <c r="AM2" s="470"/>
      <c r="AN2" s="470"/>
      <c r="AO2" s="470"/>
      <c r="AP2" s="470"/>
      <c r="AQ2" s="470"/>
      <c r="AR2" s="470"/>
      <c r="AS2" s="470"/>
      <c r="AT2" s="470"/>
      <c r="AU2" s="470"/>
      <c r="AV2" s="470"/>
      <c r="AW2" s="470"/>
      <c r="AX2" s="470"/>
      <c r="AY2" s="470"/>
      <c r="AZ2" s="470"/>
      <c r="BA2" s="470"/>
      <c r="BB2" s="470"/>
      <c r="BC2" s="470"/>
      <c r="BD2" s="470"/>
      <c r="BE2" s="471"/>
    </row>
    <row r="3" spans="1:57" ht="30" hidden="1" customHeight="1" thickBot="1">
      <c r="A3" s="904"/>
      <c r="B3" s="905"/>
      <c r="C3" s="905"/>
      <c r="D3" s="464" t="s">
        <v>2</v>
      </c>
      <c r="E3" s="466"/>
      <c r="F3" s="754">
        <v>43455</v>
      </c>
      <c r="G3" s="470"/>
      <c r="H3" s="470"/>
      <c r="I3" s="470"/>
      <c r="J3" s="470"/>
      <c r="K3" s="470"/>
      <c r="L3" s="470"/>
      <c r="M3" s="470"/>
      <c r="N3" s="470"/>
      <c r="O3" s="470"/>
      <c r="P3" s="471"/>
      <c r="Q3" s="89"/>
      <c r="R3" s="465"/>
      <c r="S3" s="465"/>
      <c r="T3" s="465"/>
      <c r="U3" s="465"/>
      <c r="V3" s="465"/>
      <c r="W3" s="465"/>
      <c r="X3" s="465"/>
      <c r="Y3" s="465"/>
      <c r="Z3" s="465"/>
      <c r="AA3" s="465"/>
      <c r="AB3" s="465"/>
      <c r="AC3" s="465"/>
      <c r="AD3" s="465"/>
      <c r="AE3" s="466"/>
      <c r="AF3" s="88"/>
      <c r="AG3" s="469"/>
      <c r="AH3" s="470"/>
      <c r="AI3" s="470"/>
      <c r="AJ3" s="470"/>
      <c r="AK3" s="470"/>
      <c r="AL3" s="470"/>
      <c r="AM3" s="470"/>
      <c r="AN3" s="470"/>
      <c r="AO3" s="470"/>
      <c r="AP3" s="470"/>
      <c r="AQ3" s="470"/>
      <c r="AR3" s="470"/>
      <c r="AS3" s="470"/>
      <c r="AT3" s="470"/>
      <c r="AU3" s="470"/>
      <c r="AV3" s="470"/>
      <c r="AW3" s="470"/>
      <c r="AX3" s="470"/>
      <c r="AY3" s="470"/>
      <c r="AZ3" s="470"/>
      <c r="BA3" s="470"/>
      <c r="BB3" s="470"/>
      <c r="BC3" s="470"/>
      <c r="BD3" s="470"/>
      <c r="BE3" s="471"/>
    </row>
    <row r="4" spans="1:57" ht="30" hidden="1" customHeight="1" thickBot="1">
      <c r="A4" s="2"/>
      <c r="B4" s="2"/>
      <c r="C4" s="2"/>
      <c r="D4" s="2"/>
      <c r="E4" s="2"/>
      <c r="F4" s="2"/>
      <c r="G4" s="2"/>
      <c r="H4" s="47"/>
      <c r="I4" s="2"/>
      <c r="J4" s="46"/>
      <c r="K4" s="2"/>
      <c r="L4" s="2"/>
      <c r="M4" s="2"/>
      <c r="N4" s="2"/>
      <c r="O4" s="2"/>
      <c r="P4" s="2"/>
      <c r="Q4" s="2"/>
      <c r="R4" s="2"/>
      <c r="S4" s="2"/>
      <c r="T4" s="2"/>
      <c r="U4" s="2"/>
      <c r="V4" s="2"/>
      <c r="W4" s="2"/>
      <c r="X4" s="2"/>
      <c r="Y4" s="2"/>
      <c r="Z4" s="2"/>
      <c r="AA4" s="2"/>
      <c r="AB4" s="2"/>
      <c r="AC4" s="2"/>
      <c r="AD4" s="2"/>
      <c r="AE4" s="2"/>
      <c r="AF4" s="2"/>
      <c r="AG4" s="2"/>
      <c r="AH4" s="2"/>
      <c r="AI4" s="2"/>
      <c r="AJ4" s="2"/>
      <c r="AK4" s="63"/>
      <c r="AL4" s="63"/>
      <c r="AM4" s="2"/>
      <c r="AN4" s="2"/>
    </row>
    <row r="5" spans="1:57" ht="35.25" customHeight="1">
      <c r="A5" s="452" t="s">
        <v>3</v>
      </c>
      <c r="B5" s="744"/>
      <c r="C5" s="453"/>
      <c r="D5" s="453"/>
      <c r="E5" s="453"/>
      <c r="F5" s="454"/>
      <c r="G5" s="452" t="s">
        <v>4</v>
      </c>
      <c r="H5" s="744"/>
      <c r="I5" s="744"/>
      <c r="J5" s="744"/>
      <c r="K5" s="453"/>
      <c r="L5" s="453"/>
      <c r="M5" s="745"/>
      <c r="N5" s="746" t="s">
        <v>5</v>
      </c>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8"/>
      <c r="AO5" s="744" t="s">
        <v>6</v>
      </c>
      <c r="AP5" s="467"/>
      <c r="AQ5" s="467"/>
      <c r="AR5" s="467"/>
      <c r="AS5" s="467"/>
      <c r="AT5" s="467"/>
      <c r="AU5" s="467"/>
      <c r="AV5" s="467"/>
      <c r="AW5" s="467"/>
      <c r="AX5" s="467"/>
      <c r="AY5" s="467"/>
      <c r="AZ5" s="468"/>
      <c r="BA5" s="452" t="s">
        <v>7</v>
      </c>
      <c r="BB5" s="467"/>
      <c r="BC5" s="467"/>
      <c r="BD5" s="467"/>
      <c r="BE5" s="468"/>
    </row>
    <row r="6" spans="1:57" s="3" customFormat="1" ht="30.75" customHeight="1">
      <c r="A6" s="420" t="s">
        <v>8</v>
      </c>
      <c r="B6" s="422" t="s">
        <v>50</v>
      </c>
      <c r="C6" s="422" t="s">
        <v>51</v>
      </c>
      <c r="D6" s="422" t="s">
        <v>52</v>
      </c>
      <c r="E6" s="422" t="s">
        <v>53</v>
      </c>
      <c r="F6" s="438" t="s">
        <v>54</v>
      </c>
      <c r="G6" s="420" t="s">
        <v>55</v>
      </c>
      <c r="H6" s="755" t="s">
        <v>56</v>
      </c>
      <c r="I6" s="756"/>
      <c r="J6" s="757"/>
      <c r="K6" s="741" t="s">
        <v>57</v>
      </c>
      <c r="L6" s="741" t="s">
        <v>58</v>
      </c>
      <c r="M6" s="762" t="s">
        <v>59</v>
      </c>
      <c r="N6" s="420" t="s">
        <v>60</v>
      </c>
      <c r="O6" s="586" t="s">
        <v>18</v>
      </c>
      <c r="P6" s="737" t="s">
        <v>61</v>
      </c>
      <c r="Q6" s="764"/>
      <c r="R6" s="750"/>
      <c r="S6" s="741" t="s">
        <v>62</v>
      </c>
      <c r="T6" s="739" t="s">
        <v>63</v>
      </c>
      <c r="U6" s="586" t="s">
        <v>64</v>
      </c>
      <c r="V6" s="741" t="s">
        <v>65</v>
      </c>
      <c r="W6" s="741" t="s">
        <v>66</v>
      </c>
      <c r="X6" s="739" t="s">
        <v>67</v>
      </c>
      <c r="Y6" s="586" t="s">
        <v>68</v>
      </c>
      <c r="Z6" s="422" t="s">
        <v>69</v>
      </c>
      <c r="AA6" s="422" t="s">
        <v>70</v>
      </c>
      <c r="AB6" s="741" t="s">
        <v>71</v>
      </c>
      <c r="AC6" s="422" t="s">
        <v>72</v>
      </c>
      <c r="AD6" s="422" t="s">
        <v>73</v>
      </c>
      <c r="AE6" s="741" t="s">
        <v>13</v>
      </c>
      <c r="AF6" s="95"/>
      <c r="AG6" s="741" t="s">
        <v>14</v>
      </c>
      <c r="AH6" s="741" t="s">
        <v>15</v>
      </c>
      <c r="AI6" s="741" t="s">
        <v>74</v>
      </c>
      <c r="AJ6" s="442" t="s">
        <v>75</v>
      </c>
      <c r="AK6" s="442"/>
      <c r="AL6" s="442"/>
      <c r="AM6" s="442"/>
      <c r="AN6" s="443"/>
      <c r="AO6" s="752" t="s">
        <v>23</v>
      </c>
      <c r="AP6" s="444"/>
      <c r="AQ6" s="444"/>
      <c r="AR6" s="444"/>
      <c r="AS6" s="444" t="s">
        <v>24</v>
      </c>
      <c r="AT6" s="444"/>
      <c r="AU6" s="444"/>
      <c r="AV6" s="444"/>
      <c r="AW6" s="444" t="s">
        <v>23</v>
      </c>
      <c r="AX6" s="444"/>
      <c r="AY6" s="444"/>
      <c r="AZ6" s="445"/>
      <c r="BA6" s="420" t="s">
        <v>26</v>
      </c>
      <c r="BB6" s="422" t="s">
        <v>27</v>
      </c>
      <c r="BC6" s="422" t="s">
        <v>28</v>
      </c>
      <c r="BD6" s="422" t="s">
        <v>29</v>
      </c>
      <c r="BE6" s="737" t="s">
        <v>30</v>
      </c>
    </row>
    <row r="7" spans="1:57" s="3" customFormat="1" ht="27" customHeight="1">
      <c r="A7" s="420"/>
      <c r="B7" s="422"/>
      <c r="C7" s="422"/>
      <c r="D7" s="422"/>
      <c r="E7" s="422"/>
      <c r="F7" s="438"/>
      <c r="G7" s="420"/>
      <c r="H7" s="758"/>
      <c r="I7" s="759"/>
      <c r="J7" s="760"/>
      <c r="K7" s="741"/>
      <c r="L7" s="741"/>
      <c r="M7" s="762"/>
      <c r="N7" s="420"/>
      <c r="O7" s="587"/>
      <c r="P7" s="586" t="s">
        <v>76</v>
      </c>
      <c r="Q7" s="586" t="s">
        <v>77</v>
      </c>
      <c r="R7" s="739" t="s">
        <v>78</v>
      </c>
      <c r="S7" s="741"/>
      <c r="T7" s="742"/>
      <c r="U7" s="587"/>
      <c r="V7" s="741"/>
      <c r="W7" s="741"/>
      <c r="X7" s="742"/>
      <c r="Y7" s="587"/>
      <c r="Z7" s="422"/>
      <c r="AA7" s="422"/>
      <c r="AB7" s="741"/>
      <c r="AC7" s="422"/>
      <c r="AD7" s="422"/>
      <c r="AE7" s="741"/>
      <c r="AF7" s="95"/>
      <c r="AG7" s="741"/>
      <c r="AH7" s="741"/>
      <c r="AI7" s="741"/>
      <c r="AJ7" s="422" t="s">
        <v>79</v>
      </c>
      <c r="AK7" s="741" t="s">
        <v>32</v>
      </c>
      <c r="AL7" s="741" t="s">
        <v>33</v>
      </c>
      <c r="AM7" s="422" t="s">
        <v>34</v>
      </c>
      <c r="AN7" s="438" t="s">
        <v>35</v>
      </c>
      <c r="AO7" s="750" t="s">
        <v>36</v>
      </c>
      <c r="AP7" s="422" t="s">
        <v>37</v>
      </c>
      <c r="AQ7" s="422" t="s">
        <v>38</v>
      </c>
      <c r="AR7" s="422" t="s">
        <v>28</v>
      </c>
      <c r="AS7" s="422" t="s">
        <v>36</v>
      </c>
      <c r="AT7" s="422" t="s">
        <v>37</v>
      </c>
      <c r="AU7" s="422" t="s">
        <v>38</v>
      </c>
      <c r="AV7" s="422" t="s">
        <v>28</v>
      </c>
      <c r="AW7" s="422" t="s">
        <v>36</v>
      </c>
      <c r="AX7" s="422" t="s">
        <v>37</v>
      </c>
      <c r="AY7" s="422" t="s">
        <v>38</v>
      </c>
      <c r="AZ7" s="438" t="s">
        <v>28</v>
      </c>
      <c r="BA7" s="420"/>
      <c r="BB7" s="422"/>
      <c r="BC7" s="422"/>
      <c r="BD7" s="422"/>
      <c r="BE7" s="737"/>
    </row>
    <row r="8" spans="1:57" ht="21.75" customHeight="1" thickBot="1">
      <c r="A8" s="421"/>
      <c r="B8" s="423"/>
      <c r="C8" s="423"/>
      <c r="D8" s="423"/>
      <c r="E8" s="423"/>
      <c r="F8" s="439"/>
      <c r="G8" s="421"/>
      <c r="H8" s="50" t="s">
        <v>80</v>
      </c>
      <c r="I8" s="94" t="s">
        <v>81</v>
      </c>
      <c r="J8" s="93" t="s">
        <v>82</v>
      </c>
      <c r="K8" s="761"/>
      <c r="L8" s="761"/>
      <c r="M8" s="763"/>
      <c r="N8" s="421"/>
      <c r="O8" s="668"/>
      <c r="P8" s="587"/>
      <c r="Q8" s="668"/>
      <c r="R8" s="740"/>
      <c r="S8" s="761"/>
      <c r="T8" s="742"/>
      <c r="U8" s="587"/>
      <c r="V8" s="741"/>
      <c r="W8" s="741"/>
      <c r="X8" s="743"/>
      <c r="Y8" s="588"/>
      <c r="Z8" s="422"/>
      <c r="AA8" s="586"/>
      <c r="AB8" s="739"/>
      <c r="AC8" s="586"/>
      <c r="AD8" s="586"/>
      <c r="AE8" s="739"/>
      <c r="AF8" s="96"/>
      <c r="AG8" s="739"/>
      <c r="AH8" s="739"/>
      <c r="AI8" s="739"/>
      <c r="AJ8" s="586"/>
      <c r="AK8" s="739"/>
      <c r="AL8" s="739"/>
      <c r="AM8" s="586"/>
      <c r="AN8" s="749"/>
      <c r="AO8" s="751"/>
      <c r="AP8" s="423"/>
      <c r="AQ8" s="423"/>
      <c r="AR8" s="423"/>
      <c r="AS8" s="423"/>
      <c r="AT8" s="423"/>
      <c r="AU8" s="423"/>
      <c r="AV8" s="423"/>
      <c r="AW8" s="423"/>
      <c r="AX8" s="423"/>
      <c r="AY8" s="423"/>
      <c r="AZ8" s="439"/>
      <c r="BA8" s="421"/>
      <c r="BB8" s="423"/>
      <c r="BC8" s="423"/>
      <c r="BD8" s="423"/>
      <c r="BE8" s="738"/>
    </row>
    <row r="9" spans="1:57" ht="46.5" customHeight="1" thickBot="1">
      <c r="A9" s="727">
        <v>1</v>
      </c>
      <c r="B9" s="691" t="s">
        <v>83</v>
      </c>
      <c r="C9" s="537" t="s">
        <v>251</v>
      </c>
      <c r="D9" s="641" t="s">
        <v>85</v>
      </c>
      <c r="E9" s="633" t="s">
        <v>86</v>
      </c>
      <c r="F9" s="641" t="s">
        <v>252</v>
      </c>
      <c r="G9" s="733" t="s">
        <v>88</v>
      </c>
      <c r="H9" s="36" t="s">
        <v>89</v>
      </c>
      <c r="I9" s="92" t="s">
        <v>140</v>
      </c>
      <c r="J9" s="665">
        <v>14</v>
      </c>
      <c r="K9" s="667" t="str">
        <f>+IF(AND(J9&lt;6,J9&gt;0),"Moderado",IF(AND(J9&lt;12,J9&gt;5),"Mayor",IF(AND(J9&lt;20,J9&gt;11),"Catastrófico","Responda las Preguntas de Impacto")))</f>
        <v>Catastrófico</v>
      </c>
      <c r="L9" s="544"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637"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889" t="s">
        <v>253</v>
      </c>
      <c r="O9" s="544" t="s">
        <v>92</v>
      </c>
      <c r="P9" s="34" t="s">
        <v>93</v>
      </c>
      <c r="Q9" s="30" t="s">
        <v>94</v>
      </c>
      <c r="R9" s="30">
        <v>15</v>
      </c>
      <c r="S9" s="621">
        <f>SUM(R9:R16)</f>
        <v>100</v>
      </c>
      <c r="T9" s="562" t="str">
        <f>+IF(AND(S9&lt;=100,S9&gt;=96),"Fuerte",IF(AND(S9&lt;=95,S9&gt;=86),"Moderado",IF(AND(S9&lt;=85,J9&gt;=0),"Débil"," ")))</f>
        <v>Fuerte</v>
      </c>
      <c r="U9" s="562" t="s">
        <v>95</v>
      </c>
      <c r="V9" s="562"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562">
        <f>IF(V9="Fuerte",100,IF(V9="Moderado",50,IF(V9="Débil",0)))</f>
        <v>100</v>
      </c>
      <c r="X9" s="562">
        <f>AVERAGE(W9:W34)</f>
        <v>100</v>
      </c>
      <c r="Y9" s="562" t="s">
        <v>96</v>
      </c>
      <c r="Z9" s="892" t="s">
        <v>254</v>
      </c>
      <c r="AA9" s="894" t="s">
        <v>255</v>
      </c>
      <c r="AB9" s="590" t="str">
        <f>+IF(X9=100,"Fuerte",IF(AND(X9&lt;=99,X9&gt;=50),"Moderado",IF(X9&lt;50,"Débil"," ")))</f>
        <v>Fuerte</v>
      </c>
      <c r="AC9" s="590" t="s">
        <v>99</v>
      </c>
      <c r="AD9" s="590" t="s">
        <v>100</v>
      </c>
      <c r="AE9" s="544"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544"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544" t="str">
        <f>K9</f>
        <v>Catastrófico</v>
      </c>
      <c r="AH9" s="544"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428"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886" t="s">
        <v>256</v>
      </c>
      <c r="AK9" s="713">
        <v>43132</v>
      </c>
      <c r="AL9" s="713">
        <v>43465</v>
      </c>
      <c r="AM9" s="716" t="s">
        <v>102</v>
      </c>
      <c r="AN9" s="896" t="s">
        <v>257</v>
      </c>
      <c r="AO9" s="656"/>
      <c r="AP9" s="621"/>
      <c r="AQ9" s="621"/>
      <c r="AR9" s="621"/>
      <c r="AS9" s="621"/>
      <c r="AT9" s="621"/>
      <c r="AU9" s="621"/>
      <c r="AV9" s="621"/>
      <c r="AW9" s="621"/>
      <c r="AX9" s="621"/>
      <c r="AY9" s="621"/>
      <c r="AZ9" s="622"/>
      <c r="BA9" s="625"/>
      <c r="BB9" s="650"/>
      <c r="BC9" s="650"/>
      <c r="BD9" s="650"/>
      <c r="BE9" s="653"/>
    </row>
    <row r="10" spans="1:57" ht="30" customHeight="1" thickBot="1">
      <c r="A10" s="728"/>
      <c r="B10" s="692"/>
      <c r="C10" s="538"/>
      <c r="D10" s="642"/>
      <c r="E10" s="560"/>
      <c r="F10" s="642"/>
      <c r="G10" s="648"/>
      <c r="H10" s="32" t="s">
        <v>104</v>
      </c>
      <c r="I10" s="92" t="s">
        <v>140</v>
      </c>
      <c r="J10" s="584"/>
      <c r="K10" s="587"/>
      <c r="L10" s="545"/>
      <c r="M10" s="572"/>
      <c r="N10" s="890"/>
      <c r="O10" s="545"/>
      <c r="P10" s="34" t="s">
        <v>105</v>
      </c>
      <c r="Q10" s="30" t="s">
        <v>106</v>
      </c>
      <c r="R10" s="30">
        <v>15</v>
      </c>
      <c r="S10" s="563"/>
      <c r="T10" s="563"/>
      <c r="U10" s="563"/>
      <c r="V10" s="563"/>
      <c r="W10" s="563"/>
      <c r="X10" s="563"/>
      <c r="Y10" s="563"/>
      <c r="Z10" s="708"/>
      <c r="AA10" s="895"/>
      <c r="AB10" s="591"/>
      <c r="AC10" s="591"/>
      <c r="AD10" s="591"/>
      <c r="AE10" s="545"/>
      <c r="AF10" s="545"/>
      <c r="AG10" s="545"/>
      <c r="AH10" s="545"/>
      <c r="AI10" s="428"/>
      <c r="AJ10" s="887"/>
      <c r="AK10" s="714"/>
      <c r="AL10" s="714"/>
      <c r="AM10" s="548"/>
      <c r="AN10" s="897"/>
      <c r="AO10" s="613"/>
      <c r="AP10" s="563"/>
      <c r="AQ10" s="563"/>
      <c r="AR10" s="563"/>
      <c r="AS10" s="563"/>
      <c r="AT10" s="563"/>
      <c r="AU10" s="563"/>
      <c r="AV10" s="563"/>
      <c r="AW10" s="563"/>
      <c r="AX10" s="563"/>
      <c r="AY10" s="563"/>
      <c r="AZ10" s="623"/>
      <c r="BA10" s="626"/>
      <c r="BB10" s="651"/>
      <c r="BC10" s="651"/>
      <c r="BD10" s="651"/>
      <c r="BE10" s="654"/>
    </row>
    <row r="11" spans="1:57" ht="30" customHeight="1" thickBot="1">
      <c r="A11" s="728"/>
      <c r="B11" s="692"/>
      <c r="C11" s="538"/>
      <c r="D11" s="642"/>
      <c r="E11" s="560"/>
      <c r="F11" s="642"/>
      <c r="G11" s="648"/>
      <c r="H11" s="32" t="s">
        <v>107</v>
      </c>
      <c r="I11" s="92" t="s">
        <v>140</v>
      </c>
      <c r="J11" s="584"/>
      <c r="K11" s="587"/>
      <c r="L11" s="545"/>
      <c r="M11" s="572"/>
      <c r="N11" s="890"/>
      <c r="O11" s="545"/>
      <c r="P11" s="34" t="s">
        <v>108</v>
      </c>
      <c r="Q11" s="30" t="s">
        <v>109</v>
      </c>
      <c r="R11" s="30">
        <v>15</v>
      </c>
      <c r="S11" s="563"/>
      <c r="T11" s="563"/>
      <c r="U11" s="563"/>
      <c r="V11" s="563"/>
      <c r="W11" s="563"/>
      <c r="X11" s="563"/>
      <c r="Y11" s="563"/>
      <c r="Z11" s="708"/>
      <c r="AA11" s="895"/>
      <c r="AB11" s="591"/>
      <c r="AC11" s="591"/>
      <c r="AD11" s="591"/>
      <c r="AE11" s="545"/>
      <c r="AF11" s="545"/>
      <c r="AG11" s="545"/>
      <c r="AH11" s="545"/>
      <c r="AI11" s="428"/>
      <c r="AJ11" s="887"/>
      <c r="AK11" s="714"/>
      <c r="AL11" s="714"/>
      <c r="AM11" s="548"/>
      <c r="AN11" s="897"/>
      <c r="AO11" s="613"/>
      <c r="AP11" s="563"/>
      <c r="AQ11" s="563"/>
      <c r="AR11" s="563"/>
      <c r="AS11" s="563"/>
      <c r="AT11" s="563"/>
      <c r="AU11" s="563"/>
      <c r="AV11" s="563"/>
      <c r="AW11" s="563"/>
      <c r="AX11" s="563"/>
      <c r="AY11" s="563"/>
      <c r="AZ11" s="623"/>
      <c r="BA11" s="626"/>
      <c r="BB11" s="651"/>
      <c r="BC11" s="651"/>
      <c r="BD11" s="651"/>
      <c r="BE11" s="654"/>
    </row>
    <row r="12" spans="1:57" ht="30" customHeight="1" thickBot="1">
      <c r="A12" s="728"/>
      <c r="B12" s="692"/>
      <c r="C12" s="538"/>
      <c r="D12" s="642"/>
      <c r="E12" s="560"/>
      <c r="F12" s="642"/>
      <c r="G12" s="648"/>
      <c r="H12" s="32" t="s">
        <v>110</v>
      </c>
      <c r="I12" s="92" t="s">
        <v>147</v>
      </c>
      <c r="J12" s="584"/>
      <c r="K12" s="587"/>
      <c r="L12" s="545"/>
      <c r="M12" s="572"/>
      <c r="N12" s="890"/>
      <c r="O12" s="545"/>
      <c r="P12" s="34" t="s">
        <v>112</v>
      </c>
      <c r="Q12" s="30" t="s">
        <v>113</v>
      </c>
      <c r="R12" s="30">
        <v>15</v>
      </c>
      <c r="S12" s="563"/>
      <c r="T12" s="563"/>
      <c r="U12" s="563"/>
      <c r="V12" s="563"/>
      <c r="W12" s="563"/>
      <c r="X12" s="563"/>
      <c r="Y12" s="563"/>
      <c r="Z12" s="708"/>
      <c r="AA12" s="895"/>
      <c r="AB12" s="591"/>
      <c r="AC12" s="591"/>
      <c r="AD12" s="591"/>
      <c r="AE12" s="545"/>
      <c r="AF12" s="545"/>
      <c r="AG12" s="545"/>
      <c r="AH12" s="545"/>
      <c r="AI12" s="428"/>
      <c r="AJ12" s="887"/>
      <c r="AK12" s="714"/>
      <c r="AL12" s="714"/>
      <c r="AM12" s="548"/>
      <c r="AN12" s="897"/>
      <c r="AO12" s="613"/>
      <c r="AP12" s="563"/>
      <c r="AQ12" s="563"/>
      <c r="AR12" s="563"/>
      <c r="AS12" s="563"/>
      <c r="AT12" s="563"/>
      <c r="AU12" s="563"/>
      <c r="AV12" s="563"/>
      <c r="AW12" s="563"/>
      <c r="AX12" s="563"/>
      <c r="AY12" s="563"/>
      <c r="AZ12" s="623"/>
      <c r="BA12" s="626"/>
      <c r="BB12" s="651"/>
      <c r="BC12" s="651"/>
      <c r="BD12" s="651"/>
      <c r="BE12" s="654"/>
    </row>
    <row r="13" spans="1:57" ht="30" customHeight="1" thickBot="1">
      <c r="A13" s="728"/>
      <c r="B13" s="692"/>
      <c r="C13" s="538"/>
      <c r="D13" s="642"/>
      <c r="E13" s="560"/>
      <c r="F13" s="642"/>
      <c r="G13" s="648"/>
      <c r="H13" s="32" t="s">
        <v>114</v>
      </c>
      <c r="I13" s="92" t="s">
        <v>140</v>
      </c>
      <c r="J13" s="584"/>
      <c r="K13" s="587"/>
      <c r="L13" s="545"/>
      <c r="M13" s="572"/>
      <c r="N13" s="890"/>
      <c r="O13" s="545"/>
      <c r="P13" s="34" t="s">
        <v>115</v>
      </c>
      <c r="Q13" s="30" t="s">
        <v>116</v>
      </c>
      <c r="R13" s="30">
        <v>15</v>
      </c>
      <c r="S13" s="563"/>
      <c r="T13" s="563"/>
      <c r="U13" s="563"/>
      <c r="V13" s="563"/>
      <c r="W13" s="563"/>
      <c r="X13" s="563"/>
      <c r="Y13" s="563"/>
      <c r="Z13" s="708"/>
      <c r="AA13" s="895"/>
      <c r="AB13" s="591"/>
      <c r="AC13" s="591"/>
      <c r="AD13" s="591"/>
      <c r="AE13" s="545"/>
      <c r="AF13" s="545"/>
      <c r="AG13" s="545"/>
      <c r="AH13" s="545"/>
      <c r="AI13" s="428"/>
      <c r="AJ13" s="887"/>
      <c r="AK13" s="714"/>
      <c r="AL13" s="714"/>
      <c r="AM13" s="548"/>
      <c r="AN13" s="897"/>
      <c r="AO13" s="613"/>
      <c r="AP13" s="563"/>
      <c r="AQ13" s="563"/>
      <c r="AR13" s="563"/>
      <c r="AS13" s="563"/>
      <c r="AT13" s="563"/>
      <c r="AU13" s="563"/>
      <c r="AV13" s="563"/>
      <c r="AW13" s="563"/>
      <c r="AX13" s="563"/>
      <c r="AY13" s="563"/>
      <c r="AZ13" s="623"/>
      <c r="BA13" s="626"/>
      <c r="BB13" s="651"/>
      <c r="BC13" s="651"/>
      <c r="BD13" s="651"/>
      <c r="BE13" s="654"/>
    </row>
    <row r="14" spans="1:57" ht="30" customHeight="1" thickBot="1">
      <c r="A14" s="728"/>
      <c r="B14" s="692"/>
      <c r="C14" s="538"/>
      <c r="D14" s="642"/>
      <c r="E14" s="560"/>
      <c r="F14" s="642"/>
      <c r="G14" s="648"/>
      <c r="H14" s="32" t="s">
        <v>117</v>
      </c>
      <c r="I14" s="92" t="s">
        <v>140</v>
      </c>
      <c r="J14" s="584"/>
      <c r="K14" s="587"/>
      <c r="L14" s="545"/>
      <c r="M14" s="572"/>
      <c r="N14" s="890"/>
      <c r="O14" s="545"/>
      <c r="P14" s="35" t="s">
        <v>118</v>
      </c>
      <c r="Q14" s="30" t="s">
        <v>119</v>
      </c>
      <c r="R14" s="30">
        <v>15</v>
      </c>
      <c r="S14" s="563"/>
      <c r="T14" s="563"/>
      <c r="U14" s="563"/>
      <c r="V14" s="563"/>
      <c r="W14" s="563"/>
      <c r="X14" s="563"/>
      <c r="Y14" s="563"/>
      <c r="Z14" s="708"/>
      <c r="AA14" s="895"/>
      <c r="AB14" s="591"/>
      <c r="AC14" s="591"/>
      <c r="AD14" s="591"/>
      <c r="AE14" s="545"/>
      <c r="AF14" s="545"/>
      <c r="AG14" s="545"/>
      <c r="AH14" s="545"/>
      <c r="AI14" s="428"/>
      <c r="AJ14" s="887"/>
      <c r="AK14" s="714"/>
      <c r="AL14" s="714"/>
      <c r="AM14" s="548"/>
      <c r="AN14" s="897"/>
      <c r="AO14" s="613"/>
      <c r="AP14" s="563"/>
      <c r="AQ14" s="563"/>
      <c r="AR14" s="563"/>
      <c r="AS14" s="563"/>
      <c r="AT14" s="563"/>
      <c r="AU14" s="563"/>
      <c r="AV14" s="563"/>
      <c r="AW14" s="563"/>
      <c r="AX14" s="563"/>
      <c r="AY14" s="563"/>
      <c r="AZ14" s="623"/>
      <c r="BA14" s="626"/>
      <c r="BB14" s="651"/>
      <c r="BC14" s="651"/>
      <c r="BD14" s="651"/>
      <c r="BE14" s="654"/>
    </row>
    <row r="15" spans="1:57" ht="30" customHeight="1" thickBot="1">
      <c r="A15" s="728"/>
      <c r="B15" s="692"/>
      <c r="C15" s="538"/>
      <c r="D15" s="642"/>
      <c r="E15" s="560"/>
      <c r="F15" s="642"/>
      <c r="G15" s="648"/>
      <c r="H15" s="32" t="s">
        <v>120</v>
      </c>
      <c r="I15" s="92" t="s">
        <v>147</v>
      </c>
      <c r="J15" s="584"/>
      <c r="K15" s="587"/>
      <c r="L15" s="545"/>
      <c r="M15" s="572"/>
      <c r="N15" s="890"/>
      <c r="O15" s="545"/>
      <c r="P15" s="34" t="s">
        <v>121</v>
      </c>
      <c r="Q15" s="34" t="s">
        <v>122</v>
      </c>
      <c r="R15" s="34">
        <v>10</v>
      </c>
      <c r="S15" s="563"/>
      <c r="T15" s="563"/>
      <c r="U15" s="563"/>
      <c r="V15" s="563"/>
      <c r="W15" s="563"/>
      <c r="X15" s="563"/>
      <c r="Y15" s="563"/>
      <c r="Z15" s="708"/>
      <c r="AA15" s="895"/>
      <c r="AB15" s="591"/>
      <c r="AC15" s="591"/>
      <c r="AD15" s="591"/>
      <c r="AE15" s="545"/>
      <c r="AF15" s="545"/>
      <c r="AG15" s="545"/>
      <c r="AH15" s="545"/>
      <c r="AI15" s="428"/>
      <c r="AJ15" s="887"/>
      <c r="AK15" s="714"/>
      <c r="AL15" s="714"/>
      <c r="AM15" s="548"/>
      <c r="AN15" s="897"/>
      <c r="AO15" s="613"/>
      <c r="AP15" s="563"/>
      <c r="AQ15" s="563"/>
      <c r="AR15" s="563"/>
      <c r="AS15" s="563"/>
      <c r="AT15" s="563"/>
      <c r="AU15" s="563"/>
      <c r="AV15" s="563"/>
      <c r="AW15" s="563"/>
      <c r="AX15" s="563"/>
      <c r="AY15" s="563"/>
      <c r="AZ15" s="623"/>
      <c r="BA15" s="626"/>
      <c r="BB15" s="651"/>
      <c r="BC15" s="651"/>
      <c r="BD15" s="651"/>
      <c r="BE15" s="654"/>
    </row>
    <row r="16" spans="1:57" ht="72" customHeight="1" thickBot="1">
      <c r="A16" s="728"/>
      <c r="B16" s="692"/>
      <c r="C16" s="538"/>
      <c r="D16" s="642"/>
      <c r="E16" s="560"/>
      <c r="F16" s="642"/>
      <c r="G16" s="648"/>
      <c r="H16" s="32" t="s">
        <v>123</v>
      </c>
      <c r="I16" s="92" t="s">
        <v>147</v>
      </c>
      <c r="J16" s="584"/>
      <c r="K16" s="587"/>
      <c r="L16" s="545"/>
      <c r="M16" s="572"/>
      <c r="N16" s="890"/>
      <c r="O16" s="545"/>
      <c r="P16" s="31"/>
      <c r="Q16" s="31"/>
      <c r="R16" s="31"/>
      <c r="S16" s="563"/>
      <c r="T16" s="563"/>
      <c r="U16" s="563"/>
      <c r="V16" s="563"/>
      <c r="W16" s="563"/>
      <c r="X16" s="563"/>
      <c r="Y16" s="563"/>
      <c r="Z16" s="708"/>
      <c r="AA16" s="895"/>
      <c r="AB16" s="591"/>
      <c r="AC16" s="591"/>
      <c r="AD16" s="591"/>
      <c r="AE16" s="545"/>
      <c r="AF16" s="545"/>
      <c r="AG16" s="545"/>
      <c r="AH16" s="545"/>
      <c r="AI16" s="428"/>
      <c r="AJ16" s="887"/>
      <c r="AK16" s="714"/>
      <c r="AL16" s="714"/>
      <c r="AM16" s="548"/>
      <c r="AN16" s="897"/>
      <c r="AO16" s="614"/>
      <c r="AP16" s="564"/>
      <c r="AQ16" s="564"/>
      <c r="AR16" s="564"/>
      <c r="AS16" s="564"/>
      <c r="AT16" s="564"/>
      <c r="AU16" s="564"/>
      <c r="AV16" s="564"/>
      <c r="AW16" s="564"/>
      <c r="AX16" s="564"/>
      <c r="AY16" s="564"/>
      <c r="AZ16" s="624"/>
      <c r="BA16" s="627"/>
      <c r="BB16" s="652"/>
      <c r="BC16" s="652"/>
      <c r="BD16" s="652"/>
      <c r="BE16" s="655"/>
    </row>
    <row r="17" spans="1:57" ht="30" customHeight="1" thickBot="1">
      <c r="A17" s="728"/>
      <c r="B17" s="692"/>
      <c r="C17" s="538"/>
      <c r="D17" s="642"/>
      <c r="E17" s="560"/>
      <c r="F17" s="642"/>
      <c r="G17" s="648"/>
      <c r="H17" s="32" t="s">
        <v>124</v>
      </c>
      <c r="I17" s="92" t="s">
        <v>147</v>
      </c>
      <c r="J17" s="584"/>
      <c r="K17" s="587"/>
      <c r="L17" s="545"/>
      <c r="M17" s="572"/>
      <c r="N17" s="890"/>
      <c r="O17" s="545"/>
      <c r="P17" s="34"/>
      <c r="Q17" s="34"/>
      <c r="R17" s="34"/>
      <c r="S17" s="563"/>
      <c r="T17" s="563"/>
      <c r="U17" s="563"/>
      <c r="V17" s="563"/>
      <c r="W17" s="563"/>
      <c r="X17" s="563"/>
      <c r="Y17" s="563"/>
      <c r="Z17" s="708"/>
      <c r="AA17" s="895"/>
      <c r="AB17" s="591"/>
      <c r="AC17" s="591"/>
      <c r="AD17" s="591"/>
      <c r="AE17" s="545"/>
      <c r="AF17" s="545"/>
      <c r="AG17" s="545"/>
      <c r="AH17" s="545"/>
      <c r="AI17" s="428"/>
      <c r="AJ17" s="887"/>
      <c r="AK17" s="714"/>
      <c r="AL17" s="714"/>
      <c r="AM17" s="548"/>
      <c r="AN17" s="897"/>
      <c r="AO17" s="615"/>
      <c r="AP17" s="430"/>
      <c r="AQ17" s="430"/>
      <c r="AR17" s="430"/>
      <c r="AS17" s="430"/>
      <c r="AT17" s="430"/>
      <c r="AU17" s="430"/>
      <c r="AV17" s="430"/>
      <c r="AW17" s="430"/>
      <c r="AX17" s="430"/>
      <c r="AY17" s="430"/>
      <c r="AZ17" s="477"/>
      <c r="BA17" s="483"/>
      <c r="BB17" s="479"/>
      <c r="BC17" s="479"/>
      <c r="BD17" s="479"/>
      <c r="BE17" s="644"/>
    </row>
    <row r="18" spans="1:57" ht="30" customHeight="1" thickBot="1">
      <c r="A18" s="728"/>
      <c r="B18" s="692"/>
      <c r="C18" s="538"/>
      <c r="D18" s="642"/>
      <c r="E18" s="560"/>
      <c r="F18" s="642"/>
      <c r="G18" s="648"/>
      <c r="H18" s="32" t="s">
        <v>125</v>
      </c>
      <c r="I18" s="92" t="s">
        <v>140</v>
      </c>
      <c r="J18" s="584"/>
      <c r="K18" s="587"/>
      <c r="L18" s="545"/>
      <c r="M18" s="572"/>
      <c r="N18" s="890"/>
      <c r="O18" s="545"/>
      <c r="P18" s="34"/>
      <c r="Q18" s="34"/>
      <c r="R18" s="34"/>
      <c r="S18" s="563"/>
      <c r="T18" s="563"/>
      <c r="U18" s="563"/>
      <c r="V18" s="563"/>
      <c r="W18" s="563"/>
      <c r="X18" s="563"/>
      <c r="Y18" s="563"/>
      <c r="Z18" s="708"/>
      <c r="AA18" s="895"/>
      <c r="AB18" s="591"/>
      <c r="AC18" s="591"/>
      <c r="AD18" s="591"/>
      <c r="AE18" s="545"/>
      <c r="AF18" s="545"/>
      <c r="AG18" s="545"/>
      <c r="AH18" s="545"/>
      <c r="AI18" s="428"/>
      <c r="AJ18" s="887"/>
      <c r="AK18" s="714"/>
      <c r="AL18" s="714"/>
      <c r="AM18" s="548"/>
      <c r="AN18" s="897"/>
      <c r="AO18" s="615"/>
      <c r="AP18" s="430"/>
      <c r="AQ18" s="430"/>
      <c r="AR18" s="430"/>
      <c r="AS18" s="430"/>
      <c r="AT18" s="430"/>
      <c r="AU18" s="430"/>
      <c r="AV18" s="430"/>
      <c r="AW18" s="430"/>
      <c r="AX18" s="430"/>
      <c r="AY18" s="430"/>
      <c r="AZ18" s="477"/>
      <c r="BA18" s="483"/>
      <c r="BB18" s="479"/>
      <c r="BC18" s="479"/>
      <c r="BD18" s="479"/>
      <c r="BE18" s="644"/>
    </row>
    <row r="19" spans="1:57" ht="30" customHeight="1" thickBot="1">
      <c r="A19" s="728"/>
      <c r="B19" s="692"/>
      <c r="C19" s="538"/>
      <c r="D19" s="642"/>
      <c r="E19" s="560"/>
      <c r="F19" s="642"/>
      <c r="G19" s="648"/>
      <c r="H19" s="32" t="s">
        <v>126</v>
      </c>
      <c r="I19" s="92" t="s">
        <v>140</v>
      </c>
      <c r="J19" s="584"/>
      <c r="K19" s="587"/>
      <c r="L19" s="545"/>
      <c r="M19" s="572"/>
      <c r="N19" s="890"/>
      <c r="O19" s="545"/>
      <c r="P19" s="34"/>
      <c r="Q19" s="34"/>
      <c r="R19" s="34"/>
      <c r="S19" s="563"/>
      <c r="T19" s="563"/>
      <c r="U19" s="563"/>
      <c r="V19" s="563"/>
      <c r="W19" s="563"/>
      <c r="X19" s="563"/>
      <c r="Y19" s="563"/>
      <c r="Z19" s="708"/>
      <c r="AA19" s="895"/>
      <c r="AB19" s="591"/>
      <c r="AC19" s="591"/>
      <c r="AD19" s="591"/>
      <c r="AE19" s="545"/>
      <c r="AF19" s="545"/>
      <c r="AG19" s="545"/>
      <c r="AH19" s="545"/>
      <c r="AI19" s="428"/>
      <c r="AJ19" s="887"/>
      <c r="AK19" s="714"/>
      <c r="AL19" s="714"/>
      <c r="AM19" s="548"/>
      <c r="AN19" s="897"/>
      <c r="AO19" s="615"/>
      <c r="AP19" s="430"/>
      <c r="AQ19" s="430"/>
      <c r="AR19" s="430"/>
      <c r="AS19" s="430"/>
      <c r="AT19" s="430"/>
      <c r="AU19" s="430"/>
      <c r="AV19" s="430"/>
      <c r="AW19" s="430"/>
      <c r="AX19" s="430"/>
      <c r="AY19" s="430"/>
      <c r="AZ19" s="477"/>
      <c r="BA19" s="483"/>
      <c r="BB19" s="479"/>
      <c r="BC19" s="479"/>
      <c r="BD19" s="479"/>
      <c r="BE19" s="644"/>
    </row>
    <row r="20" spans="1:57" ht="30" customHeight="1" thickBot="1">
      <c r="A20" s="728"/>
      <c r="B20" s="692"/>
      <c r="C20" s="538"/>
      <c r="D20" s="642"/>
      <c r="E20" s="560"/>
      <c r="F20" s="642"/>
      <c r="G20" s="648"/>
      <c r="H20" s="32" t="s">
        <v>127</v>
      </c>
      <c r="I20" s="92" t="s">
        <v>140</v>
      </c>
      <c r="J20" s="584"/>
      <c r="K20" s="587"/>
      <c r="L20" s="545"/>
      <c r="M20" s="572"/>
      <c r="N20" s="890"/>
      <c r="O20" s="545"/>
      <c r="P20" s="34"/>
      <c r="Q20" s="34"/>
      <c r="R20" s="34"/>
      <c r="S20" s="563"/>
      <c r="T20" s="563"/>
      <c r="U20" s="563"/>
      <c r="V20" s="563"/>
      <c r="W20" s="563"/>
      <c r="X20" s="563"/>
      <c r="Y20" s="563"/>
      <c r="Z20" s="708"/>
      <c r="AA20" s="895"/>
      <c r="AB20" s="591"/>
      <c r="AC20" s="591"/>
      <c r="AD20" s="591"/>
      <c r="AE20" s="545"/>
      <c r="AF20" s="545"/>
      <c r="AG20" s="545"/>
      <c r="AH20" s="545"/>
      <c r="AI20" s="428"/>
      <c r="AJ20" s="887"/>
      <c r="AK20" s="714"/>
      <c r="AL20" s="714"/>
      <c r="AM20" s="548"/>
      <c r="AN20" s="897"/>
      <c r="AO20" s="615"/>
      <c r="AP20" s="430"/>
      <c r="AQ20" s="430"/>
      <c r="AR20" s="430"/>
      <c r="AS20" s="430"/>
      <c r="AT20" s="430"/>
      <c r="AU20" s="430"/>
      <c r="AV20" s="430"/>
      <c r="AW20" s="430"/>
      <c r="AX20" s="430"/>
      <c r="AY20" s="430"/>
      <c r="AZ20" s="477"/>
      <c r="BA20" s="483"/>
      <c r="BB20" s="479"/>
      <c r="BC20" s="479"/>
      <c r="BD20" s="479"/>
      <c r="BE20" s="644"/>
    </row>
    <row r="21" spans="1:57" ht="18.75" customHeight="1" thickBot="1">
      <c r="A21" s="728"/>
      <c r="B21" s="692"/>
      <c r="C21" s="538"/>
      <c r="D21" s="642"/>
      <c r="E21" s="560"/>
      <c r="F21" s="642"/>
      <c r="G21" s="648"/>
      <c r="H21" s="554" t="s">
        <v>128</v>
      </c>
      <c r="I21" s="92" t="s">
        <v>140</v>
      </c>
      <c r="J21" s="584"/>
      <c r="K21" s="587"/>
      <c r="L21" s="545"/>
      <c r="M21" s="572"/>
      <c r="N21" s="890"/>
      <c r="O21" s="545"/>
      <c r="P21" s="34"/>
      <c r="Q21" s="34"/>
      <c r="R21" s="34"/>
      <c r="S21" s="563"/>
      <c r="T21" s="563"/>
      <c r="U21" s="563"/>
      <c r="V21" s="563"/>
      <c r="W21" s="563"/>
      <c r="X21" s="563"/>
      <c r="Y21" s="563"/>
      <c r="Z21" s="708"/>
      <c r="AA21" s="895"/>
      <c r="AB21" s="591"/>
      <c r="AC21" s="591"/>
      <c r="AD21" s="591"/>
      <c r="AE21" s="545"/>
      <c r="AF21" s="545"/>
      <c r="AG21" s="545"/>
      <c r="AH21" s="545"/>
      <c r="AI21" s="428"/>
      <c r="AJ21" s="887"/>
      <c r="AK21" s="714"/>
      <c r="AL21" s="714"/>
      <c r="AM21" s="548"/>
      <c r="AN21" s="897"/>
      <c r="AO21" s="615"/>
      <c r="AP21" s="430"/>
      <c r="AQ21" s="430"/>
      <c r="AR21" s="430"/>
      <c r="AS21" s="430"/>
      <c r="AT21" s="430"/>
      <c r="AU21" s="430"/>
      <c r="AV21" s="430"/>
      <c r="AW21" s="430"/>
      <c r="AX21" s="430"/>
      <c r="AY21" s="430"/>
      <c r="AZ21" s="477"/>
      <c r="BA21" s="483"/>
      <c r="BB21" s="479"/>
      <c r="BC21" s="479"/>
      <c r="BD21" s="479"/>
      <c r="BE21" s="644"/>
    </row>
    <row r="22" spans="1:57" ht="45.75" customHeight="1" thickBot="1">
      <c r="A22" s="728"/>
      <c r="B22" s="692"/>
      <c r="C22" s="538"/>
      <c r="D22" s="642"/>
      <c r="E22" s="560"/>
      <c r="F22" s="642"/>
      <c r="G22" s="648"/>
      <c r="H22" s="554"/>
      <c r="I22" s="92" t="s">
        <v>140</v>
      </c>
      <c r="J22" s="584"/>
      <c r="K22" s="587"/>
      <c r="L22" s="545"/>
      <c r="M22" s="572"/>
      <c r="N22" s="890"/>
      <c r="O22" s="545"/>
      <c r="P22" s="34"/>
      <c r="Q22" s="34"/>
      <c r="R22" s="34"/>
      <c r="S22" s="563"/>
      <c r="T22" s="563"/>
      <c r="U22" s="563"/>
      <c r="V22" s="563"/>
      <c r="W22" s="563"/>
      <c r="X22" s="563"/>
      <c r="Y22" s="563"/>
      <c r="Z22" s="708"/>
      <c r="AA22" s="895"/>
      <c r="AB22" s="591"/>
      <c r="AC22" s="591"/>
      <c r="AD22" s="591"/>
      <c r="AE22" s="545"/>
      <c r="AF22" s="545"/>
      <c r="AG22" s="545"/>
      <c r="AH22" s="545"/>
      <c r="AI22" s="428"/>
      <c r="AJ22" s="887"/>
      <c r="AK22" s="714"/>
      <c r="AL22" s="714"/>
      <c r="AM22" s="548"/>
      <c r="AN22" s="897"/>
      <c r="AO22" s="615"/>
      <c r="AP22" s="430"/>
      <c r="AQ22" s="430"/>
      <c r="AR22" s="430"/>
      <c r="AS22" s="430"/>
      <c r="AT22" s="430"/>
      <c r="AU22" s="430"/>
      <c r="AV22" s="430"/>
      <c r="AW22" s="430"/>
      <c r="AX22" s="430"/>
      <c r="AY22" s="430"/>
      <c r="AZ22" s="477"/>
      <c r="BA22" s="483"/>
      <c r="BB22" s="479"/>
      <c r="BC22" s="479"/>
      <c r="BD22" s="479"/>
      <c r="BE22" s="644"/>
    </row>
    <row r="23" spans="1:57" ht="27.75" customHeight="1" thickBot="1">
      <c r="A23" s="728"/>
      <c r="B23" s="692"/>
      <c r="C23" s="538"/>
      <c r="D23" s="642"/>
      <c r="E23" s="560"/>
      <c r="F23" s="642"/>
      <c r="G23" s="648"/>
      <c r="H23" s="556" t="s">
        <v>129</v>
      </c>
      <c r="I23" s="92" t="s">
        <v>140</v>
      </c>
      <c r="J23" s="584"/>
      <c r="K23" s="587"/>
      <c r="L23" s="545"/>
      <c r="M23" s="572"/>
      <c r="N23" s="890"/>
      <c r="O23" s="545"/>
      <c r="P23" s="34"/>
      <c r="Q23" s="34"/>
      <c r="R23" s="34"/>
      <c r="S23" s="563"/>
      <c r="T23" s="563"/>
      <c r="U23" s="563"/>
      <c r="V23" s="563"/>
      <c r="W23" s="563"/>
      <c r="X23" s="563"/>
      <c r="Y23" s="563"/>
      <c r="Z23" s="708"/>
      <c r="AA23" s="895"/>
      <c r="AB23" s="591"/>
      <c r="AC23" s="591"/>
      <c r="AD23" s="591"/>
      <c r="AE23" s="545"/>
      <c r="AF23" s="545"/>
      <c r="AG23" s="545"/>
      <c r="AH23" s="545"/>
      <c r="AI23" s="428"/>
      <c r="AJ23" s="887"/>
      <c r="AK23" s="714"/>
      <c r="AL23" s="714"/>
      <c r="AM23" s="548"/>
      <c r="AN23" s="897"/>
      <c r="AO23" s="615"/>
      <c r="AP23" s="430"/>
      <c r="AQ23" s="430"/>
      <c r="AR23" s="430"/>
      <c r="AS23" s="430"/>
      <c r="AT23" s="430"/>
      <c r="AU23" s="430"/>
      <c r="AV23" s="430"/>
      <c r="AW23" s="430"/>
      <c r="AX23" s="430"/>
      <c r="AY23" s="430"/>
      <c r="AZ23" s="477"/>
      <c r="BA23" s="483"/>
      <c r="BB23" s="479"/>
      <c r="BC23" s="479"/>
      <c r="BD23" s="479"/>
      <c r="BE23" s="644"/>
    </row>
    <row r="24" spans="1:57" ht="26.25" customHeight="1" thickBot="1">
      <c r="A24" s="728"/>
      <c r="B24" s="692"/>
      <c r="C24" s="538"/>
      <c r="D24" s="642"/>
      <c r="E24" s="560"/>
      <c r="F24" s="642"/>
      <c r="G24" s="648"/>
      <c r="H24" s="558"/>
      <c r="I24" s="92" t="s">
        <v>140</v>
      </c>
      <c r="J24" s="584"/>
      <c r="K24" s="587"/>
      <c r="L24" s="545"/>
      <c r="M24" s="572"/>
      <c r="N24" s="890"/>
      <c r="O24" s="545"/>
      <c r="P24" s="430"/>
      <c r="Q24" s="430"/>
      <c r="R24" s="430"/>
      <c r="S24" s="563"/>
      <c r="T24" s="563"/>
      <c r="U24" s="563"/>
      <c r="V24" s="563"/>
      <c r="W24" s="563"/>
      <c r="X24" s="563"/>
      <c r="Y24" s="563"/>
      <c r="Z24" s="708"/>
      <c r="AA24" s="895"/>
      <c r="AB24" s="591"/>
      <c r="AC24" s="591"/>
      <c r="AD24" s="591"/>
      <c r="AE24" s="545"/>
      <c r="AF24" s="545"/>
      <c r="AG24" s="545"/>
      <c r="AH24" s="545"/>
      <c r="AI24" s="428"/>
      <c r="AJ24" s="887"/>
      <c r="AK24" s="714"/>
      <c r="AL24" s="714"/>
      <c r="AM24" s="548"/>
      <c r="AN24" s="897"/>
      <c r="AO24" s="615"/>
      <c r="AP24" s="430"/>
      <c r="AQ24" s="430"/>
      <c r="AR24" s="430"/>
      <c r="AS24" s="430"/>
      <c r="AT24" s="430"/>
      <c r="AU24" s="430"/>
      <c r="AV24" s="430"/>
      <c r="AW24" s="430"/>
      <c r="AX24" s="430"/>
      <c r="AY24" s="430"/>
      <c r="AZ24" s="477"/>
      <c r="BA24" s="483"/>
      <c r="BB24" s="479"/>
      <c r="BC24" s="479"/>
      <c r="BD24" s="479"/>
      <c r="BE24" s="644"/>
    </row>
    <row r="25" spans="1:57" ht="18.75" customHeight="1" thickBot="1">
      <c r="A25" s="728"/>
      <c r="B25" s="692"/>
      <c r="C25" s="538"/>
      <c r="D25" s="642"/>
      <c r="E25" s="560"/>
      <c r="F25" s="642"/>
      <c r="G25" s="648"/>
      <c r="H25" s="554" t="s">
        <v>130</v>
      </c>
      <c r="I25" s="92" t="s">
        <v>140</v>
      </c>
      <c r="J25" s="584"/>
      <c r="K25" s="587"/>
      <c r="L25" s="545"/>
      <c r="M25" s="572"/>
      <c r="N25" s="890"/>
      <c r="O25" s="545"/>
      <c r="P25" s="430"/>
      <c r="Q25" s="430"/>
      <c r="R25" s="430"/>
      <c r="S25" s="563"/>
      <c r="T25" s="563"/>
      <c r="U25" s="563"/>
      <c r="V25" s="563"/>
      <c r="W25" s="563"/>
      <c r="X25" s="563"/>
      <c r="Y25" s="563"/>
      <c r="Z25" s="708"/>
      <c r="AA25" s="895"/>
      <c r="AB25" s="591"/>
      <c r="AC25" s="591"/>
      <c r="AD25" s="591"/>
      <c r="AE25" s="545"/>
      <c r="AF25" s="545"/>
      <c r="AG25" s="545"/>
      <c r="AH25" s="545"/>
      <c r="AI25" s="428"/>
      <c r="AJ25" s="887"/>
      <c r="AK25" s="714"/>
      <c r="AL25" s="714"/>
      <c r="AM25" s="548"/>
      <c r="AN25" s="897"/>
      <c r="AO25" s="615"/>
      <c r="AP25" s="430"/>
      <c r="AQ25" s="430"/>
      <c r="AR25" s="430"/>
      <c r="AS25" s="430"/>
      <c r="AT25" s="430"/>
      <c r="AU25" s="430"/>
      <c r="AV25" s="430"/>
      <c r="AW25" s="430"/>
      <c r="AX25" s="430"/>
      <c r="AY25" s="430"/>
      <c r="AZ25" s="477"/>
      <c r="BA25" s="483"/>
      <c r="BB25" s="479"/>
      <c r="BC25" s="479"/>
      <c r="BD25" s="479"/>
      <c r="BE25" s="644"/>
    </row>
    <row r="26" spans="1:57" ht="9.75" customHeight="1" thickBot="1">
      <c r="A26" s="728"/>
      <c r="B26" s="692"/>
      <c r="C26" s="538"/>
      <c r="D26" s="642"/>
      <c r="E26" s="560"/>
      <c r="F26" s="642"/>
      <c r="G26" s="648"/>
      <c r="H26" s="554"/>
      <c r="I26" s="92" t="s">
        <v>140</v>
      </c>
      <c r="J26" s="584"/>
      <c r="K26" s="587"/>
      <c r="L26" s="545"/>
      <c r="M26" s="572"/>
      <c r="N26" s="890"/>
      <c r="O26" s="545"/>
      <c r="P26" s="430"/>
      <c r="Q26" s="430"/>
      <c r="R26" s="430"/>
      <c r="S26" s="563"/>
      <c r="T26" s="563"/>
      <c r="U26" s="563"/>
      <c r="V26" s="563"/>
      <c r="W26" s="563"/>
      <c r="X26" s="563"/>
      <c r="Y26" s="563"/>
      <c r="Z26" s="708"/>
      <c r="AA26" s="895"/>
      <c r="AB26" s="591"/>
      <c r="AC26" s="591"/>
      <c r="AD26" s="591"/>
      <c r="AE26" s="545"/>
      <c r="AF26" s="545"/>
      <c r="AG26" s="545"/>
      <c r="AH26" s="545"/>
      <c r="AI26" s="428"/>
      <c r="AJ26" s="887"/>
      <c r="AK26" s="714"/>
      <c r="AL26" s="714"/>
      <c r="AM26" s="548"/>
      <c r="AN26" s="897"/>
      <c r="AO26" s="615"/>
      <c r="AP26" s="430"/>
      <c r="AQ26" s="430"/>
      <c r="AR26" s="430"/>
      <c r="AS26" s="430"/>
      <c r="AT26" s="430"/>
      <c r="AU26" s="430"/>
      <c r="AV26" s="430"/>
      <c r="AW26" s="430"/>
      <c r="AX26" s="430"/>
      <c r="AY26" s="430"/>
      <c r="AZ26" s="477"/>
      <c r="BA26" s="483"/>
      <c r="BB26" s="479"/>
      <c r="BC26" s="479"/>
      <c r="BD26" s="479"/>
      <c r="BE26" s="644"/>
    </row>
    <row r="27" spans="1:57" ht="18.75" customHeight="1" thickBot="1">
      <c r="A27" s="728"/>
      <c r="B27" s="692"/>
      <c r="C27" s="538"/>
      <c r="D27" s="642"/>
      <c r="E27" s="560"/>
      <c r="F27" s="642"/>
      <c r="G27" s="648"/>
      <c r="H27" s="554" t="s">
        <v>131</v>
      </c>
      <c r="I27" s="92" t="s">
        <v>147</v>
      </c>
      <c r="J27" s="584"/>
      <c r="K27" s="587"/>
      <c r="L27" s="545"/>
      <c r="M27" s="572"/>
      <c r="N27" s="890"/>
      <c r="O27" s="545"/>
      <c r="P27" s="430"/>
      <c r="Q27" s="430"/>
      <c r="R27" s="430"/>
      <c r="S27" s="563"/>
      <c r="T27" s="563"/>
      <c r="U27" s="563"/>
      <c r="V27" s="563"/>
      <c r="W27" s="563"/>
      <c r="X27" s="563"/>
      <c r="Y27" s="563"/>
      <c r="Z27" s="708"/>
      <c r="AA27" s="895"/>
      <c r="AB27" s="591"/>
      <c r="AC27" s="591"/>
      <c r="AD27" s="591"/>
      <c r="AE27" s="545"/>
      <c r="AF27" s="545"/>
      <c r="AG27" s="545"/>
      <c r="AH27" s="545"/>
      <c r="AI27" s="428"/>
      <c r="AJ27" s="887"/>
      <c r="AK27" s="714"/>
      <c r="AL27" s="714"/>
      <c r="AM27" s="548"/>
      <c r="AN27" s="897"/>
      <c r="AO27" s="615"/>
      <c r="AP27" s="430"/>
      <c r="AQ27" s="430"/>
      <c r="AR27" s="430"/>
      <c r="AS27" s="430"/>
      <c r="AT27" s="430"/>
      <c r="AU27" s="430"/>
      <c r="AV27" s="430"/>
      <c r="AW27" s="430"/>
      <c r="AX27" s="430"/>
      <c r="AY27" s="430"/>
      <c r="AZ27" s="477"/>
      <c r="BA27" s="483"/>
      <c r="BB27" s="479"/>
      <c r="BC27" s="479"/>
      <c r="BD27" s="479"/>
      <c r="BE27" s="644"/>
    </row>
    <row r="28" spans="1:57" ht="12.75" customHeight="1" thickBot="1">
      <c r="A28" s="728"/>
      <c r="B28" s="692"/>
      <c r="C28" s="538"/>
      <c r="D28" s="642"/>
      <c r="E28" s="560"/>
      <c r="F28" s="642"/>
      <c r="G28" s="648"/>
      <c r="H28" s="554"/>
      <c r="I28" s="92" t="s">
        <v>147</v>
      </c>
      <c r="J28" s="584"/>
      <c r="K28" s="587"/>
      <c r="L28" s="545"/>
      <c r="M28" s="572"/>
      <c r="N28" s="890"/>
      <c r="O28" s="545"/>
      <c r="P28" s="430"/>
      <c r="Q28" s="430"/>
      <c r="R28" s="430"/>
      <c r="S28" s="563"/>
      <c r="T28" s="563"/>
      <c r="U28" s="563"/>
      <c r="V28" s="563"/>
      <c r="W28" s="563"/>
      <c r="X28" s="563"/>
      <c r="Y28" s="563"/>
      <c r="Z28" s="708"/>
      <c r="AA28" s="895"/>
      <c r="AB28" s="591"/>
      <c r="AC28" s="591"/>
      <c r="AD28" s="591"/>
      <c r="AE28" s="545"/>
      <c r="AF28" s="545"/>
      <c r="AG28" s="545"/>
      <c r="AH28" s="545"/>
      <c r="AI28" s="428"/>
      <c r="AJ28" s="887"/>
      <c r="AK28" s="714"/>
      <c r="AL28" s="714"/>
      <c r="AM28" s="548"/>
      <c r="AN28" s="897"/>
      <c r="AO28" s="615"/>
      <c r="AP28" s="430"/>
      <c r="AQ28" s="430"/>
      <c r="AR28" s="430"/>
      <c r="AS28" s="430"/>
      <c r="AT28" s="430"/>
      <c r="AU28" s="430"/>
      <c r="AV28" s="430"/>
      <c r="AW28" s="430"/>
      <c r="AX28" s="430"/>
      <c r="AY28" s="430"/>
      <c r="AZ28" s="477"/>
      <c r="BA28" s="483"/>
      <c r="BB28" s="479"/>
      <c r="BC28" s="479"/>
      <c r="BD28" s="479"/>
      <c r="BE28" s="644"/>
    </row>
    <row r="29" spans="1:57" ht="18.75" customHeight="1" thickBot="1">
      <c r="A29" s="728"/>
      <c r="B29" s="692"/>
      <c r="C29" s="538"/>
      <c r="D29" s="642"/>
      <c r="E29" s="560"/>
      <c r="F29" s="642"/>
      <c r="G29" s="648"/>
      <c r="H29" s="554" t="s">
        <v>132</v>
      </c>
      <c r="I29" s="92" t="s">
        <v>147</v>
      </c>
      <c r="J29" s="584"/>
      <c r="K29" s="587"/>
      <c r="L29" s="545"/>
      <c r="M29" s="572"/>
      <c r="N29" s="890"/>
      <c r="O29" s="545"/>
      <c r="P29" s="430"/>
      <c r="Q29" s="430"/>
      <c r="R29" s="430"/>
      <c r="S29" s="563"/>
      <c r="T29" s="563"/>
      <c r="U29" s="563"/>
      <c r="V29" s="563"/>
      <c r="W29" s="563"/>
      <c r="X29" s="563"/>
      <c r="Y29" s="563"/>
      <c r="Z29" s="708"/>
      <c r="AA29" s="895"/>
      <c r="AB29" s="591"/>
      <c r="AC29" s="591"/>
      <c r="AD29" s="591"/>
      <c r="AE29" s="545"/>
      <c r="AF29" s="545"/>
      <c r="AG29" s="545"/>
      <c r="AH29" s="545"/>
      <c r="AI29" s="428"/>
      <c r="AJ29" s="887"/>
      <c r="AK29" s="714"/>
      <c r="AL29" s="714"/>
      <c r="AM29" s="548"/>
      <c r="AN29" s="897"/>
      <c r="AO29" s="615"/>
      <c r="AP29" s="430"/>
      <c r="AQ29" s="430"/>
      <c r="AR29" s="430"/>
      <c r="AS29" s="430"/>
      <c r="AT29" s="430"/>
      <c r="AU29" s="430"/>
      <c r="AV29" s="430"/>
      <c r="AW29" s="430"/>
      <c r="AX29" s="430"/>
      <c r="AY29" s="430"/>
      <c r="AZ29" s="477"/>
      <c r="BA29" s="483"/>
      <c r="BB29" s="479"/>
      <c r="BC29" s="479"/>
      <c r="BD29" s="479"/>
      <c r="BE29" s="644"/>
    </row>
    <row r="30" spans="1:57" ht="12.75" customHeight="1" thickBot="1">
      <c r="A30" s="728"/>
      <c r="B30" s="692"/>
      <c r="C30" s="538"/>
      <c r="D30" s="642"/>
      <c r="E30" s="560"/>
      <c r="F30" s="642"/>
      <c r="G30" s="648"/>
      <c r="H30" s="554"/>
      <c r="I30" s="92"/>
      <c r="J30" s="584"/>
      <c r="K30" s="587"/>
      <c r="L30" s="545"/>
      <c r="M30" s="572"/>
      <c r="N30" s="890"/>
      <c r="O30" s="545"/>
      <c r="P30" s="430"/>
      <c r="Q30" s="430"/>
      <c r="R30" s="430"/>
      <c r="S30" s="563"/>
      <c r="T30" s="563"/>
      <c r="U30" s="563"/>
      <c r="V30" s="563"/>
      <c r="W30" s="563"/>
      <c r="X30" s="563"/>
      <c r="Y30" s="563"/>
      <c r="Z30" s="708"/>
      <c r="AA30" s="895"/>
      <c r="AB30" s="591"/>
      <c r="AC30" s="591"/>
      <c r="AD30" s="591"/>
      <c r="AE30" s="545"/>
      <c r="AF30" s="545"/>
      <c r="AG30" s="545"/>
      <c r="AH30" s="545"/>
      <c r="AI30" s="428"/>
      <c r="AJ30" s="887"/>
      <c r="AK30" s="714"/>
      <c r="AL30" s="714"/>
      <c r="AM30" s="548"/>
      <c r="AN30" s="897"/>
      <c r="AO30" s="615"/>
      <c r="AP30" s="430"/>
      <c r="AQ30" s="430"/>
      <c r="AR30" s="430"/>
      <c r="AS30" s="430"/>
      <c r="AT30" s="430"/>
      <c r="AU30" s="430"/>
      <c r="AV30" s="430"/>
      <c r="AW30" s="430"/>
      <c r="AX30" s="430"/>
      <c r="AY30" s="430"/>
      <c r="AZ30" s="477"/>
      <c r="BA30" s="483"/>
      <c r="BB30" s="479"/>
      <c r="BC30" s="479"/>
      <c r="BD30" s="479"/>
      <c r="BE30" s="644"/>
    </row>
    <row r="31" spans="1:57" ht="14.25" customHeight="1" thickBot="1">
      <c r="A31" s="728"/>
      <c r="B31" s="692"/>
      <c r="C31" s="538"/>
      <c r="D31" s="642"/>
      <c r="E31" s="560"/>
      <c r="F31" s="642"/>
      <c r="G31" s="648"/>
      <c r="H31" s="556" t="s">
        <v>133</v>
      </c>
      <c r="I31" s="92" t="s">
        <v>147</v>
      </c>
      <c r="J31" s="584"/>
      <c r="K31" s="587"/>
      <c r="L31" s="545"/>
      <c r="M31" s="572"/>
      <c r="N31" s="890"/>
      <c r="O31" s="545"/>
      <c r="P31" s="430"/>
      <c r="Q31" s="430"/>
      <c r="R31" s="430"/>
      <c r="S31" s="563"/>
      <c r="T31" s="563"/>
      <c r="U31" s="563"/>
      <c r="V31" s="563"/>
      <c r="W31" s="563"/>
      <c r="X31" s="563"/>
      <c r="Y31" s="563"/>
      <c r="Z31" s="708"/>
      <c r="AA31" s="895"/>
      <c r="AB31" s="591"/>
      <c r="AC31" s="591"/>
      <c r="AD31" s="591"/>
      <c r="AE31" s="545"/>
      <c r="AF31" s="545"/>
      <c r="AG31" s="545"/>
      <c r="AH31" s="545"/>
      <c r="AI31" s="428"/>
      <c r="AJ31" s="887"/>
      <c r="AK31" s="714"/>
      <c r="AL31" s="714"/>
      <c r="AM31" s="548"/>
      <c r="AN31" s="897"/>
      <c r="AO31" s="615"/>
      <c r="AP31" s="430"/>
      <c r="AQ31" s="430"/>
      <c r="AR31" s="430"/>
      <c r="AS31" s="430"/>
      <c r="AT31" s="430"/>
      <c r="AU31" s="430"/>
      <c r="AV31" s="430"/>
      <c r="AW31" s="430"/>
      <c r="AX31" s="430"/>
      <c r="AY31" s="430"/>
      <c r="AZ31" s="477"/>
      <c r="BA31" s="483"/>
      <c r="BB31" s="479"/>
      <c r="BC31" s="479"/>
      <c r="BD31" s="479"/>
      <c r="BE31" s="644"/>
    </row>
    <row r="32" spans="1:57" ht="13.5" customHeight="1" thickBot="1">
      <c r="A32" s="728"/>
      <c r="B32" s="692"/>
      <c r="C32" s="538"/>
      <c r="D32" s="642"/>
      <c r="E32" s="560"/>
      <c r="F32" s="642"/>
      <c r="G32" s="648"/>
      <c r="H32" s="558"/>
      <c r="I32" s="92"/>
      <c r="J32" s="584"/>
      <c r="K32" s="587"/>
      <c r="L32" s="545"/>
      <c r="M32" s="572"/>
      <c r="N32" s="890"/>
      <c r="O32" s="545"/>
      <c r="P32" s="430"/>
      <c r="Q32" s="430"/>
      <c r="R32" s="430"/>
      <c r="S32" s="563"/>
      <c r="T32" s="563"/>
      <c r="U32" s="563"/>
      <c r="V32" s="563"/>
      <c r="W32" s="563"/>
      <c r="X32" s="563"/>
      <c r="Y32" s="563"/>
      <c r="Z32" s="708"/>
      <c r="AA32" s="895"/>
      <c r="AB32" s="591"/>
      <c r="AC32" s="591"/>
      <c r="AD32" s="591"/>
      <c r="AE32" s="545"/>
      <c r="AF32" s="545"/>
      <c r="AG32" s="545"/>
      <c r="AH32" s="545"/>
      <c r="AI32" s="428"/>
      <c r="AJ32" s="887"/>
      <c r="AK32" s="714"/>
      <c r="AL32" s="714"/>
      <c r="AM32" s="548"/>
      <c r="AN32" s="897"/>
      <c r="AO32" s="615"/>
      <c r="AP32" s="430"/>
      <c r="AQ32" s="430"/>
      <c r="AR32" s="430"/>
      <c r="AS32" s="430"/>
      <c r="AT32" s="430"/>
      <c r="AU32" s="430"/>
      <c r="AV32" s="430"/>
      <c r="AW32" s="430"/>
      <c r="AX32" s="430"/>
      <c r="AY32" s="430"/>
      <c r="AZ32" s="477"/>
      <c r="BA32" s="483"/>
      <c r="BB32" s="479"/>
      <c r="BC32" s="479"/>
      <c r="BD32" s="479"/>
      <c r="BE32" s="644"/>
    </row>
    <row r="33" spans="1:57" ht="18.75" customHeight="1" thickBot="1">
      <c r="A33" s="728"/>
      <c r="B33" s="692"/>
      <c r="C33" s="538"/>
      <c r="D33" s="642"/>
      <c r="E33" s="560"/>
      <c r="F33" s="642"/>
      <c r="G33" s="648"/>
      <c r="H33" s="684" t="s">
        <v>134</v>
      </c>
      <c r="I33" s="92" t="s">
        <v>147</v>
      </c>
      <c r="J33" s="584"/>
      <c r="K33" s="587"/>
      <c r="L33" s="545"/>
      <c r="M33" s="572"/>
      <c r="N33" s="890"/>
      <c r="O33" s="545"/>
      <c r="P33" s="430"/>
      <c r="Q33" s="430"/>
      <c r="R33" s="430"/>
      <c r="S33" s="563"/>
      <c r="T33" s="563"/>
      <c r="U33" s="563"/>
      <c r="V33" s="563"/>
      <c r="W33" s="563"/>
      <c r="X33" s="563"/>
      <c r="Y33" s="563"/>
      <c r="Z33" s="708"/>
      <c r="AA33" s="895"/>
      <c r="AB33" s="591"/>
      <c r="AC33" s="591"/>
      <c r="AD33" s="591"/>
      <c r="AE33" s="545"/>
      <c r="AF33" s="545"/>
      <c r="AG33" s="545"/>
      <c r="AH33" s="545"/>
      <c r="AI33" s="428"/>
      <c r="AJ33" s="887"/>
      <c r="AK33" s="714"/>
      <c r="AL33" s="714"/>
      <c r="AM33" s="548"/>
      <c r="AN33" s="897"/>
      <c r="AO33" s="615"/>
      <c r="AP33" s="430"/>
      <c r="AQ33" s="430"/>
      <c r="AR33" s="430"/>
      <c r="AS33" s="430"/>
      <c r="AT33" s="430"/>
      <c r="AU33" s="430"/>
      <c r="AV33" s="430"/>
      <c r="AW33" s="430"/>
      <c r="AX33" s="430"/>
      <c r="AY33" s="430"/>
      <c r="AZ33" s="477"/>
      <c r="BA33" s="483"/>
      <c r="BB33" s="479"/>
      <c r="BC33" s="479"/>
      <c r="BD33" s="479"/>
      <c r="BE33" s="644"/>
    </row>
    <row r="34" spans="1:57" ht="15.75" customHeight="1" thickBot="1">
      <c r="A34" s="729"/>
      <c r="B34" s="693"/>
      <c r="C34" s="539"/>
      <c r="D34" s="643"/>
      <c r="E34" s="634"/>
      <c r="F34" s="643"/>
      <c r="G34" s="649"/>
      <c r="H34" s="685"/>
      <c r="I34" s="92" t="s">
        <v>147</v>
      </c>
      <c r="J34" s="666"/>
      <c r="K34" s="668"/>
      <c r="L34" s="589"/>
      <c r="M34" s="670"/>
      <c r="N34" s="891"/>
      <c r="O34" s="589"/>
      <c r="P34" s="430"/>
      <c r="Q34" s="430"/>
      <c r="R34" s="430"/>
      <c r="S34" s="658"/>
      <c r="T34" s="658"/>
      <c r="U34" s="658"/>
      <c r="V34" s="658"/>
      <c r="W34" s="658"/>
      <c r="X34" s="31"/>
      <c r="Y34" s="658"/>
      <c r="Z34" s="893"/>
      <c r="AA34" s="51"/>
      <c r="AB34" s="592"/>
      <c r="AC34" s="592"/>
      <c r="AD34" s="592"/>
      <c r="AE34" s="589"/>
      <c r="AF34" s="589"/>
      <c r="AG34" s="589"/>
      <c r="AH34" s="589"/>
      <c r="AI34" s="428"/>
      <c r="AJ34" s="888"/>
      <c r="AK34" s="715"/>
      <c r="AL34" s="715"/>
      <c r="AM34" s="717"/>
      <c r="AN34" s="898"/>
      <c r="AO34" s="645"/>
      <c r="AP34" s="431"/>
      <c r="AQ34" s="431"/>
      <c r="AR34" s="431"/>
      <c r="AS34" s="431"/>
      <c r="AT34" s="431"/>
      <c r="AU34" s="431"/>
      <c r="AV34" s="431"/>
      <c r="AW34" s="431"/>
      <c r="AX34" s="431"/>
      <c r="AY34" s="431"/>
      <c r="AZ34" s="484"/>
      <c r="BA34" s="485"/>
      <c r="BB34" s="486"/>
      <c r="BC34" s="486"/>
      <c r="BD34" s="486"/>
      <c r="BE34" s="646"/>
    </row>
    <row r="35" spans="1:57" ht="46.5" customHeight="1" thickBot="1">
      <c r="A35" s="435">
        <v>1</v>
      </c>
      <c r="B35" s="691" t="s">
        <v>135</v>
      </c>
      <c r="C35" s="537" t="s">
        <v>136</v>
      </c>
      <c r="D35" s="641" t="s">
        <v>85</v>
      </c>
      <c r="E35" s="537" t="s">
        <v>137</v>
      </c>
      <c r="F35" s="694" t="s">
        <v>138</v>
      </c>
      <c r="G35" s="633" t="s">
        <v>139</v>
      </c>
      <c r="H35" s="36" t="s">
        <v>89</v>
      </c>
      <c r="I35" s="92" t="s">
        <v>140</v>
      </c>
      <c r="J35" s="665">
        <v>16</v>
      </c>
      <c r="K35" s="667" t="str">
        <f>+IF(AND(J35&lt;6,J35&gt;0),"Moderado",IF(AND(J35&lt;12,J35&gt;5),"Mayor",IF(AND(J35&lt;20,J35&gt;11),"Catastrófico","Responda las Preguntas de Impacto")))</f>
        <v>Catastrófico</v>
      </c>
      <c r="L35" s="544"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637"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447" t="s">
        <v>258</v>
      </c>
      <c r="O35" s="427" t="s">
        <v>92</v>
      </c>
      <c r="P35" s="34" t="s">
        <v>93</v>
      </c>
      <c r="Q35" s="30" t="s">
        <v>94</v>
      </c>
      <c r="R35" s="30">
        <v>15</v>
      </c>
      <c r="S35" s="707">
        <f>SUM(R35:R42)</f>
        <v>100</v>
      </c>
      <c r="T35" s="430" t="str">
        <f>+IF(AND(S35&lt;=100,S35&gt;=96),"Fuerte",IF(AND(S35&lt;=95,S35&gt;=86),"Moderado",IF(AND(S35&lt;=85,J35&gt;=0),"Débil"," ")))</f>
        <v>Fuerte</v>
      </c>
      <c r="U35" s="430" t="s">
        <v>95</v>
      </c>
      <c r="V35" s="430"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430">
        <f>IF(V35="Fuerte",100,IF(V35="Moderado",50,IF(V35="Débil",0)))</f>
        <v>100</v>
      </c>
      <c r="X35" s="562">
        <f>AVERAGE(W35:W60)</f>
        <v>100</v>
      </c>
      <c r="Y35" s="553" t="s">
        <v>96</v>
      </c>
      <c r="Z35" s="562" t="s">
        <v>254</v>
      </c>
      <c r="AA35" s="591" t="s">
        <v>255</v>
      </c>
      <c r="AB35" s="705" t="str">
        <f>+IF(X35=100,"Fuerte",IF(AND(X35&lt;=99,X35&gt;=50),"Moderado",IF(X35&lt;50,"Débil"," ")))</f>
        <v>Fuerte</v>
      </c>
      <c r="AC35" s="590" t="s">
        <v>99</v>
      </c>
      <c r="AD35" s="590" t="s">
        <v>100</v>
      </c>
      <c r="AE35" s="545"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545"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545" t="str">
        <f>K35</f>
        <v>Catastrófico</v>
      </c>
      <c r="AH35" s="545"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572"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549" t="s">
        <v>259</v>
      </c>
      <c r="AK35" s="551">
        <v>43132</v>
      </c>
      <c r="AL35" s="551">
        <v>43465</v>
      </c>
      <c r="AM35" s="548" t="s">
        <v>102</v>
      </c>
      <c r="AN35" s="569" t="s">
        <v>260</v>
      </c>
      <c r="AO35" s="656"/>
      <c r="AP35" s="621"/>
      <c r="AQ35" s="621"/>
      <c r="AR35" s="621"/>
      <c r="AS35" s="621"/>
      <c r="AT35" s="621"/>
      <c r="AU35" s="621"/>
      <c r="AV35" s="621"/>
      <c r="AW35" s="621"/>
      <c r="AX35" s="621"/>
      <c r="AY35" s="621"/>
      <c r="AZ35" s="622"/>
      <c r="BA35" s="625"/>
      <c r="BB35" s="650"/>
      <c r="BC35" s="650"/>
      <c r="BD35" s="650"/>
      <c r="BE35" s="653"/>
    </row>
    <row r="36" spans="1:57" ht="30" customHeight="1" thickBot="1">
      <c r="A36" s="436"/>
      <c r="B36" s="692"/>
      <c r="C36" s="538"/>
      <c r="D36" s="642"/>
      <c r="E36" s="538"/>
      <c r="F36" s="695"/>
      <c r="G36" s="560"/>
      <c r="H36" s="32" t="s">
        <v>104</v>
      </c>
      <c r="I36" s="92" t="s">
        <v>140</v>
      </c>
      <c r="J36" s="584"/>
      <c r="K36" s="587"/>
      <c r="L36" s="545"/>
      <c r="M36" s="572"/>
      <c r="N36" s="448"/>
      <c r="O36" s="428"/>
      <c r="P36" s="34" t="s">
        <v>105</v>
      </c>
      <c r="Q36" s="30" t="s">
        <v>106</v>
      </c>
      <c r="R36" s="30">
        <v>15</v>
      </c>
      <c r="S36" s="708"/>
      <c r="T36" s="430"/>
      <c r="U36" s="430"/>
      <c r="V36" s="430"/>
      <c r="W36" s="430"/>
      <c r="X36" s="563"/>
      <c r="Y36" s="545"/>
      <c r="Z36" s="563"/>
      <c r="AA36" s="591"/>
      <c r="AB36" s="705"/>
      <c r="AC36" s="591"/>
      <c r="AD36" s="591"/>
      <c r="AE36" s="545"/>
      <c r="AF36" s="545"/>
      <c r="AG36" s="545"/>
      <c r="AH36" s="545"/>
      <c r="AI36" s="572"/>
      <c r="AJ36" s="540"/>
      <c r="AK36" s="551"/>
      <c r="AL36" s="551"/>
      <c r="AM36" s="548"/>
      <c r="AN36" s="569"/>
      <c r="AO36" s="613"/>
      <c r="AP36" s="563"/>
      <c r="AQ36" s="563"/>
      <c r="AR36" s="563"/>
      <c r="AS36" s="563"/>
      <c r="AT36" s="563"/>
      <c r="AU36" s="563"/>
      <c r="AV36" s="563"/>
      <c r="AW36" s="563"/>
      <c r="AX36" s="563"/>
      <c r="AY36" s="563"/>
      <c r="AZ36" s="623"/>
      <c r="BA36" s="626"/>
      <c r="BB36" s="651"/>
      <c r="BC36" s="651"/>
      <c r="BD36" s="651"/>
      <c r="BE36" s="654"/>
    </row>
    <row r="37" spans="1:57" ht="30" customHeight="1" thickBot="1">
      <c r="A37" s="436"/>
      <c r="B37" s="692"/>
      <c r="C37" s="538"/>
      <c r="D37" s="642"/>
      <c r="E37" s="538"/>
      <c r="F37" s="695"/>
      <c r="G37" s="560"/>
      <c r="H37" s="32" t="s">
        <v>107</v>
      </c>
      <c r="I37" s="92" t="s">
        <v>140</v>
      </c>
      <c r="J37" s="584"/>
      <c r="K37" s="587"/>
      <c r="L37" s="545"/>
      <c r="M37" s="572"/>
      <c r="N37" s="448"/>
      <c r="O37" s="428"/>
      <c r="P37" s="34" t="s">
        <v>108</v>
      </c>
      <c r="Q37" s="30" t="s">
        <v>109</v>
      </c>
      <c r="R37" s="30">
        <v>15</v>
      </c>
      <c r="S37" s="708"/>
      <c r="T37" s="430"/>
      <c r="U37" s="430"/>
      <c r="V37" s="430"/>
      <c r="W37" s="430"/>
      <c r="X37" s="563"/>
      <c r="Y37" s="545"/>
      <c r="Z37" s="563"/>
      <c r="AA37" s="591"/>
      <c r="AB37" s="705"/>
      <c r="AC37" s="591"/>
      <c r="AD37" s="591"/>
      <c r="AE37" s="545"/>
      <c r="AF37" s="545"/>
      <c r="AG37" s="545"/>
      <c r="AH37" s="545"/>
      <c r="AI37" s="572"/>
      <c r="AJ37" s="540"/>
      <c r="AK37" s="551"/>
      <c r="AL37" s="551"/>
      <c r="AM37" s="548"/>
      <c r="AN37" s="569"/>
      <c r="AO37" s="613"/>
      <c r="AP37" s="563"/>
      <c r="AQ37" s="563"/>
      <c r="AR37" s="563"/>
      <c r="AS37" s="563"/>
      <c r="AT37" s="563"/>
      <c r="AU37" s="563"/>
      <c r="AV37" s="563"/>
      <c r="AW37" s="563"/>
      <c r="AX37" s="563"/>
      <c r="AY37" s="563"/>
      <c r="AZ37" s="623"/>
      <c r="BA37" s="626"/>
      <c r="BB37" s="651"/>
      <c r="BC37" s="651"/>
      <c r="BD37" s="651"/>
      <c r="BE37" s="654"/>
    </row>
    <row r="38" spans="1:57" ht="30" customHeight="1" thickBot="1">
      <c r="A38" s="436"/>
      <c r="B38" s="692"/>
      <c r="C38" s="538"/>
      <c r="D38" s="642"/>
      <c r="E38" s="538"/>
      <c r="F38" s="695"/>
      <c r="G38" s="560"/>
      <c r="H38" s="32" t="s">
        <v>110</v>
      </c>
      <c r="I38" s="92" t="s">
        <v>147</v>
      </c>
      <c r="J38" s="584"/>
      <c r="K38" s="587"/>
      <c r="L38" s="545"/>
      <c r="M38" s="572"/>
      <c r="N38" s="448"/>
      <c r="O38" s="428"/>
      <c r="P38" s="34" t="s">
        <v>112</v>
      </c>
      <c r="Q38" s="30" t="s">
        <v>113</v>
      </c>
      <c r="R38" s="30">
        <v>15</v>
      </c>
      <c r="S38" s="708"/>
      <c r="T38" s="430"/>
      <c r="U38" s="430"/>
      <c r="V38" s="430"/>
      <c r="W38" s="430"/>
      <c r="X38" s="563"/>
      <c r="Y38" s="545"/>
      <c r="Z38" s="563"/>
      <c r="AA38" s="591"/>
      <c r="AB38" s="705"/>
      <c r="AC38" s="591"/>
      <c r="AD38" s="591"/>
      <c r="AE38" s="545"/>
      <c r="AF38" s="545"/>
      <c r="AG38" s="545"/>
      <c r="AH38" s="545"/>
      <c r="AI38" s="572"/>
      <c r="AJ38" s="540"/>
      <c r="AK38" s="551"/>
      <c r="AL38" s="551"/>
      <c r="AM38" s="548"/>
      <c r="AN38" s="569"/>
      <c r="AO38" s="613"/>
      <c r="AP38" s="563"/>
      <c r="AQ38" s="563"/>
      <c r="AR38" s="563"/>
      <c r="AS38" s="563"/>
      <c r="AT38" s="563"/>
      <c r="AU38" s="563"/>
      <c r="AV38" s="563"/>
      <c r="AW38" s="563"/>
      <c r="AX38" s="563"/>
      <c r="AY38" s="563"/>
      <c r="AZ38" s="623"/>
      <c r="BA38" s="626"/>
      <c r="BB38" s="651"/>
      <c r="BC38" s="651"/>
      <c r="BD38" s="651"/>
      <c r="BE38" s="654"/>
    </row>
    <row r="39" spans="1:57" ht="30" customHeight="1" thickBot="1">
      <c r="A39" s="436"/>
      <c r="B39" s="692"/>
      <c r="C39" s="538"/>
      <c r="D39" s="642"/>
      <c r="E39" s="538"/>
      <c r="F39" s="695"/>
      <c r="G39" s="560"/>
      <c r="H39" s="32" t="s">
        <v>114</v>
      </c>
      <c r="I39" s="92" t="s">
        <v>140</v>
      </c>
      <c r="J39" s="584"/>
      <c r="K39" s="587"/>
      <c r="L39" s="545"/>
      <c r="M39" s="572"/>
      <c r="N39" s="448"/>
      <c r="O39" s="428"/>
      <c r="P39" s="34" t="s">
        <v>115</v>
      </c>
      <c r="Q39" s="30" t="s">
        <v>116</v>
      </c>
      <c r="R39" s="30">
        <v>15</v>
      </c>
      <c r="S39" s="708"/>
      <c r="T39" s="430"/>
      <c r="U39" s="430"/>
      <c r="V39" s="430"/>
      <c r="W39" s="430"/>
      <c r="X39" s="563"/>
      <c r="Y39" s="545"/>
      <c r="Z39" s="563"/>
      <c r="AA39" s="591"/>
      <c r="AB39" s="705"/>
      <c r="AC39" s="591"/>
      <c r="AD39" s="591"/>
      <c r="AE39" s="545"/>
      <c r="AF39" s="545"/>
      <c r="AG39" s="545"/>
      <c r="AH39" s="545"/>
      <c r="AI39" s="572"/>
      <c r="AJ39" s="540"/>
      <c r="AK39" s="551"/>
      <c r="AL39" s="551"/>
      <c r="AM39" s="548"/>
      <c r="AN39" s="569"/>
      <c r="AO39" s="613"/>
      <c r="AP39" s="563"/>
      <c r="AQ39" s="563"/>
      <c r="AR39" s="563"/>
      <c r="AS39" s="563"/>
      <c r="AT39" s="563"/>
      <c r="AU39" s="563"/>
      <c r="AV39" s="563"/>
      <c r="AW39" s="563"/>
      <c r="AX39" s="563"/>
      <c r="AY39" s="563"/>
      <c r="AZ39" s="623"/>
      <c r="BA39" s="626"/>
      <c r="BB39" s="651"/>
      <c r="BC39" s="651"/>
      <c r="BD39" s="651"/>
      <c r="BE39" s="654"/>
    </row>
    <row r="40" spans="1:57" ht="30" customHeight="1" thickBot="1">
      <c r="A40" s="436"/>
      <c r="B40" s="692"/>
      <c r="C40" s="538"/>
      <c r="D40" s="642"/>
      <c r="E40" s="538"/>
      <c r="F40" s="695"/>
      <c r="G40" s="560"/>
      <c r="H40" s="32" t="s">
        <v>117</v>
      </c>
      <c r="I40" s="92" t="s">
        <v>140</v>
      </c>
      <c r="J40" s="584"/>
      <c r="K40" s="587"/>
      <c r="L40" s="545"/>
      <c r="M40" s="572"/>
      <c r="N40" s="448"/>
      <c r="O40" s="428"/>
      <c r="P40" s="35" t="s">
        <v>118</v>
      </c>
      <c r="Q40" s="30" t="s">
        <v>119</v>
      </c>
      <c r="R40" s="30">
        <v>15</v>
      </c>
      <c r="S40" s="708"/>
      <c r="T40" s="430"/>
      <c r="U40" s="430"/>
      <c r="V40" s="430"/>
      <c r="W40" s="430"/>
      <c r="X40" s="563"/>
      <c r="Y40" s="545"/>
      <c r="Z40" s="563"/>
      <c r="AA40" s="591"/>
      <c r="AB40" s="705"/>
      <c r="AC40" s="591"/>
      <c r="AD40" s="591"/>
      <c r="AE40" s="545"/>
      <c r="AF40" s="545"/>
      <c r="AG40" s="545"/>
      <c r="AH40" s="545"/>
      <c r="AI40" s="572"/>
      <c r="AJ40" s="540"/>
      <c r="AK40" s="551"/>
      <c r="AL40" s="551"/>
      <c r="AM40" s="548"/>
      <c r="AN40" s="569"/>
      <c r="AO40" s="613"/>
      <c r="AP40" s="563"/>
      <c r="AQ40" s="563"/>
      <c r="AR40" s="563"/>
      <c r="AS40" s="563"/>
      <c r="AT40" s="563"/>
      <c r="AU40" s="563"/>
      <c r="AV40" s="563"/>
      <c r="AW40" s="563"/>
      <c r="AX40" s="563"/>
      <c r="AY40" s="563"/>
      <c r="AZ40" s="623"/>
      <c r="BA40" s="626"/>
      <c r="BB40" s="651"/>
      <c r="BC40" s="651"/>
      <c r="BD40" s="651"/>
      <c r="BE40" s="654"/>
    </row>
    <row r="41" spans="1:57" ht="30" customHeight="1" thickBot="1">
      <c r="A41" s="436"/>
      <c r="B41" s="692"/>
      <c r="C41" s="538"/>
      <c r="D41" s="642"/>
      <c r="E41" s="538"/>
      <c r="F41" s="695"/>
      <c r="G41" s="560"/>
      <c r="H41" s="32" t="s">
        <v>120</v>
      </c>
      <c r="I41" s="92" t="s">
        <v>147</v>
      </c>
      <c r="J41" s="584"/>
      <c r="K41" s="587"/>
      <c r="L41" s="545"/>
      <c r="M41" s="572"/>
      <c r="N41" s="448"/>
      <c r="O41" s="428"/>
      <c r="P41" s="34" t="s">
        <v>121</v>
      </c>
      <c r="Q41" s="34" t="s">
        <v>122</v>
      </c>
      <c r="R41" s="34">
        <v>10</v>
      </c>
      <c r="S41" s="708"/>
      <c r="T41" s="430"/>
      <c r="U41" s="430"/>
      <c r="V41" s="430"/>
      <c r="W41" s="430"/>
      <c r="X41" s="563"/>
      <c r="Y41" s="545"/>
      <c r="Z41" s="563"/>
      <c r="AA41" s="591"/>
      <c r="AB41" s="705"/>
      <c r="AC41" s="591"/>
      <c r="AD41" s="591"/>
      <c r="AE41" s="545"/>
      <c r="AF41" s="545"/>
      <c r="AG41" s="545"/>
      <c r="AH41" s="545"/>
      <c r="AI41" s="572"/>
      <c r="AJ41" s="540"/>
      <c r="AK41" s="551"/>
      <c r="AL41" s="551"/>
      <c r="AM41" s="548"/>
      <c r="AN41" s="569"/>
      <c r="AO41" s="613"/>
      <c r="AP41" s="563"/>
      <c r="AQ41" s="563"/>
      <c r="AR41" s="563"/>
      <c r="AS41" s="563"/>
      <c r="AT41" s="563"/>
      <c r="AU41" s="563"/>
      <c r="AV41" s="563"/>
      <c r="AW41" s="563"/>
      <c r="AX41" s="563"/>
      <c r="AY41" s="563"/>
      <c r="AZ41" s="623"/>
      <c r="BA41" s="626"/>
      <c r="BB41" s="651"/>
      <c r="BC41" s="651"/>
      <c r="BD41" s="651"/>
      <c r="BE41" s="654"/>
    </row>
    <row r="42" spans="1:57" ht="72" customHeight="1" thickBot="1">
      <c r="A42" s="436"/>
      <c r="B42" s="692"/>
      <c r="C42" s="538"/>
      <c r="D42" s="642"/>
      <c r="E42" s="664"/>
      <c r="F42" s="695"/>
      <c r="G42" s="560"/>
      <c r="H42" s="32" t="s">
        <v>123</v>
      </c>
      <c r="I42" s="92" t="s">
        <v>140</v>
      </c>
      <c r="J42" s="584"/>
      <c r="K42" s="587"/>
      <c r="L42" s="545"/>
      <c r="M42" s="572"/>
      <c r="N42" s="448"/>
      <c r="O42" s="428"/>
      <c r="P42" s="33"/>
      <c r="Q42" s="33"/>
      <c r="R42" s="33"/>
      <c r="S42" s="709"/>
      <c r="T42" s="430"/>
      <c r="U42" s="430"/>
      <c r="V42" s="430"/>
      <c r="W42" s="430"/>
      <c r="X42" s="563"/>
      <c r="Y42" s="546"/>
      <c r="Z42" s="564"/>
      <c r="AA42" s="834"/>
      <c r="AB42" s="705"/>
      <c r="AC42" s="591"/>
      <c r="AD42" s="591"/>
      <c r="AE42" s="545"/>
      <c r="AF42" s="545"/>
      <c r="AG42" s="545"/>
      <c r="AH42" s="545"/>
      <c r="AI42" s="572"/>
      <c r="AJ42" s="540"/>
      <c r="AK42" s="552"/>
      <c r="AL42" s="552"/>
      <c r="AM42" s="549"/>
      <c r="AN42" s="569"/>
      <c r="AO42" s="614"/>
      <c r="AP42" s="564"/>
      <c r="AQ42" s="564"/>
      <c r="AR42" s="564"/>
      <c r="AS42" s="564"/>
      <c r="AT42" s="564"/>
      <c r="AU42" s="564"/>
      <c r="AV42" s="564"/>
      <c r="AW42" s="564"/>
      <c r="AX42" s="564"/>
      <c r="AY42" s="564"/>
      <c r="AZ42" s="624"/>
      <c r="BA42" s="627"/>
      <c r="BB42" s="652"/>
      <c r="BC42" s="652"/>
      <c r="BD42" s="652"/>
      <c r="BE42" s="655"/>
    </row>
    <row r="43" spans="1:57" ht="30" customHeight="1" thickBot="1">
      <c r="A43" s="436"/>
      <c r="B43" s="692"/>
      <c r="C43" s="538"/>
      <c r="D43" s="642"/>
      <c r="E43" s="559"/>
      <c r="F43" s="695"/>
      <c r="G43" s="560"/>
      <c r="H43" s="32" t="s">
        <v>124</v>
      </c>
      <c r="I43" s="92" t="s">
        <v>140</v>
      </c>
      <c r="J43" s="584"/>
      <c r="K43" s="587"/>
      <c r="L43" s="545"/>
      <c r="M43" s="572"/>
      <c r="N43" s="448"/>
      <c r="O43" s="544"/>
      <c r="P43" s="30"/>
      <c r="Q43" s="30"/>
      <c r="R43" s="30"/>
      <c r="S43" s="562"/>
      <c r="T43" s="562"/>
      <c r="U43" s="562"/>
      <c r="V43" s="562"/>
      <c r="W43" s="562"/>
      <c r="X43" s="563"/>
      <c r="Y43" s="553"/>
      <c r="Z43" s="606"/>
      <c r="AA43" s="553"/>
      <c r="AB43" s="705"/>
      <c r="AC43" s="591"/>
      <c r="AD43" s="591"/>
      <c r="AE43" s="545"/>
      <c r="AF43" s="545"/>
      <c r="AG43" s="545"/>
      <c r="AH43" s="545"/>
      <c r="AI43" s="572"/>
      <c r="AJ43" s="540"/>
      <c r="AK43" s="541"/>
      <c r="AL43" s="541"/>
      <c r="AM43" s="428"/>
      <c r="AN43" s="569"/>
      <c r="AO43" s="615"/>
      <c r="AP43" s="430"/>
      <c r="AQ43" s="430"/>
      <c r="AR43" s="430"/>
      <c r="AS43" s="430"/>
      <c r="AT43" s="430"/>
      <c r="AU43" s="430"/>
      <c r="AV43" s="430"/>
      <c r="AW43" s="430"/>
      <c r="AX43" s="430"/>
      <c r="AY43" s="430"/>
      <c r="AZ43" s="477"/>
      <c r="BA43" s="483"/>
      <c r="BB43" s="479"/>
      <c r="BC43" s="479"/>
      <c r="BD43" s="479"/>
      <c r="BE43" s="644"/>
    </row>
    <row r="44" spans="1:57" ht="30" customHeight="1" thickBot="1">
      <c r="A44" s="436"/>
      <c r="B44" s="692"/>
      <c r="C44" s="538"/>
      <c r="D44" s="642"/>
      <c r="E44" s="560"/>
      <c r="F44" s="695"/>
      <c r="G44" s="560"/>
      <c r="H44" s="32" t="s">
        <v>125</v>
      </c>
      <c r="I44" s="92" t="s">
        <v>140</v>
      </c>
      <c r="J44" s="584"/>
      <c r="K44" s="587"/>
      <c r="L44" s="545"/>
      <c r="M44" s="572"/>
      <c r="N44" s="448"/>
      <c r="O44" s="545"/>
      <c r="P44" s="31"/>
      <c r="Q44" s="30"/>
      <c r="R44" s="30"/>
      <c r="S44" s="563"/>
      <c r="T44" s="563"/>
      <c r="U44" s="563"/>
      <c r="V44" s="563"/>
      <c r="W44" s="563"/>
      <c r="X44" s="563"/>
      <c r="Y44" s="545"/>
      <c r="Z44" s="563"/>
      <c r="AA44" s="545"/>
      <c r="AB44" s="705"/>
      <c r="AC44" s="591"/>
      <c r="AD44" s="591"/>
      <c r="AE44" s="545"/>
      <c r="AF44" s="545"/>
      <c r="AG44" s="545"/>
      <c r="AH44" s="545"/>
      <c r="AI44" s="572"/>
      <c r="AJ44" s="540"/>
      <c r="AK44" s="541"/>
      <c r="AL44" s="541"/>
      <c r="AM44" s="428"/>
      <c r="AN44" s="569"/>
      <c r="AO44" s="615"/>
      <c r="AP44" s="430"/>
      <c r="AQ44" s="430"/>
      <c r="AR44" s="430"/>
      <c r="AS44" s="430"/>
      <c r="AT44" s="430"/>
      <c r="AU44" s="430"/>
      <c r="AV44" s="430"/>
      <c r="AW44" s="430"/>
      <c r="AX44" s="430"/>
      <c r="AY44" s="430"/>
      <c r="AZ44" s="477"/>
      <c r="BA44" s="483"/>
      <c r="BB44" s="479"/>
      <c r="BC44" s="479"/>
      <c r="BD44" s="479"/>
      <c r="BE44" s="644"/>
    </row>
    <row r="45" spans="1:57" ht="30" customHeight="1" thickBot="1">
      <c r="A45" s="436"/>
      <c r="B45" s="692"/>
      <c r="C45" s="538"/>
      <c r="D45" s="642"/>
      <c r="E45" s="560"/>
      <c r="F45" s="695"/>
      <c r="G45" s="560"/>
      <c r="H45" s="32" t="s">
        <v>126</v>
      </c>
      <c r="I45" s="92" t="s">
        <v>140</v>
      </c>
      <c r="J45" s="584"/>
      <c r="K45" s="587"/>
      <c r="L45" s="545"/>
      <c r="M45" s="572"/>
      <c r="N45" s="448"/>
      <c r="O45" s="545"/>
      <c r="P45" s="31"/>
      <c r="Q45" s="30"/>
      <c r="R45" s="30"/>
      <c r="S45" s="563"/>
      <c r="T45" s="563"/>
      <c r="U45" s="563"/>
      <c r="V45" s="563"/>
      <c r="W45" s="563"/>
      <c r="X45" s="563"/>
      <c r="Y45" s="545"/>
      <c r="Z45" s="563"/>
      <c r="AA45" s="545"/>
      <c r="AB45" s="705"/>
      <c r="AC45" s="591"/>
      <c r="AD45" s="591"/>
      <c r="AE45" s="545"/>
      <c r="AF45" s="545"/>
      <c r="AG45" s="545"/>
      <c r="AH45" s="545"/>
      <c r="AI45" s="572"/>
      <c r="AJ45" s="540"/>
      <c r="AK45" s="541"/>
      <c r="AL45" s="541"/>
      <c r="AM45" s="428"/>
      <c r="AN45" s="569"/>
      <c r="AO45" s="615"/>
      <c r="AP45" s="430"/>
      <c r="AQ45" s="430"/>
      <c r="AR45" s="430"/>
      <c r="AS45" s="430"/>
      <c r="AT45" s="430"/>
      <c r="AU45" s="430"/>
      <c r="AV45" s="430"/>
      <c r="AW45" s="430"/>
      <c r="AX45" s="430"/>
      <c r="AY45" s="430"/>
      <c r="AZ45" s="477"/>
      <c r="BA45" s="483"/>
      <c r="BB45" s="479"/>
      <c r="BC45" s="479"/>
      <c r="BD45" s="479"/>
      <c r="BE45" s="644"/>
    </row>
    <row r="46" spans="1:57" ht="30" customHeight="1" thickBot="1">
      <c r="A46" s="436"/>
      <c r="B46" s="692"/>
      <c r="C46" s="538"/>
      <c r="D46" s="642"/>
      <c r="E46" s="560"/>
      <c r="F46" s="695"/>
      <c r="G46" s="560"/>
      <c r="H46" s="32" t="s">
        <v>127</v>
      </c>
      <c r="I46" s="92" t="s">
        <v>140</v>
      </c>
      <c r="J46" s="584"/>
      <c r="K46" s="587"/>
      <c r="L46" s="545"/>
      <c r="M46" s="572"/>
      <c r="N46" s="448"/>
      <c r="O46" s="545"/>
      <c r="P46" s="31"/>
      <c r="Q46" s="30"/>
      <c r="R46" s="30"/>
      <c r="S46" s="563"/>
      <c r="T46" s="563"/>
      <c r="U46" s="563"/>
      <c r="V46" s="563"/>
      <c r="W46" s="563"/>
      <c r="X46" s="563"/>
      <c r="Y46" s="545"/>
      <c r="Z46" s="563"/>
      <c r="AA46" s="545"/>
      <c r="AB46" s="705"/>
      <c r="AC46" s="591"/>
      <c r="AD46" s="591"/>
      <c r="AE46" s="545"/>
      <c r="AF46" s="545"/>
      <c r="AG46" s="545"/>
      <c r="AH46" s="545"/>
      <c r="AI46" s="572"/>
      <c r="AJ46" s="540"/>
      <c r="AK46" s="541"/>
      <c r="AL46" s="541"/>
      <c r="AM46" s="428"/>
      <c r="AN46" s="569"/>
      <c r="AO46" s="615"/>
      <c r="AP46" s="430"/>
      <c r="AQ46" s="430"/>
      <c r="AR46" s="430"/>
      <c r="AS46" s="430"/>
      <c r="AT46" s="430"/>
      <c r="AU46" s="430"/>
      <c r="AV46" s="430"/>
      <c r="AW46" s="430"/>
      <c r="AX46" s="430"/>
      <c r="AY46" s="430"/>
      <c r="AZ46" s="477"/>
      <c r="BA46" s="483"/>
      <c r="BB46" s="479"/>
      <c r="BC46" s="479"/>
      <c r="BD46" s="479"/>
      <c r="BE46" s="644"/>
    </row>
    <row r="47" spans="1:57" ht="18.75" customHeight="1" thickBot="1">
      <c r="A47" s="436"/>
      <c r="B47" s="692"/>
      <c r="C47" s="538"/>
      <c r="D47" s="642"/>
      <c r="E47" s="560"/>
      <c r="F47" s="695"/>
      <c r="G47" s="560"/>
      <c r="H47" s="554" t="s">
        <v>128</v>
      </c>
      <c r="I47" s="92" t="s">
        <v>140</v>
      </c>
      <c r="J47" s="584"/>
      <c r="K47" s="587"/>
      <c r="L47" s="545"/>
      <c r="M47" s="572"/>
      <c r="N47" s="448"/>
      <c r="O47" s="545"/>
      <c r="P47" s="31"/>
      <c r="Q47" s="30"/>
      <c r="R47" s="30"/>
      <c r="S47" s="563"/>
      <c r="T47" s="563"/>
      <c r="U47" s="563"/>
      <c r="V47" s="563"/>
      <c r="W47" s="563"/>
      <c r="X47" s="563"/>
      <c r="Y47" s="545"/>
      <c r="Z47" s="563"/>
      <c r="AA47" s="545"/>
      <c r="AB47" s="705"/>
      <c r="AC47" s="591"/>
      <c r="AD47" s="591"/>
      <c r="AE47" s="545"/>
      <c r="AF47" s="545"/>
      <c r="AG47" s="545"/>
      <c r="AH47" s="545"/>
      <c r="AI47" s="572"/>
      <c r="AJ47" s="540"/>
      <c r="AK47" s="541"/>
      <c r="AL47" s="541"/>
      <c r="AM47" s="428"/>
      <c r="AN47" s="569"/>
      <c r="AO47" s="615"/>
      <c r="AP47" s="430"/>
      <c r="AQ47" s="430"/>
      <c r="AR47" s="430"/>
      <c r="AS47" s="430"/>
      <c r="AT47" s="430"/>
      <c r="AU47" s="430"/>
      <c r="AV47" s="430"/>
      <c r="AW47" s="430"/>
      <c r="AX47" s="430"/>
      <c r="AY47" s="430"/>
      <c r="AZ47" s="477"/>
      <c r="BA47" s="483"/>
      <c r="BB47" s="479"/>
      <c r="BC47" s="479"/>
      <c r="BD47" s="479"/>
      <c r="BE47" s="644"/>
    </row>
    <row r="48" spans="1:57" ht="45.75" customHeight="1" thickBot="1">
      <c r="A48" s="436"/>
      <c r="B48" s="692"/>
      <c r="C48" s="538"/>
      <c r="D48" s="642"/>
      <c r="E48" s="560"/>
      <c r="F48" s="695"/>
      <c r="G48" s="560"/>
      <c r="H48" s="554"/>
      <c r="I48" s="92" t="s">
        <v>140</v>
      </c>
      <c r="J48" s="584"/>
      <c r="K48" s="587"/>
      <c r="L48" s="545"/>
      <c r="M48" s="572"/>
      <c r="N48" s="448"/>
      <c r="O48" s="545"/>
      <c r="P48" s="31"/>
      <c r="Q48" s="30"/>
      <c r="R48" s="30"/>
      <c r="S48" s="563"/>
      <c r="T48" s="563"/>
      <c r="U48" s="563"/>
      <c r="V48" s="563"/>
      <c r="W48" s="563"/>
      <c r="X48" s="563"/>
      <c r="Y48" s="545"/>
      <c r="Z48" s="563"/>
      <c r="AA48" s="545"/>
      <c r="AB48" s="705"/>
      <c r="AC48" s="591"/>
      <c r="AD48" s="591"/>
      <c r="AE48" s="545"/>
      <c r="AF48" s="545"/>
      <c r="AG48" s="545"/>
      <c r="AH48" s="545"/>
      <c r="AI48" s="572"/>
      <c r="AJ48" s="540"/>
      <c r="AK48" s="541"/>
      <c r="AL48" s="541"/>
      <c r="AM48" s="428"/>
      <c r="AN48" s="569"/>
      <c r="AO48" s="615"/>
      <c r="AP48" s="430"/>
      <c r="AQ48" s="430"/>
      <c r="AR48" s="430"/>
      <c r="AS48" s="430"/>
      <c r="AT48" s="430"/>
      <c r="AU48" s="430"/>
      <c r="AV48" s="430"/>
      <c r="AW48" s="430"/>
      <c r="AX48" s="430"/>
      <c r="AY48" s="430"/>
      <c r="AZ48" s="477"/>
      <c r="BA48" s="483"/>
      <c r="BB48" s="479"/>
      <c r="BC48" s="479"/>
      <c r="BD48" s="479"/>
      <c r="BE48" s="644"/>
    </row>
    <row r="49" spans="1:57" ht="27.75" customHeight="1" thickBot="1">
      <c r="A49" s="436"/>
      <c r="B49" s="692"/>
      <c r="C49" s="538"/>
      <c r="D49" s="642"/>
      <c r="E49" s="560"/>
      <c r="F49" s="695"/>
      <c r="G49" s="560"/>
      <c r="H49" s="556" t="s">
        <v>129</v>
      </c>
      <c r="I49" s="92" t="s">
        <v>140</v>
      </c>
      <c r="J49" s="584"/>
      <c r="K49" s="587"/>
      <c r="L49" s="545"/>
      <c r="M49" s="572"/>
      <c r="N49" s="448"/>
      <c r="O49" s="545"/>
      <c r="P49" s="31"/>
      <c r="Q49" s="34"/>
      <c r="R49" s="30"/>
      <c r="S49" s="563"/>
      <c r="T49" s="563"/>
      <c r="U49" s="563"/>
      <c r="V49" s="563"/>
      <c r="W49" s="563"/>
      <c r="X49" s="563"/>
      <c r="Y49" s="545"/>
      <c r="Z49" s="563"/>
      <c r="AA49" s="545"/>
      <c r="AB49" s="705"/>
      <c r="AC49" s="591"/>
      <c r="AD49" s="591"/>
      <c r="AE49" s="545"/>
      <c r="AF49" s="545"/>
      <c r="AG49" s="545"/>
      <c r="AH49" s="545"/>
      <c r="AI49" s="572"/>
      <c r="AJ49" s="540"/>
      <c r="AK49" s="541"/>
      <c r="AL49" s="541"/>
      <c r="AM49" s="428"/>
      <c r="AN49" s="569"/>
      <c r="AO49" s="615"/>
      <c r="AP49" s="430"/>
      <c r="AQ49" s="430"/>
      <c r="AR49" s="430"/>
      <c r="AS49" s="430"/>
      <c r="AT49" s="430"/>
      <c r="AU49" s="430"/>
      <c r="AV49" s="430"/>
      <c r="AW49" s="430"/>
      <c r="AX49" s="430"/>
      <c r="AY49" s="430"/>
      <c r="AZ49" s="477"/>
      <c r="BA49" s="483"/>
      <c r="BB49" s="479"/>
      <c r="BC49" s="479"/>
      <c r="BD49" s="479"/>
      <c r="BE49" s="644"/>
    </row>
    <row r="50" spans="1:57" ht="26.25" customHeight="1" thickBot="1">
      <c r="A50" s="436"/>
      <c r="B50" s="692"/>
      <c r="C50" s="538"/>
      <c r="D50" s="642"/>
      <c r="E50" s="560"/>
      <c r="F50" s="695"/>
      <c r="G50" s="560"/>
      <c r="H50" s="558"/>
      <c r="I50" s="92" t="s">
        <v>140</v>
      </c>
      <c r="J50" s="584"/>
      <c r="K50" s="587"/>
      <c r="L50" s="545"/>
      <c r="M50" s="572"/>
      <c r="N50" s="648"/>
      <c r="O50" s="545"/>
      <c r="P50" s="562"/>
      <c r="Q50" s="562"/>
      <c r="R50" s="562"/>
      <c r="S50" s="563"/>
      <c r="T50" s="563"/>
      <c r="U50" s="563"/>
      <c r="V50" s="563"/>
      <c r="W50" s="563"/>
      <c r="X50" s="563"/>
      <c r="Y50" s="545"/>
      <c r="Z50" s="563"/>
      <c r="AA50" s="545"/>
      <c r="AB50" s="705"/>
      <c r="AC50" s="591"/>
      <c r="AD50" s="591"/>
      <c r="AE50" s="545"/>
      <c r="AF50" s="545"/>
      <c r="AG50" s="545"/>
      <c r="AH50" s="545"/>
      <c r="AI50" s="572"/>
      <c r="AJ50" s="681"/>
      <c r="AK50" s="701"/>
      <c r="AL50" s="701"/>
      <c r="AM50" s="553"/>
      <c r="AN50" s="569"/>
      <c r="AO50" s="615"/>
      <c r="AP50" s="430"/>
      <c r="AQ50" s="430"/>
      <c r="AR50" s="430"/>
      <c r="AS50" s="430"/>
      <c r="AT50" s="430"/>
      <c r="AU50" s="430"/>
      <c r="AV50" s="430"/>
      <c r="AW50" s="430"/>
      <c r="AX50" s="430"/>
      <c r="AY50" s="430"/>
      <c r="AZ50" s="477"/>
      <c r="BA50" s="483"/>
      <c r="BB50" s="479"/>
      <c r="BC50" s="479"/>
      <c r="BD50" s="479"/>
      <c r="BE50" s="644"/>
    </row>
    <row r="51" spans="1:57" ht="18.75" customHeight="1" thickBot="1">
      <c r="A51" s="436"/>
      <c r="B51" s="692"/>
      <c r="C51" s="538"/>
      <c r="D51" s="642"/>
      <c r="E51" s="560"/>
      <c r="F51" s="695"/>
      <c r="G51" s="560"/>
      <c r="H51" s="554" t="s">
        <v>130</v>
      </c>
      <c r="I51" s="92" t="s">
        <v>140</v>
      </c>
      <c r="J51" s="584"/>
      <c r="K51" s="587"/>
      <c r="L51" s="545"/>
      <c r="M51" s="572"/>
      <c r="N51" s="648"/>
      <c r="O51" s="545"/>
      <c r="P51" s="563"/>
      <c r="Q51" s="563"/>
      <c r="R51" s="563"/>
      <c r="S51" s="563"/>
      <c r="T51" s="563"/>
      <c r="U51" s="563"/>
      <c r="V51" s="563"/>
      <c r="W51" s="563"/>
      <c r="X51" s="563"/>
      <c r="Y51" s="545"/>
      <c r="Z51" s="563"/>
      <c r="AA51" s="545"/>
      <c r="AB51" s="705"/>
      <c r="AC51" s="591"/>
      <c r="AD51" s="591"/>
      <c r="AE51" s="545"/>
      <c r="AF51" s="545"/>
      <c r="AG51" s="545"/>
      <c r="AH51" s="545"/>
      <c r="AI51" s="572"/>
      <c r="AJ51" s="682"/>
      <c r="AK51" s="702"/>
      <c r="AL51" s="702"/>
      <c r="AM51" s="545"/>
      <c r="AN51" s="569"/>
      <c r="AO51" s="615"/>
      <c r="AP51" s="430"/>
      <c r="AQ51" s="430"/>
      <c r="AR51" s="430"/>
      <c r="AS51" s="430"/>
      <c r="AT51" s="430"/>
      <c r="AU51" s="430"/>
      <c r="AV51" s="430"/>
      <c r="AW51" s="430"/>
      <c r="AX51" s="430"/>
      <c r="AY51" s="430"/>
      <c r="AZ51" s="477"/>
      <c r="BA51" s="483"/>
      <c r="BB51" s="479"/>
      <c r="BC51" s="479"/>
      <c r="BD51" s="479"/>
      <c r="BE51" s="644"/>
    </row>
    <row r="52" spans="1:57" ht="9.75" customHeight="1" thickBot="1">
      <c r="A52" s="436"/>
      <c r="B52" s="692"/>
      <c r="C52" s="538"/>
      <c r="D52" s="642"/>
      <c r="E52" s="560"/>
      <c r="F52" s="695"/>
      <c r="G52" s="560"/>
      <c r="H52" s="554"/>
      <c r="I52" s="92" t="s">
        <v>140</v>
      </c>
      <c r="J52" s="584"/>
      <c r="K52" s="587"/>
      <c r="L52" s="545"/>
      <c r="M52" s="572"/>
      <c r="N52" s="648"/>
      <c r="O52" s="545"/>
      <c r="P52" s="563"/>
      <c r="Q52" s="563"/>
      <c r="R52" s="563"/>
      <c r="S52" s="563"/>
      <c r="T52" s="563"/>
      <c r="U52" s="563"/>
      <c r="V52" s="563"/>
      <c r="W52" s="563"/>
      <c r="X52" s="563"/>
      <c r="Y52" s="545"/>
      <c r="Z52" s="563"/>
      <c r="AA52" s="545"/>
      <c r="AB52" s="705"/>
      <c r="AC52" s="591"/>
      <c r="AD52" s="591"/>
      <c r="AE52" s="545"/>
      <c r="AF52" s="545"/>
      <c r="AG52" s="545"/>
      <c r="AH52" s="545"/>
      <c r="AI52" s="572"/>
      <c r="AJ52" s="682"/>
      <c r="AK52" s="702"/>
      <c r="AL52" s="702"/>
      <c r="AM52" s="545"/>
      <c r="AN52" s="569"/>
      <c r="AO52" s="615"/>
      <c r="AP52" s="430"/>
      <c r="AQ52" s="430"/>
      <c r="AR52" s="430"/>
      <c r="AS52" s="430"/>
      <c r="AT52" s="430"/>
      <c r="AU52" s="430"/>
      <c r="AV52" s="430"/>
      <c r="AW52" s="430"/>
      <c r="AX52" s="430"/>
      <c r="AY52" s="430"/>
      <c r="AZ52" s="477"/>
      <c r="BA52" s="483"/>
      <c r="BB52" s="479"/>
      <c r="BC52" s="479"/>
      <c r="BD52" s="479"/>
      <c r="BE52" s="644"/>
    </row>
    <row r="53" spans="1:57" ht="18.75" customHeight="1" thickBot="1">
      <c r="A53" s="436"/>
      <c r="B53" s="692"/>
      <c r="C53" s="538"/>
      <c r="D53" s="642"/>
      <c r="E53" s="560"/>
      <c r="F53" s="695"/>
      <c r="G53" s="560"/>
      <c r="H53" s="554" t="s">
        <v>131</v>
      </c>
      <c r="I53" s="92" t="s">
        <v>147</v>
      </c>
      <c r="J53" s="584"/>
      <c r="K53" s="587"/>
      <c r="L53" s="545"/>
      <c r="M53" s="572"/>
      <c r="N53" s="648"/>
      <c r="O53" s="545"/>
      <c r="P53" s="563"/>
      <c r="Q53" s="563"/>
      <c r="R53" s="563"/>
      <c r="S53" s="563"/>
      <c r="T53" s="563"/>
      <c r="U53" s="563"/>
      <c r="V53" s="563"/>
      <c r="W53" s="563"/>
      <c r="X53" s="563"/>
      <c r="Y53" s="545"/>
      <c r="Z53" s="563"/>
      <c r="AA53" s="545"/>
      <c r="AB53" s="705"/>
      <c r="AC53" s="591"/>
      <c r="AD53" s="591"/>
      <c r="AE53" s="545"/>
      <c r="AF53" s="545"/>
      <c r="AG53" s="545"/>
      <c r="AH53" s="545"/>
      <c r="AI53" s="572"/>
      <c r="AJ53" s="682"/>
      <c r="AK53" s="702"/>
      <c r="AL53" s="702"/>
      <c r="AM53" s="545"/>
      <c r="AN53" s="569"/>
      <c r="AO53" s="615"/>
      <c r="AP53" s="430"/>
      <c r="AQ53" s="430"/>
      <c r="AR53" s="430"/>
      <c r="AS53" s="430"/>
      <c r="AT53" s="430"/>
      <c r="AU53" s="430"/>
      <c r="AV53" s="430"/>
      <c r="AW53" s="430"/>
      <c r="AX53" s="430"/>
      <c r="AY53" s="430"/>
      <c r="AZ53" s="477"/>
      <c r="BA53" s="483"/>
      <c r="BB53" s="479"/>
      <c r="BC53" s="479"/>
      <c r="BD53" s="479"/>
      <c r="BE53" s="644"/>
    </row>
    <row r="54" spans="1:57" ht="12.75" customHeight="1" thickBot="1">
      <c r="A54" s="436"/>
      <c r="B54" s="692"/>
      <c r="C54" s="538"/>
      <c r="D54" s="642"/>
      <c r="E54" s="560"/>
      <c r="F54" s="695"/>
      <c r="G54" s="560"/>
      <c r="H54" s="554"/>
      <c r="I54" s="92" t="s">
        <v>147</v>
      </c>
      <c r="J54" s="584"/>
      <c r="K54" s="587"/>
      <c r="L54" s="545"/>
      <c r="M54" s="572"/>
      <c r="N54" s="648"/>
      <c r="O54" s="545"/>
      <c r="P54" s="563"/>
      <c r="Q54" s="563"/>
      <c r="R54" s="563"/>
      <c r="S54" s="563"/>
      <c r="T54" s="563"/>
      <c r="U54" s="563"/>
      <c r="V54" s="563"/>
      <c r="W54" s="563"/>
      <c r="X54" s="563"/>
      <c r="Y54" s="545"/>
      <c r="Z54" s="563"/>
      <c r="AA54" s="545"/>
      <c r="AB54" s="705"/>
      <c r="AC54" s="591"/>
      <c r="AD54" s="591"/>
      <c r="AE54" s="545"/>
      <c r="AF54" s="545"/>
      <c r="AG54" s="545"/>
      <c r="AH54" s="545"/>
      <c r="AI54" s="572"/>
      <c r="AJ54" s="682"/>
      <c r="AK54" s="702"/>
      <c r="AL54" s="702"/>
      <c r="AM54" s="545"/>
      <c r="AN54" s="569"/>
      <c r="AO54" s="615"/>
      <c r="AP54" s="430"/>
      <c r="AQ54" s="430"/>
      <c r="AR54" s="430"/>
      <c r="AS54" s="430"/>
      <c r="AT54" s="430"/>
      <c r="AU54" s="430"/>
      <c r="AV54" s="430"/>
      <c r="AW54" s="430"/>
      <c r="AX54" s="430"/>
      <c r="AY54" s="430"/>
      <c r="AZ54" s="477"/>
      <c r="BA54" s="483"/>
      <c r="BB54" s="479"/>
      <c r="BC54" s="479"/>
      <c r="BD54" s="479"/>
      <c r="BE54" s="644"/>
    </row>
    <row r="55" spans="1:57" ht="18.75" customHeight="1" thickBot="1">
      <c r="A55" s="436"/>
      <c r="B55" s="692"/>
      <c r="C55" s="538"/>
      <c r="D55" s="642"/>
      <c r="E55" s="560"/>
      <c r="F55" s="695"/>
      <c r="G55" s="560"/>
      <c r="H55" s="554" t="s">
        <v>132</v>
      </c>
      <c r="I55" s="92" t="s">
        <v>147</v>
      </c>
      <c r="J55" s="584"/>
      <c r="K55" s="587"/>
      <c r="L55" s="545"/>
      <c r="M55" s="572"/>
      <c r="N55" s="648"/>
      <c r="O55" s="545"/>
      <c r="P55" s="563"/>
      <c r="Q55" s="563"/>
      <c r="R55" s="563"/>
      <c r="S55" s="563"/>
      <c r="T55" s="563"/>
      <c r="U55" s="563"/>
      <c r="V55" s="563"/>
      <c r="W55" s="563"/>
      <c r="X55" s="563"/>
      <c r="Y55" s="545"/>
      <c r="Z55" s="563"/>
      <c r="AA55" s="545"/>
      <c r="AB55" s="705"/>
      <c r="AC55" s="591"/>
      <c r="AD55" s="591"/>
      <c r="AE55" s="545"/>
      <c r="AF55" s="545"/>
      <c r="AG55" s="545"/>
      <c r="AH55" s="545"/>
      <c r="AI55" s="572"/>
      <c r="AJ55" s="682"/>
      <c r="AK55" s="702"/>
      <c r="AL55" s="702"/>
      <c r="AM55" s="545"/>
      <c r="AN55" s="569"/>
      <c r="AO55" s="615"/>
      <c r="AP55" s="430"/>
      <c r="AQ55" s="430"/>
      <c r="AR55" s="430"/>
      <c r="AS55" s="430"/>
      <c r="AT55" s="430"/>
      <c r="AU55" s="430"/>
      <c r="AV55" s="430"/>
      <c r="AW55" s="430"/>
      <c r="AX55" s="430"/>
      <c r="AY55" s="430"/>
      <c r="AZ55" s="477"/>
      <c r="BA55" s="483"/>
      <c r="BB55" s="479"/>
      <c r="BC55" s="479"/>
      <c r="BD55" s="479"/>
      <c r="BE55" s="644"/>
    </row>
    <row r="56" spans="1:57" ht="12.75" customHeight="1" thickBot="1">
      <c r="A56" s="436"/>
      <c r="B56" s="692"/>
      <c r="C56" s="538"/>
      <c r="D56" s="642"/>
      <c r="E56" s="560"/>
      <c r="F56" s="695"/>
      <c r="G56" s="560"/>
      <c r="H56" s="554"/>
      <c r="I56" s="92"/>
      <c r="J56" s="584"/>
      <c r="K56" s="587"/>
      <c r="L56" s="545"/>
      <c r="M56" s="572"/>
      <c r="N56" s="648"/>
      <c r="O56" s="545"/>
      <c r="P56" s="563"/>
      <c r="Q56" s="563"/>
      <c r="R56" s="563"/>
      <c r="S56" s="563"/>
      <c r="T56" s="563"/>
      <c r="U56" s="563"/>
      <c r="V56" s="563"/>
      <c r="W56" s="563"/>
      <c r="X56" s="563"/>
      <c r="Y56" s="545"/>
      <c r="Z56" s="563"/>
      <c r="AA56" s="545"/>
      <c r="AB56" s="705"/>
      <c r="AC56" s="591"/>
      <c r="AD56" s="591"/>
      <c r="AE56" s="545"/>
      <c r="AF56" s="545"/>
      <c r="AG56" s="545"/>
      <c r="AH56" s="545"/>
      <c r="AI56" s="572"/>
      <c r="AJ56" s="682"/>
      <c r="AK56" s="702"/>
      <c r="AL56" s="702"/>
      <c r="AM56" s="545"/>
      <c r="AN56" s="569"/>
      <c r="AO56" s="615"/>
      <c r="AP56" s="430"/>
      <c r="AQ56" s="430"/>
      <c r="AR56" s="430"/>
      <c r="AS56" s="430"/>
      <c r="AT56" s="430"/>
      <c r="AU56" s="430"/>
      <c r="AV56" s="430"/>
      <c r="AW56" s="430"/>
      <c r="AX56" s="430"/>
      <c r="AY56" s="430"/>
      <c r="AZ56" s="477"/>
      <c r="BA56" s="483"/>
      <c r="BB56" s="479"/>
      <c r="BC56" s="479"/>
      <c r="BD56" s="479"/>
      <c r="BE56" s="644"/>
    </row>
    <row r="57" spans="1:57" ht="14.25" customHeight="1" thickBot="1">
      <c r="A57" s="436"/>
      <c r="B57" s="692"/>
      <c r="C57" s="538"/>
      <c r="D57" s="642"/>
      <c r="E57" s="560"/>
      <c r="F57" s="695"/>
      <c r="G57" s="560"/>
      <c r="H57" s="556" t="s">
        <v>133</v>
      </c>
      <c r="I57" s="92" t="s">
        <v>147</v>
      </c>
      <c r="J57" s="584"/>
      <c r="K57" s="587"/>
      <c r="L57" s="545"/>
      <c r="M57" s="572"/>
      <c r="N57" s="648"/>
      <c r="O57" s="545"/>
      <c r="P57" s="563"/>
      <c r="Q57" s="563"/>
      <c r="R57" s="563"/>
      <c r="S57" s="563"/>
      <c r="T57" s="563"/>
      <c r="U57" s="563"/>
      <c r="V57" s="563"/>
      <c r="W57" s="563"/>
      <c r="X57" s="563"/>
      <c r="Y57" s="545"/>
      <c r="Z57" s="563"/>
      <c r="AA57" s="545"/>
      <c r="AB57" s="705"/>
      <c r="AC57" s="591"/>
      <c r="AD57" s="591"/>
      <c r="AE57" s="545"/>
      <c r="AF57" s="545"/>
      <c r="AG57" s="545"/>
      <c r="AH57" s="545"/>
      <c r="AI57" s="572"/>
      <c r="AJ57" s="682"/>
      <c r="AK57" s="702"/>
      <c r="AL57" s="702"/>
      <c r="AM57" s="545"/>
      <c r="AN57" s="569"/>
      <c r="AO57" s="615"/>
      <c r="AP57" s="430"/>
      <c r="AQ57" s="430"/>
      <c r="AR57" s="430"/>
      <c r="AS57" s="430"/>
      <c r="AT57" s="430"/>
      <c r="AU57" s="430"/>
      <c r="AV57" s="430"/>
      <c r="AW57" s="430"/>
      <c r="AX57" s="430"/>
      <c r="AY57" s="430"/>
      <c r="AZ57" s="477"/>
      <c r="BA57" s="483"/>
      <c r="BB57" s="479"/>
      <c r="BC57" s="479"/>
      <c r="BD57" s="479"/>
      <c r="BE57" s="644"/>
    </row>
    <row r="58" spans="1:57" ht="13.5" customHeight="1" thickBot="1">
      <c r="A58" s="436"/>
      <c r="B58" s="692"/>
      <c r="C58" s="538"/>
      <c r="D58" s="642"/>
      <c r="E58" s="560"/>
      <c r="F58" s="695"/>
      <c r="G58" s="560"/>
      <c r="H58" s="558"/>
      <c r="I58" s="92"/>
      <c r="J58" s="584"/>
      <c r="K58" s="587"/>
      <c r="L58" s="545"/>
      <c r="M58" s="572"/>
      <c r="N58" s="648"/>
      <c r="O58" s="545"/>
      <c r="P58" s="563"/>
      <c r="Q58" s="563"/>
      <c r="R58" s="563"/>
      <c r="S58" s="563"/>
      <c r="T58" s="563"/>
      <c r="U58" s="563"/>
      <c r="V58" s="563"/>
      <c r="W58" s="563"/>
      <c r="X58" s="563"/>
      <c r="Y58" s="545"/>
      <c r="Z58" s="563"/>
      <c r="AA58" s="545"/>
      <c r="AB58" s="705"/>
      <c r="AC58" s="591"/>
      <c r="AD58" s="591"/>
      <c r="AE58" s="545"/>
      <c r="AF58" s="545"/>
      <c r="AG58" s="545"/>
      <c r="AH58" s="545"/>
      <c r="AI58" s="572"/>
      <c r="AJ58" s="682"/>
      <c r="AK58" s="702"/>
      <c r="AL58" s="702"/>
      <c r="AM58" s="545"/>
      <c r="AN58" s="569"/>
      <c r="AO58" s="615"/>
      <c r="AP58" s="430"/>
      <c r="AQ58" s="430"/>
      <c r="AR58" s="430"/>
      <c r="AS58" s="430"/>
      <c r="AT58" s="430"/>
      <c r="AU58" s="430"/>
      <c r="AV58" s="430"/>
      <c r="AW58" s="430"/>
      <c r="AX58" s="430"/>
      <c r="AY58" s="430"/>
      <c r="AZ58" s="477"/>
      <c r="BA58" s="483"/>
      <c r="BB58" s="479"/>
      <c r="BC58" s="479"/>
      <c r="BD58" s="479"/>
      <c r="BE58" s="644"/>
    </row>
    <row r="59" spans="1:57" ht="18.75" customHeight="1" thickBot="1">
      <c r="A59" s="436"/>
      <c r="B59" s="692"/>
      <c r="C59" s="538"/>
      <c r="D59" s="642"/>
      <c r="E59" s="560"/>
      <c r="F59" s="695"/>
      <c r="G59" s="560"/>
      <c r="H59" s="684" t="s">
        <v>134</v>
      </c>
      <c r="I59" s="92" t="s">
        <v>147</v>
      </c>
      <c r="J59" s="584"/>
      <c r="K59" s="587"/>
      <c r="L59" s="545"/>
      <c r="M59" s="572"/>
      <c r="N59" s="648"/>
      <c r="O59" s="545"/>
      <c r="P59" s="563"/>
      <c r="Q59" s="563"/>
      <c r="R59" s="563"/>
      <c r="S59" s="563"/>
      <c r="T59" s="563"/>
      <c r="U59" s="563"/>
      <c r="V59" s="563"/>
      <c r="W59" s="563"/>
      <c r="X59" s="563"/>
      <c r="Y59" s="545"/>
      <c r="Z59" s="563"/>
      <c r="AA59" s="545"/>
      <c r="AB59" s="705"/>
      <c r="AC59" s="591"/>
      <c r="AD59" s="591"/>
      <c r="AE59" s="545"/>
      <c r="AF59" s="545"/>
      <c r="AG59" s="545"/>
      <c r="AH59" s="545"/>
      <c r="AI59" s="572"/>
      <c r="AJ59" s="682"/>
      <c r="AK59" s="702"/>
      <c r="AL59" s="702"/>
      <c r="AM59" s="545"/>
      <c r="AN59" s="569"/>
      <c r="AO59" s="615"/>
      <c r="AP59" s="430"/>
      <c r="AQ59" s="430"/>
      <c r="AR59" s="430"/>
      <c r="AS59" s="430"/>
      <c r="AT59" s="430"/>
      <c r="AU59" s="430"/>
      <c r="AV59" s="430"/>
      <c r="AW59" s="430"/>
      <c r="AX59" s="430"/>
      <c r="AY59" s="430"/>
      <c r="AZ59" s="477"/>
      <c r="BA59" s="483"/>
      <c r="BB59" s="479"/>
      <c r="BC59" s="479"/>
      <c r="BD59" s="479"/>
      <c r="BE59" s="644"/>
    </row>
    <row r="60" spans="1:57" ht="15.75" customHeight="1" thickBot="1">
      <c r="A60" s="437"/>
      <c r="B60" s="693"/>
      <c r="C60" s="539"/>
      <c r="D60" s="643"/>
      <c r="E60" s="634"/>
      <c r="F60" s="696"/>
      <c r="G60" s="634"/>
      <c r="H60" s="685"/>
      <c r="I60" s="92" t="s">
        <v>147</v>
      </c>
      <c r="J60" s="666"/>
      <c r="K60" s="668"/>
      <c r="L60" s="589"/>
      <c r="M60" s="670"/>
      <c r="N60" s="649"/>
      <c r="O60" s="589"/>
      <c r="P60" s="658"/>
      <c r="Q60" s="658"/>
      <c r="R60" s="658"/>
      <c r="S60" s="658"/>
      <c r="T60" s="658"/>
      <c r="U60" s="658"/>
      <c r="V60" s="658"/>
      <c r="W60" s="658"/>
      <c r="X60" s="658"/>
      <c r="Y60" s="589"/>
      <c r="Z60" s="658"/>
      <c r="AA60" s="589"/>
      <c r="AB60" s="706"/>
      <c r="AC60" s="592"/>
      <c r="AD60" s="592"/>
      <c r="AE60" s="589"/>
      <c r="AF60" s="589"/>
      <c r="AG60" s="589"/>
      <c r="AH60" s="589"/>
      <c r="AI60" s="670"/>
      <c r="AJ60" s="683"/>
      <c r="AK60" s="703"/>
      <c r="AL60" s="703"/>
      <c r="AM60" s="589"/>
      <c r="AN60" s="632"/>
      <c r="AO60" s="645"/>
      <c r="AP60" s="431"/>
      <c r="AQ60" s="431"/>
      <c r="AR60" s="431"/>
      <c r="AS60" s="431"/>
      <c r="AT60" s="431"/>
      <c r="AU60" s="431"/>
      <c r="AV60" s="431"/>
      <c r="AW60" s="431"/>
      <c r="AX60" s="431"/>
      <c r="AY60" s="431"/>
      <c r="AZ60" s="484"/>
      <c r="BA60" s="485"/>
      <c r="BB60" s="486"/>
      <c r="BC60" s="486"/>
      <c r="BD60" s="486"/>
      <c r="BE60" s="646"/>
    </row>
    <row r="61" spans="1:57" ht="46.5" customHeight="1" thickBot="1">
      <c r="A61" s="765">
        <v>3</v>
      </c>
      <c r="B61" s="689" t="s">
        <v>151</v>
      </c>
      <c r="C61" s="909" t="s">
        <v>261</v>
      </c>
      <c r="D61" s="631" t="s">
        <v>85</v>
      </c>
      <c r="E61" s="544" t="s">
        <v>153</v>
      </c>
      <c r="F61" s="424" t="s">
        <v>262</v>
      </c>
      <c r="G61" s="733" t="s">
        <v>88</v>
      </c>
      <c r="H61" s="36" t="s">
        <v>89</v>
      </c>
      <c r="I61" s="92" t="s">
        <v>140</v>
      </c>
      <c r="J61" s="665">
        <v>26</v>
      </c>
      <c r="K61" s="667" t="str">
        <f>+IF(AND(J61&lt;6,J61&gt;0),"Moderado",IF(AND(J61&lt;12,J61&gt;5),"Mayor",IF(AND(J61&lt;20,J61&gt;11),"Catastrófico","Responda las Preguntas de Impacto")))</f>
        <v>Responda las Preguntas de Impacto</v>
      </c>
      <c r="L61" s="544"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637"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447" t="s">
        <v>263</v>
      </c>
      <c r="O61" s="427" t="s">
        <v>92</v>
      </c>
      <c r="P61" s="34" t="s">
        <v>93</v>
      </c>
      <c r="Q61" s="30" t="s">
        <v>94</v>
      </c>
      <c r="R61" s="30">
        <v>15</v>
      </c>
      <c r="S61" s="707">
        <f>SUM(R61:R68)</f>
        <v>100</v>
      </c>
      <c r="T61" s="430" t="str">
        <f>+IF(AND(S61&lt;=100,S61&gt;=96),"Fuerte",IF(AND(S61&lt;=95,S61&gt;=86),"Moderado",IF(AND(S61&lt;=85,J61&gt;=0),"Débil"," ")))</f>
        <v>Fuerte</v>
      </c>
      <c r="U61" s="430" t="s">
        <v>95</v>
      </c>
      <c r="V61" s="430"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430">
        <f>IF(V61="Fuerte",100,IF(V61="Moderado",50,IF(V61="Débil",0)))</f>
        <v>100</v>
      </c>
      <c r="X61" s="562">
        <f>AVERAGE(W61:W86)</f>
        <v>100</v>
      </c>
      <c r="Y61" s="562" t="s">
        <v>164</v>
      </c>
      <c r="Z61" s="562" t="s">
        <v>208</v>
      </c>
      <c r="AA61" s="787" t="s">
        <v>264</v>
      </c>
      <c r="AB61" s="771" t="str">
        <f>+IF(X61=100,"Fuerte",IF(AND(X61&lt;=99,X61&gt;=50),"Moderado",IF(X61&lt;50,"Débil"," ")))</f>
        <v>Fuerte</v>
      </c>
      <c r="AC61" s="590" t="s">
        <v>99</v>
      </c>
      <c r="AD61" s="590" t="s">
        <v>100</v>
      </c>
      <c r="AE61" s="772"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544"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544" t="str">
        <f>K61</f>
        <v>Responda las Preguntas de Impacto</v>
      </c>
      <c r="AH61" s="544"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637"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540" t="s">
        <v>265</v>
      </c>
      <c r="AK61" s="789">
        <v>43466</v>
      </c>
      <c r="AL61" s="550">
        <v>43830</v>
      </c>
      <c r="AM61" s="716" t="s">
        <v>160</v>
      </c>
      <c r="AN61" s="568" t="s">
        <v>161</v>
      </c>
      <c r="AO61" s="656"/>
      <c r="AP61" s="621"/>
      <c r="AQ61" s="621"/>
      <c r="AR61" s="621"/>
      <c r="AS61" s="621"/>
      <c r="AT61" s="621"/>
      <c r="AU61" s="621"/>
      <c r="AV61" s="621"/>
      <c r="AW61" s="621"/>
      <c r="AX61" s="621"/>
      <c r="AY61" s="621"/>
      <c r="AZ61" s="622"/>
      <c r="BA61" s="625"/>
      <c r="BB61" s="650"/>
      <c r="BC61" s="650"/>
      <c r="BD61" s="650"/>
      <c r="BE61" s="653"/>
    </row>
    <row r="62" spans="1:57" ht="30" customHeight="1" thickBot="1">
      <c r="A62" s="766"/>
      <c r="B62" s="580"/>
      <c r="C62" s="910"/>
      <c r="D62" s="569"/>
      <c r="E62" s="545"/>
      <c r="F62" s="425"/>
      <c r="G62" s="648"/>
      <c r="H62" s="32" t="s">
        <v>104</v>
      </c>
      <c r="I62" s="92" t="s">
        <v>140</v>
      </c>
      <c r="J62" s="584"/>
      <c r="K62" s="587"/>
      <c r="L62" s="545"/>
      <c r="M62" s="572"/>
      <c r="N62" s="448"/>
      <c r="O62" s="428"/>
      <c r="P62" s="34" t="s">
        <v>105</v>
      </c>
      <c r="Q62" s="30" t="s">
        <v>106</v>
      </c>
      <c r="R62" s="30">
        <v>15</v>
      </c>
      <c r="S62" s="708"/>
      <c r="T62" s="430"/>
      <c r="U62" s="430"/>
      <c r="V62" s="430"/>
      <c r="W62" s="430"/>
      <c r="X62" s="563"/>
      <c r="Y62" s="563"/>
      <c r="Z62" s="563"/>
      <c r="AA62" s="591"/>
      <c r="AB62" s="705"/>
      <c r="AC62" s="591"/>
      <c r="AD62" s="591"/>
      <c r="AE62" s="773"/>
      <c r="AF62" s="545"/>
      <c r="AG62" s="545"/>
      <c r="AH62" s="545"/>
      <c r="AI62" s="572"/>
      <c r="AJ62" s="540"/>
      <c r="AK62" s="551"/>
      <c r="AL62" s="551"/>
      <c r="AM62" s="548"/>
      <c r="AN62" s="569"/>
      <c r="AO62" s="613"/>
      <c r="AP62" s="563"/>
      <c r="AQ62" s="563"/>
      <c r="AR62" s="563"/>
      <c r="AS62" s="563"/>
      <c r="AT62" s="563"/>
      <c r="AU62" s="563"/>
      <c r="AV62" s="563"/>
      <c r="AW62" s="563"/>
      <c r="AX62" s="563"/>
      <c r="AY62" s="563"/>
      <c r="AZ62" s="623"/>
      <c r="BA62" s="626"/>
      <c r="BB62" s="651"/>
      <c r="BC62" s="651"/>
      <c r="BD62" s="651"/>
      <c r="BE62" s="654"/>
    </row>
    <row r="63" spans="1:57" ht="30" customHeight="1" thickBot="1">
      <c r="A63" s="766"/>
      <c r="B63" s="580"/>
      <c r="C63" s="910"/>
      <c r="D63" s="569"/>
      <c r="E63" s="545"/>
      <c r="F63" s="425"/>
      <c r="G63" s="648"/>
      <c r="H63" s="32" t="s">
        <v>107</v>
      </c>
      <c r="I63" s="92" t="s">
        <v>140</v>
      </c>
      <c r="J63" s="584"/>
      <c r="K63" s="587"/>
      <c r="L63" s="545"/>
      <c r="M63" s="572"/>
      <c r="N63" s="448"/>
      <c r="O63" s="428"/>
      <c r="P63" s="34" t="s">
        <v>108</v>
      </c>
      <c r="Q63" s="30" t="s">
        <v>109</v>
      </c>
      <c r="R63" s="30">
        <v>15</v>
      </c>
      <c r="S63" s="708"/>
      <c r="T63" s="430"/>
      <c r="U63" s="430"/>
      <c r="V63" s="430"/>
      <c r="W63" s="430"/>
      <c r="X63" s="563"/>
      <c r="Y63" s="563"/>
      <c r="Z63" s="563"/>
      <c r="AA63" s="591"/>
      <c r="AB63" s="705"/>
      <c r="AC63" s="591"/>
      <c r="AD63" s="591"/>
      <c r="AE63" s="773"/>
      <c r="AF63" s="545"/>
      <c r="AG63" s="545"/>
      <c r="AH63" s="545"/>
      <c r="AI63" s="572"/>
      <c r="AJ63" s="540"/>
      <c r="AK63" s="551"/>
      <c r="AL63" s="551"/>
      <c r="AM63" s="548"/>
      <c r="AN63" s="569"/>
      <c r="AO63" s="613"/>
      <c r="AP63" s="563"/>
      <c r="AQ63" s="563"/>
      <c r="AR63" s="563"/>
      <c r="AS63" s="563"/>
      <c r="AT63" s="563"/>
      <c r="AU63" s="563"/>
      <c r="AV63" s="563"/>
      <c r="AW63" s="563"/>
      <c r="AX63" s="563"/>
      <c r="AY63" s="563"/>
      <c r="AZ63" s="623"/>
      <c r="BA63" s="626"/>
      <c r="BB63" s="651"/>
      <c r="BC63" s="651"/>
      <c r="BD63" s="651"/>
      <c r="BE63" s="654"/>
    </row>
    <row r="64" spans="1:57" ht="30" customHeight="1" thickBot="1">
      <c r="A64" s="766"/>
      <c r="B64" s="580"/>
      <c r="C64" s="910"/>
      <c r="D64" s="569"/>
      <c r="E64" s="545"/>
      <c r="F64" s="425"/>
      <c r="G64" s="648"/>
      <c r="H64" s="32" t="s">
        <v>110</v>
      </c>
      <c r="I64" s="92" t="s">
        <v>140</v>
      </c>
      <c r="J64" s="584"/>
      <c r="K64" s="587"/>
      <c r="L64" s="545"/>
      <c r="M64" s="572"/>
      <c r="N64" s="448"/>
      <c r="O64" s="428"/>
      <c r="P64" s="34" t="s">
        <v>112</v>
      </c>
      <c r="Q64" s="30" t="s">
        <v>113</v>
      </c>
      <c r="R64" s="30">
        <v>15</v>
      </c>
      <c r="S64" s="708"/>
      <c r="T64" s="430"/>
      <c r="U64" s="430"/>
      <c r="V64" s="430"/>
      <c r="W64" s="430"/>
      <c r="X64" s="563"/>
      <c r="Y64" s="563"/>
      <c r="Z64" s="563"/>
      <c r="AA64" s="591"/>
      <c r="AB64" s="705"/>
      <c r="AC64" s="591"/>
      <c r="AD64" s="591"/>
      <c r="AE64" s="773"/>
      <c r="AF64" s="545"/>
      <c r="AG64" s="545"/>
      <c r="AH64" s="545"/>
      <c r="AI64" s="572"/>
      <c r="AJ64" s="540"/>
      <c r="AK64" s="551"/>
      <c r="AL64" s="551"/>
      <c r="AM64" s="548"/>
      <c r="AN64" s="569"/>
      <c r="AO64" s="613"/>
      <c r="AP64" s="563"/>
      <c r="AQ64" s="563"/>
      <c r="AR64" s="563"/>
      <c r="AS64" s="563"/>
      <c r="AT64" s="563"/>
      <c r="AU64" s="563"/>
      <c r="AV64" s="563"/>
      <c r="AW64" s="563"/>
      <c r="AX64" s="563"/>
      <c r="AY64" s="563"/>
      <c r="AZ64" s="623"/>
      <c r="BA64" s="626"/>
      <c r="BB64" s="651"/>
      <c r="BC64" s="651"/>
      <c r="BD64" s="651"/>
      <c r="BE64" s="654"/>
    </row>
    <row r="65" spans="1:57" ht="30" customHeight="1" thickBot="1">
      <c r="A65" s="766"/>
      <c r="B65" s="580"/>
      <c r="C65" s="910"/>
      <c r="D65" s="569"/>
      <c r="E65" s="545"/>
      <c r="F65" s="425"/>
      <c r="G65" s="648"/>
      <c r="H65" s="32" t="s">
        <v>114</v>
      </c>
      <c r="I65" s="92" t="s">
        <v>140</v>
      </c>
      <c r="J65" s="584"/>
      <c r="K65" s="587"/>
      <c r="L65" s="545"/>
      <c r="M65" s="572"/>
      <c r="N65" s="448"/>
      <c r="O65" s="428"/>
      <c r="P65" s="34" t="s">
        <v>115</v>
      </c>
      <c r="Q65" s="30" t="s">
        <v>116</v>
      </c>
      <c r="R65" s="30">
        <v>15</v>
      </c>
      <c r="S65" s="708"/>
      <c r="T65" s="430"/>
      <c r="U65" s="430"/>
      <c r="V65" s="430"/>
      <c r="W65" s="430"/>
      <c r="X65" s="563"/>
      <c r="Y65" s="563"/>
      <c r="Z65" s="563"/>
      <c r="AA65" s="591"/>
      <c r="AB65" s="705"/>
      <c r="AC65" s="591"/>
      <c r="AD65" s="591"/>
      <c r="AE65" s="773"/>
      <c r="AF65" s="545"/>
      <c r="AG65" s="545"/>
      <c r="AH65" s="545"/>
      <c r="AI65" s="572"/>
      <c r="AJ65" s="540"/>
      <c r="AK65" s="551"/>
      <c r="AL65" s="551"/>
      <c r="AM65" s="548"/>
      <c r="AN65" s="569"/>
      <c r="AO65" s="613"/>
      <c r="AP65" s="563"/>
      <c r="AQ65" s="563"/>
      <c r="AR65" s="563"/>
      <c r="AS65" s="563"/>
      <c r="AT65" s="563"/>
      <c r="AU65" s="563"/>
      <c r="AV65" s="563"/>
      <c r="AW65" s="563"/>
      <c r="AX65" s="563"/>
      <c r="AY65" s="563"/>
      <c r="AZ65" s="623"/>
      <c r="BA65" s="626"/>
      <c r="BB65" s="651"/>
      <c r="BC65" s="651"/>
      <c r="BD65" s="651"/>
      <c r="BE65" s="654"/>
    </row>
    <row r="66" spans="1:57" ht="30" customHeight="1" thickBot="1">
      <c r="A66" s="766"/>
      <c r="B66" s="580"/>
      <c r="C66" s="910"/>
      <c r="D66" s="569"/>
      <c r="E66" s="545"/>
      <c r="F66" s="425"/>
      <c r="G66" s="648"/>
      <c r="H66" s="32" t="s">
        <v>117</v>
      </c>
      <c r="I66" s="92" t="s">
        <v>140</v>
      </c>
      <c r="J66" s="584"/>
      <c r="K66" s="587"/>
      <c r="L66" s="545"/>
      <c r="M66" s="572"/>
      <c r="N66" s="448"/>
      <c r="O66" s="428"/>
      <c r="P66" s="35" t="s">
        <v>118</v>
      </c>
      <c r="Q66" s="30" t="s">
        <v>119</v>
      </c>
      <c r="R66" s="30">
        <v>15</v>
      </c>
      <c r="S66" s="708"/>
      <c r="T66" s="430"/>
      <c r="U66" s="430"/>
      <c r="V66" s="430"/>
      <c r="W66" s="430"/>
      <c r="X66" s="563"/>
      <c r="Y66" s="563"/>
      <c r="Z66" s="563"/>
      <c r="AA66" s="591"/>
      <c r="AB66" s="705"/>
      <c r="AC66" s="591"/>
      <c r="AD66" s="591"/>
      <c r="AE66" s="773"/>
      <c r="AF66" s="545"/>
      <c r="AG66" s="545"/>
      <c r="AH66" s="545"/>
      <c r="AI66" s="572"/>
      <c r="AJ66" s="540"/>
      <c r="AK66" s="551"/>
      <c r="AL66" s="551"/>
      <c r="AM66" s="548"/>
      <c r="AN66" s="569"/>
      <c r="AO66" s="613"/>
      <c r="AP66" s="563"/>
      <c r="AQ66" s="563"/>
      <c r="AR66" s="563"/>
      <c r="AS66" s="563"/>
      <c r="AT66" s="563"/>
      <c r="AU66" s="563"/>
      <c r="AV66" s="563"/>
      <c r="AW66" s="563"/>
      <c r="AX66" s="563"/>
      <c r="AY66" s="563"/>
      <c r="AZ66" s="623"/>
      <c r="BA66" s="626"/>
      <c r="BB66" s="651"/>
      <c r="BC66" s="651"/>
      <c r="BD66" s="651"/>
      <c r="BE66" s="654"/>
    </row>
    <row r="67" spans="1:57" ht="60" customHeight="1" thickBot="1">
      <c r="A67" s="766"/>
      <c r="B67" s="580"/>
      <c r="C67" s="910"/>
      <c r="D67" s="569"/>
      <c r="E67" s="545"/>
      <c r="F67" s="425"/>
      <c r="G67" s="648"/>
      <c r="H67" s="32" t="s">
        <v>120</v>
      </c>
      <c r="I67" s="92" t="s">
        <v>140</v>
      </c>
      <c r="J67" s="584"/>
      <c r="K67" s="587"/>
      <c r="L67" s="545"/>
      <c r="M67" s="572"/>
      <c r="N67" s="448"/>
      <c r="O67" s="428"/>
      <c r="P67" s="34" t="s">
        <v>121</v>
      </c>
      <c r="Q67" s="34" t="s">
        <v>122</v>
      </c>
      <c r="R67" s="34">
        <v>10</v>
      </c>
      <c r="S67" s="708"/>
      <c r="T67" s="430"/>
      <c r="U67" s="430"/>
      <c r="V67" s="430"/>
      <c r="W67" s="430"/>
      <c r="X67" s="563"/>
      <c r="Y67" s="563"/>
      <c r="Z67" s="563"/>
      <c r="AA67" s="591"/>
      <c r="AB67" s="705"/>
      <c r="AC67" s="591"/>
      <c r="AD67" s="591"/>
      <c r="AE67" s="773"/>
      <c r="AF67" s="545"/>
      <c r="AG67" s="545"/>
      <c r="AH67" s="545"/>
      <c r="AI67" s="572"/>
      <c r="AJ67" s="540"/>
      <c r="AK67" s="551"/>
      <c r="AL67" s="551"/>
      <c r="AM67" s="548"/>
      <c r="AN67" s="569"/>
      <c r="AO67" s="613"/>
      <c r="AP67" s="563"/>
      <c r="AQ67" s="563"/>
      <c r="AR67" s="563"/>
      <c r="AS67" s="563"/>
      <c r="AT67" s="563"/>
      <c r="AU67" s="563"/>
      <c r="AV67" s="563"/>
      <c r="AW67" s="563"/>
      <c r="AX67" s="563"/>
      <c r="AY67" s="563"/>
      <c r="AZ67" s="623"/>
      <c r="BA67" s="626"/>
      <c r="BB67" s="651"/>
      <c r="BC67" s="651"/>
      <c r="BD67" s="651"/>
      <c r="BE67" s="654"/>
    </row>
    <row r="68" spans="1:57" ht="85.5" customHeight="1" thickBot="1">
      <c r="A68" s="766"/>
      <c r="B68" s="580"/>
      <c r="C68" s="910"/>
      <c r="D68" s="569"/>
      <c r="E68" s="546"/>
      <c r="F68" s="425"/>
      <c r="G68" s="648"/>
      <c r="H68" s="32" t="s">
        <v>123</v>
      </c>
      <c r="I68" s="92" t="s">
        <v>140</v>
      </c>
      <c r="J68" s="584"/>
      <c r="K68" s="587"/>
      <c r="L68" s="545"/>
      <c r="M68" s="572"/>
      <c r="N68" s="448"/>
      <c r="O68" s="428"/>
      <c r="P68" s="33"/>
      <c r="Q68" s="33"/>
      <c r="R68" s="33"/>
      <c r="S68" s="709"/>
      <c r="T68" s="430"/>
      <c r="U68" s="430"/>
      <c r="V68" s="430"/>
      <c r="W68" s="430"/>
      <c r="X68" s="563"/>
      <c r="Y68" s="564"/>
      <c r="Z68" s="564"/>
      <c r="AA68" s="834"/>
      <c r="AB68" s="705"/>
      <c r="AC68" s="591"/>
      <c r="AD68" s="591"/>
      <c r="AE68" s="773"/>
      <c r="AF68" s="545"/>
      <c r="AG68" s="545"/>
      <c r="AH68" s="545"/>
      <c r="AI68" s="572"/>
      <c r="AJ68" s="540"/>
      <c r="AK68" s="552"/>
      <c r="AL68" s="552"/>
      <c r="AM68" s="549"/>
      <c r="AN68" s="569"/>
      <c r="AO68" s="614"/>
      <c r="AP68" s="564"/>
      <c r="AQ68" s="564"/>
      <c r="AR68" s="564"/>
      <c r="AS68" s="564"/>
      <c r="AT68" s="564"/>
      <c r="AU68" s="564"/>
      <c r="AV68" s="564"/>
      <c r="AW68" s="564"/>
      <c r="AX68" s="564"/>
      <c r="AY68" s="564"/>
      <c r="AZ68" s="624"/>
      <c r="BA68" s="627"/>
      <c r="BB68" s="652"/>
      <c r="BC68" s="652"/>
      <c r="BD68" s="652"/>
      <c r="BE68" s="655"/>
    </row>
    <row r="69" spans="1:57" ht="30" customHeight="1" thickBot="1">
      <c r="A69" s="766"/>
      <c r="B69" s="580"/>
      <c r="C69" s="910"/>
      <c r="D69" s="569"/>
      <c r="E69" s="647" t="s">
        <v>266</v>
      </c>
      <c r="F69" s="425"/>
      <c r="G69" s="648"/>
      <c r="H69" s="32" t="s">
        <v>124</v>
      </c>
      <c r="I69" s="92" t="s">
        <v>140</v>
      </c>
      <c r="J69" s="584"/>
      <c r="K69" s="587"/>
      <c r="L69" s="545"/>
      <c r="M69" s="572"/>
      <c r="N69" s="448" t="s">
        <v>267</v>
      </c>
      <c r="O69" s="544" t="s">
        <v>92</v>
      </c>
      <c r="P69" s="30" t="s">
        <v>93</v>
      </c>
      <c r="Q69" s="30" t="s">
        <v>94</v>
      </c>
      <c r="R69" s="30">
        <v>15</v>
      </c>
      <c r="S69" s="562">
        <f>SUM(R69:R78)</f>
        <v>100</v>
      </c>
      <c r="T69" s="562" t="str">
        <f>+IF(AND(S69&lt;=100,S69&gt;=96),"Fuerte",IF(AND(S69&lt;=95,S69&gt;=86),"Moderado",IF(AND(S69&lt;=85,J69&gt;=0),"Débil"," ")))</f>
        <v>Fuerte</v>
      </c>
      <c r="U69" s="562" t="s">
        <v>95</v>
      </c>
      <c r="V69" s="562"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562">
        <f>IF(V69="Fuerte",100,IF(V69="Moderado",50,IF(V69="Débil",0)))</f>
        <v>100</v>
      </c>
      <c r="X69" s="563"/>
      <c r="Y69" s="553" t="s">
        <v>164</v>
      </c>
      <c r="Z69" s="606" t="s">
        <v>214</v>
      </c>
      <c r="AA69" s="553" t="s">
        <v>268</v>
      </c>
      <c r="AB69" s="705"/>
      <c r="AC69" s="591"/>
      <c r="AD69" s="591"/>
      <c r="AE69" s="773"/>
      <c r="AF69" s="545"/>
      <c r="AG69" s="545"/>
      <c r="AH69" s="545"/>
      <c r="AI69" s="572"/>
      <c r="AJ69" s="540" t="s">
        <v>269</v>
      </c>
      <c r="AK69" s="541">
        <v>43466</v>
      </c>
      <c r="AL69" s="541">
        <v>43830</v>
      </c>
      <c r="AM69" s="428" t="s">
        <v>167</v>
      </c>
      <c r="AN69" s="569"/>
      <c r="AO69" s="615"/>
      <c r="AP69" s="430"/>
      <c r="AQ69" s="430"/>
      <c r="AR69" s="430"/>
      <c r="AS69" s="430"/>
      <c r="AT69" s="430"/>
      <c r="AU69" s="430"/>
      <c r="AV69" s="430"/>
      <c r="AW69" s="430"/>
      <c r="AX69" s="430"/>
      <c r="AY69" s="430"/>
      <c r="AZ69" s="477"/>
      <c r="BA69" s="483"/>
      <c r="BB69" s="479"/>
      <c r="BC69" s="479"/>
      <c r="BD69" s="479"/>
      <c r="BE69" s="644"/>
    </row>
    <row r="70" spans="1:57" ht="30" customHeight="1" thickBot="1">
      <c r="A70" s="766"/>
      <c r="B70" s="580"/>
      <c r="C70" s="910"/>
      <c r="D70" s="569"/>
      <c r="E70" s="648"/>
      <c r="F70" s="425"/>
      <c r="G70" s="648"/>
      <c r="H70" s="32" t="s">
        <v>125</v>
      </c>
      <c r="I70" s="92" t="s">
        <v>140</v>
      </c>
      <c r="J70" s="584"/>
      <c r="K70" s="587"/>
      <c r="L70" s="545"/>
      <c r="M70" s="572"/>
      <c r="N70" s="448"/>
      <c r="O70" s="545"/>
      <c r="P70" s="31" t="s">
        <v>105</v>
      </c>
      <c r="Q70" s="30" t="s">
        <v>106</v>
      </c>
      <c r="R70" s="30">
        <v>15</v>
      </c>
      <c r="S70" s="563"/>
      <c r="T70" s="563"/>
      <c r="U70" s="563"/>
      <c r="V70" s="563"/>
      <c r="W70" s="563"/>
      <c r="X70" s="563"/>
      <c r="Y70" s="545"/>
      <c r="Z70" s="563"/>
      <c r="AA70" s="545"/>
      <c r="AB70" s="705"/>
      <c r="AC70" s="591"/>
      <c r="AD70" s="591"/>
      <c r="AE70" s="773"/>
      <c r="AF70" s="545"/>
      <c r="AG70" s="545"/>
      <c r="AH70" s="545"/>
      <c r="AI70" s="572"/>
      <c r="AJ70" s="540"/>
      <c r="AK70" s="541"/>
      <c r="AL70" s="541"/>
      <c r="AM70" s="428"/>
      <c r="AN70" s="569"/>
      <c r="AO70" s="615"/>
      <c r="AP70" s="430"/>
      <c r="AQ70" s="430"/>
      <c r="AR70" s="430"/>
      <c r="AS70" s="430"/>
      <c r="AT70" s="430"/>
      <c r="AU70" s="430"/>
      <c r="AV70" s="430"/>
      <c r="AW70" s="430"/>
      <c r="AX70" s="430"/>
      <c r="AY70" s="430"/>
      <c r="AZ70" s="477"/>
      <c r="BA70" s="483"/>
      <c r="BB70" s="479"/>
      <c r="BC70" s="479"/>
      <c r="BD70" s="479"/>
      <c r="BE70" s="644"/>
    </row>
    <row r="71" spans="1:57" ht="30" customHeight="1" thickBot="1">
      <c r="A71" s="766"/>
      <c r="B71" s="580"/>
      <c r="C71" s="910"/>
      <c r="D71" s="569"/>
      <c r="E71" s="648"/>
      <c r="F71" s="425"/>
      <c r="G71" s="648"/>
      <c r="H71" s="32" t="s">
        <v>126</v>
      </c>
      <c r="I71" s="92" t="s">
        <v>140</v>
      </c>
      <c r="J71" s="584"/>
      <c r="K71" s="587"/>
      <c r="L71" s="545"/>
      <c r="M71" s="572"/>
      <c r="N71" s="448"/>
      <c r="O71" s="545"/>
      <c r="P71" s="31" t="s">
        <v>108</v>
      </c>
      <c r="Q71" s="30" t="s">
        <v>109</v>
      </c>
      <c r="R71" s="30">
        <v>15</v>
      </c>
      <c r="S71" s="563"/>
      <c r="T71" s="563"/>
      <c r="U71" s="563"/>
      <c r="V71" s="563"/>
      <c r="W71" s="563"/>
      <c r="X71" s="563"/>
      <c r="Y71" s="545"/>
      <c r="Z71" s="563"/>
      <c r="AA71" s="545"/>
      <c r="AB71" s="705"/>
      <c r="AC71" s="591"/>
      <c r="AD71" s="591"/>
      <c r="AE71" s="773"/>
      <c r="AF71" s="545"/>
      <c r="AG71" s="545"/>
      <c r="AH71" s="545"/>
      <c r="AI71" s="572"/>
      <c r="AJ71" s="540"/>
      <c r="AK71" s="541"/>
      <c r="AL71" s="541"/>
      <c r="AM71" s="428"/>
      <c r="AN71" s="569"/>
      <c r="AO71" s="615"/>
      <c r="AP71" s="430"/>
      <c r="AQ71" s="430"/>
      <c r="AR71" s="430"/>
      <c r="AS71" s="430"/>
      <c r="AT71" s="430"/>
      <c r="AU71" s="430"/>
      <c r="AV71" s="430"/>
      <c r="AW71" s="430"/>
      <c r="AX71" s="430"/>
      <c r="AY71" s="430"/>
      <c r="AZ71" s="477"/>
      <c r="BA71" s="483"/>
      <c r="BB71" s="479"/>
      <c r="BC71" s="479"/>
      <c r="BD71" s="479"/>
      <c r="BE71" s="644"/>
    </row>
    <row r="72" spans="1:57" ht="30" customHeight="1" thickBot="1">
      <c r="A72" s="766"/>
      <c r="B72" s="580"/>
      <c r="C72" s="910"/>
      <c r="D72" s="569"/>
      <c r="E72" s="648"/>
      <c r="F72" s="425"/>
      <c r="G72" s="648"/>
      <c r="H72" s="32" t="s">
        <v>127</v>
      </c>
      <c r="I72" s="92" t="s">
        <v>140</v>
      </c>
      <c r="J72" s="584"/>
      <c r="K72" s="587"/>
      <c r="L72" s="545"/>
      <c r="M72" s="572"/>
      <c r="N72" s="448"/>
      <c r="O72" s="545"/>
      <c r="P72" s="31" t="s">
        <v>112</v>
      </c>
      <c r="Q72" s="30" t="s">
        <v>113</v>
      </c>
      <c r="R72" s="30">
        <v>15</v>
      </c>
      <c r="S72" s="563"/>
      <c r="T72" s="563"/>
      <c r="U72" s="563"/>
      <c r="V72" s="563"/>
      <c r="W72" s="563"/>
      <c r="X72" s="563"/>
      <c r="Y72" s="545"/>
      <c r="Z72" s="563"/>
      <c r="AA72" s="545"/>
      <c r="AB72" s="705"/>
      <c r="AC72" s="591"/>
      <c r="AD72" s="591"/>
      <c r="AE72" s="773"/>
      <c r="AF72" s="545"/>
      <c r="AG72" s="545"/>
      <c r="AH72" s="545"/>
      <c r="AI72" s="572"/>
      <c r="AJ72" s="540"/>
      <c r="AK72" s="541"/>
      <c r="AL72" s="541"/>
      <c r="AM72" s="428"/>
      <c r="AN72" s="569"/>
      <c r="AO72" s="615"/>
      <c r="AP72" s="430"/>
      <c r="AQ72" s="430"/>
      <c r="AR72" s="430"/>
      <c r="AS72" s="430"/>
      <c r="AT72" s="430"/>
      <c r="AU72" s="430"/>
      <c r="AV72" s="430"/>
      <c r="AW72" s="430"/>
      <c r="AX72" s="430"/>
      <c r="AY72" s="430"/>
      <c r="AZ72" s="477"/>
      <c r="BA72" s="483"/>
      <c r="BB72" s="479"/>
      <c r="BC72" s="479"/>
      <c r="BD72" s="479"/>
      <c r="BE72" s="644"/>
    </row>
    <row r="73" spans="1:57" ht="18.75" customHeight="1" thickBot="1">
      <c r="A73" s="766"/>
      <c r="B73" s="580"/>
      <c r="C73" s="910"/>
      <c r="D73" s="569"/>
      <c r="E73" s="648"/>
      <c r="F73" s="425"/>
      <c r="G73" s="648"/>
      <c r="H73" s="554" t="s">
        <v>128</v>
      </c>
      <c r="I73" s="92" t="s">
        <v>140</v>
      </c>
      <c r="J73" s="584"/>
      <c r="K73" s="587"/>
      <c r="L73" s="545"/>
      <c r="M73" s="572"/>
      <c r="N73" s="448"/>
      <c r="O73" s="545"/>
      <c r="P73" s="31" t="s">
        <v>115</v>
      </c>
      <c r="Q73" s="30" t="s">
        <v>116</v>
      </c>
      <c r="R73" s="30">
        <v>15</v>
      </c>
      <c r="S73" s="563"/>
      <c r="T73" s="563"/>
      <c r="U73" s="563"/>
      <c r="V73" s="563"/>
      <c r="W73" s="563"/>
      <c r="X73" s="563"/>
      <c r="Y73" s="545"/>
      <c r="Z73" s="563"/>
      <c r="AA73" s="545"/>
      <c r="AB73" s="705"/>
      <c r="AC73" s="591"/>
      <c r="AD73" s="591"/>
      <c r="AE73" s="773"/>
      <c r="AF73" s="545"/>
      <c r="AG73" s="545"/>
      <c r="AH73" s="545"/>
      <c r="AI73" s="572"/>
      <c r="AJ73" s="540"/>
      <c r="AK73" s="541"/>
      <c r="AL73" s="541"/>
      <c r="AM73" s="428"/>
      <c r="AN73" s="569"/>
      <c r="AO73" s="615"/>
      <c r="AP73" s="430"/>
      <c r="AQ73" s="430"/>
      <c r="AR73" s="430"/>
      <c r="AS73" s="430"/>
      <c r="AT73" s="430"/>
      <c r="AU73" s="430"/>
      <c r="AV73" s="430"/>
      <c r="AW73" s="430"/>
      <c r="AX73" s="430"/>
      <c r="AY73" s="430"/>
      <c r="AZ73" s="477"/>
      <c r="BA73" s="483"/>
      <c r="BB73" s="479"/>
      <c r="BC73" s="479"/>
      <c r="BD73" s="479"/>
      <c r="BE73" s="644"/>
    </row>
    <row r="74" spans="1:57" ht="45.75" customHeight="1" thickBot="1">
      <c r="A74" s="766"/>
      <c r="B74" s="580"/>
      <c r="C74" s="910"/>
      <c r="D74" s="569"/>
      <c r="E74" s="648"/>
      <c r="F74" s="425"/>
      <c r="G74" s="648"/>
      <c r="H74" s="554"/>
      <c r="I74" s="92" t="s">
        <v>140</v>
      </c>
      <c r="J74" s="584"/>
      <c r="K74" s="587"/>
      <c r="L74" s="545"/>
      <c r="M74" s="572"/>
      <c r="N74" s="448"/>
      <c r="O74" s="545"/>
      <c r="P74" s="31" t="s">
        <v>118</v>
      </c>
      <c r="Q74" s="30" t="s">
        <v>119</v>
      </c>
      <c r="R74" s="30">
        <v>15</v>
      </c>
      <c r="S74" s="563"/>
      <c r="T74" s="563"/>
      <c r="U74" s="563"/>
      <c r="V74" s="563"/>
      <c r="W74" s="563"/>
      <c r="X74" s="563"/>
      <c r="Y74" s="545"/>
      <c r="Z74" s="563"/>
      <c r="AA74" s="545"/>
      <c r="AB74" s="705"/>
      <c r="AC74" s="591"/>
      <c r="AD74" s="591"/>
      <c r="AE74" s="773"/>
      <c r="AF74" s="545"/>
      <c r="AG74" s="545"/>
      <c r="AH74" s="545"/>
      <c r="AI74" s="572"/>
      <c r="AJ74" s="540"/>
      <c r="AK74" s="541"/>
      <c r="AL74" s="541"/>
      <c r="AM74" s="428"/>
      <c r="AN74" s="569"/>
      <c r="AO74" s="615"/>
      <c r="AP74" s="430"/>
      <c r="AQ74" s="430"/>
      <c r="AR74" s="430"/>
      <c r="AS74" s="430"/>
      <c r="AT74" s="430"/>
      <c r="AU74" s="430"/>
      <c r="AV74" s="430"/>
      <c r="AW74" s="430"/>
      <c r="AX74" s="430"/>
      <c r="AY74" s="430"/>
      <c r="AZ74" s="477"/>
      <c r="BA74" s="483"/>
      <c r="BB74" s="479"/>
      <c r="BC74" s="479"/>
      <c r="BD74" s="479"/>
      <c r="BE74" s="644"/>
    </row>
    <row r="75" spans="1:57" ht="113.25" customHeight="1" thickBot="1">
      <c r="A75" s="766"/>
      <c r="B75" s="580"/>
      <c r="C75" s="910"/>
      <c r="D75" s="569"/>
      <c r="E75" s="648"/>
      <c r="F75" s="425"/>
      <c r="G75" s="648"/>
      <c r="H75" s="556" t="s">
        <v>129</v>
      </c>
      <c r="I75" s="92" t="s">
        <v>140</v>
      </c>
      <c r="J75" s="584"/>
      <c r="K75" s="587"/>
      <c r="L75" s="545"/>
      <c r="M75" s="572"/>
      <c r="N75" s="448"/>
      <c r="O75" s="545"/>
      <c r="P75" s="31" t="s">
        <v>121</v>
      </c>
      <c r="Q75" s="34" t="s">
        <v>122</v>
      </c>
      <c r="R75" s="30">
        <v>10</v>
      </c>
      <c r="S75" s="563"/>
      <c r="T75" s="563"/>
      <c r="U75" s="563"/>
      <c r="V75" s="563"/>
      <c r="W75" s="563"/>
      <c r="X75" s="563"/>
      <c r="Y75" s="545"/>
      <c r="Z75" s="563"/>
      <c r="AA75" s="545"/>
      <c r="AB75" s="705"/>
      <c r="AC75" s="591"/>
      <c r="AD75" s="591"/>
      <c r="AE75" s="773"/>
      <c r="AF75" s="545"/>
      <c r="AG75" s="545"/>
      <c r="AH75" s="545"/>
      <c r="AI75" s="572"/>
      <c r="AJ75" s="540"/>
      <c r="AK75" s="541"/>
      <c r="AL75" s="541"/>
      <c r="AM75" s="428"/>
      <c r="AN75" s="569"/>
      <c r="AO75" s="615"/>
      <c r="AP75" s="430"/>
      <c r="AQ75" s="430"/>
      <c r="AR75" s="430"/>
      <c r="AS75" s="430"/>
      <c r="AT75" s="430"/>
      <c r="AU75" s="430"/>
      <c r="AV75" s="430"/>
      <c r="AW75" s="430"/>
      <c r="AX75" s="430"/>
      <c r="AY75" s="430"/>
      <c r="AZ75" s="477"/>
      <c r="BA75" s="483"/>
      <c r="BB75" s="479"/>
      <c r="BC75" s="479"/>
      <c r="BD75" s="479"/>
      <c r="BE75" s="644"/>
    </row>
    <row r="76" spans="1:57" ht="26.25" customHeight="1" thickBot="1">
      <c r="A76" s="766"/>
      <c r="B76" s="580"/>
      <c r="C76" s="910"/>
      <c r="D76" s="569"/>
      <c r="E76" s="648"/>
      <c r="F76" s="425"/>
      <c r="G76" s="648"/>
      <c r="H76" s="558"/>
      <c r="I76" s="92" t="s">
        <v>140</v>
      </c>
      <c r="J76" s="584"/>
      <c r="K76" s="587"/>
      <c r="L76" s="545"/>
      <c r="M76" s="572"/>
      <c r="N76" s="648"/>
      <c r="O76" s="545"/>
      <c r="P76" s="562"/>
      <c r="Q76" s="562"/>
      <c r="R76" s="562"/>
      <c r="S76" s="563"/>
      <c r="T76" s="563"/>
      <c r="U76" s="563"/>
      <c r="V76" s="563"/>
      <c r="W76" s="563"/>
      <c r="X76" s="563"/>
      <c r="Y76" s="545"/>
      <c r="Z76" s="563"/>
      <c r="AA76" s="545"/>
      <c r="AB76" s="705"/>
      <c r="AC76" s="591"/>
      <c r="AD76" s="591"/>
      <c r="AE76" s="773"/>
      <c r="AF76" s="545"/>
      <c r="AG76" s="545"/>
      <c r="AH76" s="545"/>
      <c r="AI76" s="572"/>
      <c r="AJ76" s="681" t="s">
        <v>270</v>
      </c>
      <c r="AK76" s="701" t="s">
        <v>149</v>
      </c>
      <c r="AL76" s="701" t="s">
        <v>169</v>
      </c>
      <c r="AM76" s="553" t="s">
        <v>170</v>
      </c>
      <c r="AN76" s="569"/>
      <c r="AO76" s="615"/>
      <c r="AP76" s="430"/>
      <c r="AQ76" s="430"/>
      <c r="AR76" s="430"/>
      <c r="AS76" s="430"/>
      <c r="AT76" s="430"/>
      <c r="AU76" s="430"/>
      <c r="AV76" s="430"/>
      <c r="AW76" s="430"/>
      <c r="AX76" s="430"/>
      <c r="AY76" s="430"/>
      <c r="AZ76" s="477"/>
      <c r="BA76" s="483"/>
      <c r="BB76" s="479"/>
      <c r="BC76" s="479"/>
      <c r="BD76" s="479"/>
      <c r="BE76" s="644"/>
    </row>
    <row r="77" spans="1:57" ht="18.75" customHeight="1" thickBot="1">
      <c r="A77" s="766"/>
      <c r="B77" s="580"/>
      <c r="C77" s="910"/>
      <c r="D77" s="569"/>
      <c r="E77" s="648"/>
      <c r="F77" s="425"/>
      <c r="G77" s="648"/>
      <c r="H77" s="554" t="s">
        <v>130</v>
      </c>
      <c r="I77" s="92" t="s">
        <v>140</v>
      </c>
      <c r="J77" s="584"/>
      <c r="K77" s="587"/>
      <c r="L77" s="545"/>
      <c r="M77" s="572"/>
      <c r="N77" s="648"/>
      <c r="O77" s="545"/>
      <c r="P77" s="563"/>
      <c r="Q77" s="563"/>
      <c r="R77" s="563"/>
      <c r="S77" s="563"/>
      <c r="T77" s="563"/>
      <c r="U77" s="563"/>
      <c r="V77" s="563"/>
      <c r="W77" s="563"/>
      <c r="X77" s="563"/>
      <c r="Y77" s="545"/>
      <c r="Z77" s="563"/>
      <c r="AA77" s="545"/>
      <c r="AB77" s="705"/>
      <c r="AC77" s="591"/>
      <c r="AD77" s="591"/>
      <c r="AE77" s="773"/>
      <c r="AF77" s="545"/>
      <c r="AG77" s="545"/>
      <c r="AH77" s="545"/>
      <c r="AI77" s="572"/>
      <c r="AJ77" s="682"/>
      <c r="AK77" s="702"/>
      <c r="AL77" s="702"/>
      <c r="AM77" s="545"/>
      <c r="AN77" s="569"/>
      <c r="AO77" s="615"/>
      <c r="AP77" s="430"/>
      <c r="AQ77" s="430"/>
      <c r="AR77" s="430"/>
      <c r="AS77" s="430"/>
      <c r="AT77" s="430"/>
      <c r="AU77" s="430"/>
      <c r="AV77" s="430"/>
      <c r="AW77" s="430"/>
      <c r="AX77" s="430"/>
      <c r="AY77" s="430"/>
      <c r="AZ77" s="477"/>
      <c r="BA77" s="483"/>
      <c r="BB77" s="479"/>
      <c r="BC77" s="479"/>
      <c r="BD77" s="479"/>
      <c r="BE77" s="644"/>
    </row>
    <row r="78" spans="1:57" ht="9.75" customHeight="1" thickBot="1">
      <c r="A78" s="766"/>
      <c r="B78" s="580"/>
      <c r="C78" s="910"/>
      <c r="D78" s="569"/>
      <c r="E78" s="648"/>
      <c r="F78" s="425"/>
      <c r="G78" s="648"/>
      <c r="H78" s="554"/>
      <c r="I78" s="92" t="s">
        <v>140</v>
      </c>
      <c r="J78" s="584"/>
      <c r="K78" s="587"/>
      <c r="L78" s="545"/>
      <c r="M78" s="572"/>
      <c r="N78" s="648"/>
      <c r="O78" s="545"/>
      <c r="P78" s="563"/>
      <c r="Q78" s="563"/>
      <c r="R78" s="563"/>
      <c r="S78" s="563"/>
      <c r="T78" s="563"/>
      <c r="U78" s="563"/>
      <c r="V78" s="563"/>
      <c r="W78" s="563"/>
      <c r="X78" s="563"/>
      <c r="Y78" s="545"/>
      <c r="Z78" s="563"/>
      <c r="AA78" s="545"/>
      <c r="AB78" s="705"/>
      <c r="AC78" s="591"/>
      <c r="AD78" s="591"/>
      <c r="AE78" s="773"/>
      <c r="AF78" s="545"/>
      <c r="AG78" s="545"/>
      <c r="AH78" s="545"/>
      <c r="AI78" s="572"/>
      <c r="AJ78" s="682"/>
      <c r="AK78" s="702"/>
      <c r="AL78" s="702"/>
      <c r="AM78" s="545"/>
      <c r="AN78" s="569"/>
      <c r="AO78" s="615"/>
      <c r="AP78" s="430"/>
      <c r="AQ78" s="430"/>
      <c r="AR78" s="430"/>
      <c r="AS78" s="430"/>
      <c r="AT78" s="430"/>
      <c r="AU78" s="430"/>
      <c r="AV78" s="430"/>
      <c r="AW78" s="430"/>
      <c r="AX78" s="430"/>
      <c r="AY78" s="430"/>
      <c r="AZ78" s="477"/>
      <c r="BA78" s="483"/>
      <c r="BB78" s="479"/>
      <c r="BC78" s="479"/>
      <c r="BD78" s="479"/>
      <c r="BE78" s="644"/>
    </row>
    <row r="79" spans="1:57" ht="18.75" customHeight="1" thickBot="1">
      <c r="A79" s="766"/>
      <c r="B79" s="580"/>
      <c r="C79" s="910"/>
      <c r="D79" s="569"/>
      <c r="E79" s="648"/>
      <c r="F79" s="425"/>
      <c r="G79" s="648"/>
      <c r="H79" s="554" t="s">
        <v>131</v>
      </c>
      <c r="I79" s="92" t="s">
        <v>140</v>
      </c>
      <c r="J79" s="584"/>
      <c r="K79" s="587"/>
      <c r="L79" s="545"/>
      <c r="M79" s="572"/>
      <c r="N79" s="648"/>
      <c r="O79" s="545"/>
      <c r="P79" s="563"/>
      <c r="Q79" s="563"/>
      <c r="R79" s="563"/>
      <c r="S79" s="563"/>
      <c r="T79" s="563"/>
      <c r="U79" s="563"/>
      <c r="V79" s="563"/>
      <c r="W79" s="563"/>
      <c r="X79" s="563"/>
      <c r="Y79" s="545"/>
      <c r="Z79" s="563"/>
      <c r="AA79" s="545"/>
      <c r="AB79" s="705"/>
      <c r="AC79" s="591"/>
      <c r="AD79" s="591"/>
      <c r="AE79" s="773"/>
      <c r="AF79" s="545"/>
      <c r="AG79" s="545"/>
      <c r="AH79" s="545"/>
      <c r="AI79" s="572"/>
      <c r="AJ79" s="682"/>
      <c r="AK79" s="702"/>
      <c r="AL79" s="702"/>
      <c r="AM79" s="545"/>
      <c r="AN79" s="569"/>
      <c r="AO79" s="615"/>
      <c r="AP79" s="430"/>
      <c r="AQ79" s="430"/>
      <c r="AR79" s="430"/>
      <c r="AS79" s="430"/>
      <c r="AT79" s="430"/>
      <c r="AU79" s="430"/>
      <c r="AV79" s="430"/>
      <c r="AW79" s="430"/>
      <c r="AX79" s="430"/>
      <c r="AY79" s="430"/>
      <c r="AZ79" s="477"/>
      <c r="BA79" s="483"/>
      <c r="BB79" s="479"/>
      <c r="BC79" s="479"/>
      <c r="BD79" s="479"/>
      <c r="BE79" s="644"/>
    </row>
    <row r="80" spans="1:57" ht="12.75" customHeight="1" thickBot="1">
      <c r="A80" s="766"/>
      <c r="B80" s="580"/>
      <c r="C80" s="910"/>
      <c r="D80" s="569"/>
      <c r="E80" s="648"/>
      <c r="F80" s="425"/>
      <c r="G80" s="648"/>
      <c r="H80" s="554"/>
      <c r="I80" s="92" t="s">
        <v>140</v>
      </c>
      <c r="J80" s="584"/>
      <c r="K80" s="587"/>
      <c r="L80" s="545"/>
      <c r="M80" s="572"/>
      <c r="N80" s="648"/>
      <c r="O80" s="545"/>
      <c r="P80" s="563"/>
      <c r="Q80" s="563"/>
      <c r="R80" s="563"/>
      <c r="S80" s="563"/>
      <c r="T80" s="563"/>
      <c r="U80" s="563"/>
      <c r="V80" s="563"/>
      <c r="W80" s="563"/>
      <c r="X80" s="563"/>
      <c r="Y80" s="545"/>
      <c r="Z80" s="563"/>
      <c r="AA80" s="545"/>
      <c r="AB80" s="705"/>
      <c r="AC80" s="591"/>
      <c r="AD80" s="591"/>
      <c r="AE80" s="773"/>
      <c r="AF80" s="545"/>
      <c r="AG80" s="545"/>
      <c r="AH80" s="545"/>
      <c r="AI80" s="572"/>
      <c r="AJ80" s="682"/>
      <c r="AK80" s="702"/>
      <c r="AL80" s="702"/>
      <c r="AM80" s="545"/>
      <c r="AN80" s="569"/>
      <c r="AO80" s="615"/>
      <c r="AP80" s="430"/>
      <c r="AQ80" s="430"/>
      <c r="AR80" s="430"/>
      <c r="AS80" s="430"/>
      <c r="AT80" s="430"/>
      <c r="AU80" s="430"/>
      <c r="AV80" s="430"/>
      <c r="AW80" s="430"/>
      <c r="AX80" s="430"/>
      <c r="AY80" s="430"/>
      <c r="AZ80" s="477"/>
      <c r="BA80" s="483"/>
      <c r="BB80" s="479"/>
      <c r="BC80" s="479"/>
      <c r="BD80" s="479"/>
      <c r="BE80" s="644"/>
    </row>
    <row r="81" spans="1:57" ht="18.75" customHeight="1" thickBot="1">
      <c r="A81" s="766"/>
      <c r="B81" s="580"/>
      <c r="C81" s="910"/>
      <c r="D81" s="569"/>
      <c r="E81" s="648"/>
      <c r="F81" s="425"/>
      <c r="G81" s="648"/>
      <c r="H81" s="554" t="s">
        <v>132</v>
      </c>
      <c r="I81" s="92" t="s">
        <v>140</v>
      </c>
      <c r="J81" s="584"/>
      <c r="K81" s="587"/>
      <c r="L81" s="545"/>
      <c r="M81" s="572"/>
      <c r="N81" s="648"/>
      <c r="O81" s="545"/>
      <c r="P81" s="563"/>
      <c r="Q81" s="563"/>
      <c r="R81" s="563"/>
      <c r="S81" s="563"/>
      <c r="T81" s="563"/>
      <c r="U81" s="563"/>
      <c r="V81" s="563"/>
      <c r="W81" s="563"/>
      <c r="X81" s="563"/>
      <c r="Y81" s="545"/>
      <c r="Z81" s="563"/>
      <c r="AA81" s="545"/>
      <c r="AB81" s="705"/>
      <c r="AC81" s="591"/>
      <c r="AD81" s="591"/>
      <c r="AE81" s="773"/>
      <c r="AF81" s="545"/>
      <c r="AG81" s="545"/>
      <c r="AH81" s="545"/>
      <c r="AI81" s="572"/>
      <c r="AJ81" s="682"/>
      <c r="AK81" s="702"/>
      <c r="AL81" s="702"/>
      <c r="AM81" s="545"/>
      <c r="AN81" s="569"/>
      <c r="AO81" s="615"/>
      <c r="AP81" s="430"/>
      <c r="AQ81" s="430"/>
      <c r="AR81" s="430"/>
      <c r="AS81" s="430"/>
      <c r="AT81" s="430"/>
      <c r="AU81" s="430"/>
      <c r="AV81" s="430"/>
      <c r="AW81" s="430"/>
      <c r="AX81" s="430"/>
      <c r="AY81" s="430"/>
      <c r="AZ81" s="477"/>
      <c r="BA81" s="483"/>
      <c r="BB81" s="479"/>
      <c r="BC81" s="479"/>
      <c r="BD81" s="479"/>
      <c r="BE81" s="644"/>
    </row>
    <row r="82" spans="1:57" ht="12.75" customHeight="1" thickBot="1">
      <c r="A82" s="766"/>
      <c r="B82" s="580"/>
      <c r="C82" s="910"/>
      <c r="D82" s="569"/>
      <c r="E82" s="648"/>
      <c r="F82" s="425"/>
      <c r="G82" s="648"/>
      <c r="H82" s="554"/>
      <c r="I82" s="92" t="s">
        <v>140</v>
      </c>
      <c r="J82" s="584"/>
      <c r="K82" s="587"/>
      <c r="L82" s="545"/>
      <c r="M82" s="572"/>
      <c r="N82" s="648"/>
      <c r="O82" s="545"/>
      <c r="P82" s="563"/>
      <c r="Q82" s="563"/>
      <c r="R82" s="563"/>
      <c r="S82" s="563"/>
      <c r="T82" s="563"/>
      <c r="U82" s="563"/>
      <c r="V82" s="563"/>
      <c r="W82" s="563"/>
      <c r="X82" s="563"/>
      <c r="Y82" s="545"/>
      <c r="Z82" s="563"/>
      <c r="AA82" s="545"/>
      <c r="AB82" s="705"/>
      <c r="AC82" s="591"/>
      <c r="AD82" s="591"/>
      <c r="AE82" s="773"/>
      <c r="AF82" s="545"/>
      <c r="AG82" s="545"/>
      <c r="AH82" s="545"/>
      <c r="AI82" s="572"/>
      <c r="AJ82" s="682"/>
      <c r="AK82" s="702"/>
      <c r="AL82" s="702"/>
      <c r="AM82" s="545"/>
      <c r="AN82" s="569"/>
      <c r="AO82" s="615"/>
      <c r="AP82" s="430"/>
      <c r="AQ82" s="430"/>
      <c r="AR82" s="430"/>
      <c r="AS82" s="430"/>
      <c r="AT82" s="430"/>
      <c r="AU82" s="430"/>
      <c r="AV82" s="430"/>
      <c r="AW82" s="430"/>
      <c r="AX82" s="430"/>
      <c r="AY82" s="430"/>
      <c r="AZ82" s="477"/>
      <c r="BA82" s="483"/>
      <c r="BB82" s="479"/>
      <c r="BC82" s="479"/>
      <c r="BD82" s="479"/>
      <c r="BE82" s="644"/>
    </row>
    <row r="83" spans="1:57" ht="14.25" customHeight="1" thickBot="1">
      <c r="A83" s="766"/>
      <c r="B83" s="580"/>
      <c r="C83" s="910"/>
      <c r="D83" s="569"/>
      <c r="E83" s="648"/>
      <c r="F83" s="425"/>
      <c r="G83" s="648"/>
      <c r="H83" s="556" t="s">
        <v>133</v>
      </c>
      <c r="I83" s="92" t="s">
        <v>140</v>
      </c>
      <c r="J83" s="584"/>
      <c r="K83" s="587"/>
      <c r="L83" s="545"/>
      <c r="M83" s="572"/>
      <c r="N83" s="648"/>
      <c r="O83" s="545"/>
      <c r="P83" s="563"/>
      <c r="Q83" s="563"/>
      <c r="R83" s="563"/>
      <c r="S83" s="563"/>
      <c r="T83" s="563"/>
      <c r="U83" s="563"/>
      <c r="V83" s="563"/>
      <c r="W83" s="563"/>
      <c r="X83" s="563"/>
      <c r="Y83" s="545"/>
      <c r="Z83" s="563"/>
      <c r="AA83" s="545"/>
      <c r="AB83" s="705"/>
      <c r="AC83" s="591"/>
      <c r="AD83" s="591"/>
      <c r="AE83" s="773"/>
      <c r="AF83" s="545"/>
      <c r="AG83" s="545"/>
      <c r="AH83" s="545"/>
      <c r="AI83" s="572"/>
      <c r="AJ83" s="682"/>
      <c r="AK83" s="702"/>
      <c r="AL83" s="702"/>
      <c r="AM83" s="545"/>
      <c r="AN83" s="569"/>
      <c r="AO83" s="615"/>
      <c r="AP83" s="430"/>
      <c r="AQ83" s="430"/>
      <c r="AR83" s="430"/>
      <c r="AS83" s="430"/>
      <c r="AT83" s="430"/>
      <c r="AU83" s="430"/>
      <c r="AV83" s="430"/>
      <c r="AW83" s="430"/>
      <c r="AX83" s="430"/>
      <c r="AY83" s="430"/>
      <c r="AZ83" s="477"/>
      <c r="BA83" s="483"/>
      <c r="BB83" s="479"/>
      <c r="BC83" s="479"/>
      <c r="BD83" s="479"/>
      <c r="BE83" s="644"/>
    </row>
    <row r="84" spans="1:57" ht="13.5" customHeight="1" thickBot="1">
      <c r="A84" s="766"/>
      <c r="B84" s="580"/>
      <c r="C84" s="910"/>
      <c r="D84" s="569"/>
      <c r="E84" s="648"/>
      <c r="F84" s="425"/>
      <c r="G84" s="648"/>
      <c r="H84" s="558"/>
      <c r="I84" s="92" t="s">
        <v>140</v>
      </c>
      <c r="J84" s="584"/>
      <c r="K84" s="587"/>
      <c r="L84" s="545"/>
      <c r="M84" s="572"/>
      <c r="N84" s="648"/>
      <c r="O84" s="545"/>
      <c r="P84" s="563"/>
      <c r="Q84" s="563"/>
      <c r="R84" s="563"/>
      <c r="S84" s="563"/>
      <c r="T84" s="563"/>
      <c r="U84" s="563"/>
      <c r="V84" s="563"/>
      <c r="W84" s="563"/>
      <c r="X84" s="563"/>
      <c r="Y84" s="545"/>
      <c r="Z84" s="563"/>
      <c r="AA84" s="545"/>
      <c r="AB84" s="705"/>
      <c r="AC84" s="591"/>
      <c r="AD84" s="591"/>
      <c r="AE84" s="773"/>
      <c r="AF84" s="545"/>
      <c r="AG84" s="545"/>
      <c r="AH84" s="545"/>
      <c r="AI84" s="572"/>
      <c r="AJ84" s="682"/>
      <c r="AK84" s="702"/>
      <c r="AL84" s="702"/>
      <c r="AM84" s="545"/>
      <c r="AN84" s="569"/>
      <c r="AO84" s="615"/>
      <c r="AP84" s="430"/>
      <c r="AQ84" s="430"/>
      <c r="AR84" s="430"/>
      <c r="AS84" s="430"/>
      <c r="AT84" s="430"/>
      <c r="AU84" s="430"/>
      <c r="AV84" s="430"/>
      <c r="AW84" s="430"/>
      <c r="AX84" s="430"/>
      <c r="AY84" s="430"/>
      <c r="AZ84" s="477"/>
      <c r="BA84" s="483"/>
      <c r="BB84" s="479"/>
      <c r="BC84" s="479"/>
      <c r="BD84" s="479"/>
      <c r="BE84" s="644"/>
    </row>
    <row r="85" spans="1:57" ht="18.75" customHeight="1" thickBot="1">
      <c r="A85" s="766"/>
      <c r="B85" s="580"/>
      <c r="C85" s="910"/>
      <c r="D85" s="569"/>
      <c r="E85" s="648"/>
      <c r="F85" s="425"/>
      <c r="G85" s="648"/>
      <c r="H85" s="684" t="s">
        <v>134</v>
      </c>
      <c r="I85" s="92" t="s">
        <v>140</v>
      </c>
      <c r="J85" s="584"/>
      <c r="K85" s="587"/>
      <c r="L85" s="545"/>
      <c r="M85" s="572"/>
      <c r="N85" s="648"/>
      <c r="O85" s="545"/>
      <c r="P85" s="563"/>
      <c r="Q85" s="563"/>
      <c r="R85" s="563"/>
      <c r="S85" s="563"/>
      <c r="T85" s="563"/>
      <c r="U85" s="563"/>
      <c r="V85" s="563"/>
      <c r="W85" s="563"/>
      <c r="X85" s="563"/>
      <c r="Y85" s="545"/>
      <c r="Z85" s="563"/>
      <c r="AA85" s="545"/>
      <c r="AB85" s="705"/>
      <c r="AC85" s="591"/>
      <c r="AD85" s="591"/>
      <c r="AE85" s="773"/>
      <c r="AF85" s="545"/>
      <c r="AG85" s="545"/>
      <c r="AH85" s="545"/>
      <c r="AI85" s="572"/>
      <c r="AJ85" s="682"/>
      <c r="AK85" s="702"/>
      <c r="AL85" s="702"/>
      <c r="AM85" s="545"/>
      <c r="AN85" s="569"/>
      <c r="AO85" s="615"/>
      <c r="AP85" s="430"/>
      <c r="AQ85" s="430"/>
      <c r="AR85" s="430"/>
      <c r="AS85" s="430"/>
      <c r="AT85" s="430"/>
      <c r="AU85" s="430"/>
      <c r="AV85" s="430"/>
      <c r="AW85" s="430"/>
      <c r="AX85" s="430"/>
      <c r="AY85" s="430"/>
      <c r="AZ85" s="477"/>
      <c r="BA85" s="483"/>
      <c r="BB85" s="479"/>
      <c r="BC85" s="479"/>
      <c r="BD85" s="479"/>
      <c r="BE85" s="644"/>
    </row>
    <row r="86" spans="1:57" ht="15.75" customHeight="1" thickBot="1">
      <c r="A86" s="767"/>
      <c r="B86" s="690"/>
      <c r="C86" s="911"/>
      <c r="D86" s="632"/>
      <c r="E86" s="649"/>
      <c r="F86" s="426"/>
      <c r="G86" s="649"/>
      <c r="H86" s="685"/>
      <c r="I86" s="92" t="s">
        <v>140</v>
      </c>
      <c r="J86" s="666"/>
      <c r="K86" s="668"/>
      <c r="L86" s="589"/>
      <c r="M86" s="670"/>
      <c r="N86" s="649"/>
      <c r="O86" s="589"/>
      <c r="P86" s="658"/>
      <c r="Q86" s="658"/>
      <c r="R86" s="658"/>
      <c r="S86" s="658"/>
      <c r="T86" s="658"/>
      <c r="U86" s="658"/>
      <c r="V86" s="658"/>
      <c r="W86" s="658"/>
      <c r="X86" s="658"/>
      <c r="Y86" s="589"/>
      <c r="Z86" s="658"/>
      <c r="AA86" s="589"/>
      <c r="AB86" s="706"/>
      <c r="AC86" s="592"/>
      <c r="AD86" s="592"/>
      <c r="AE86" s="774"/>
      <c r="AF86" s="589"/>
      <c r="AG86" s="589"/>
      <c r="AH86" s="589"/>
      <c r="AI86" s="670"/>
      <c r="AJ86" s="683"/>
      <c r="AK86" s="703"/>
      <c r="AL86" s="703"/>
      <c r="AM86" s="589"/>
      <c r="AN86" s="632"/>
      <c r="AO86" s="645"/>
      <c r="AP86" s="431"/>
      <c r="AQ86" s="431"/>
      <c r="AR86" s="431"/>
      <c r="AS86" s="431"/>
      <c r="AT86" s="431"/>
      <c r="AU86" s="431"/>
      <c r="AV86" s="431"/>
      <c r="AW86" s="431"/>
      <c r="AX86" s="431"/>
      <c r="AY86" s="431"/>
      <c r="AZ86" s="484"/>
      <c r="BA86" s="485"/>
      <c r="BB86" s="486"/>
      <c r="BC86" s="486"/>
      <c r="BD86" s="486"/>
      <c r="BE86" s="646"/>
    </row>
    <row r="87" spans="1:57" ht="37.5" customHeight="1" thickBot="1">
      <c r="A87" s="428">
        <v>4</v>
      </c>
      <c r="B87" s="960" t="s">
        <v>171</v>
      </c>
      <c r="C87" s="428" t="s">
        <v>271</v>
      </c>
      <c r="D87" s="631" t="s">
        <v>85</v>
      </c>
      <c r="E87" s="428" t="s">
        <v>173</v>
      </c>
      <c r="F87" s="428" t="s">
        <v>174</v>
      </c>
      <c r="G87" s="733" t="s">
        <v>88</v>
      </c>
      <c r="H87" s="91" t="s">
        <v>89</v>
      </c>
      <c r="I87" s="92" t="s">
        <v>140</v>
      </c>
      <c r="J87" s="665">
        <v>26</v>
      </c>
      <c r="K87" s="422" t="str">
        <f>+IF(AND(J87&lt;6,J87&gt;0),"Moderado",IF(AND(J87&lt;12,J87&gt;5),"Mayor",IF(AND(J87&lt;20,J87&gt;11),"Catastrófico","Responda las Preguntas de Impacto")))</f>
        <v>Responda las Preguntas de Impacto</v>
      </c>
      <c r="L87" s="544"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637"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448" t="s">
        <v>272</v>
      </c>
      <c r="O87" s="428" t="s">
        <v>92</v>
      </c>
      <c r="P87" s="34" t="s">
        <v>93</v>
      </c>
      <c r="Q87" s="30" t="s">
        <v>94</v>
      </c>
      <c r="R87" s="34">
        <v>15</v>
      </c>
      <c r="S87" s="430">
        <f>SUM(R87:R94)</f>
        <v>100</v>
      </c>
      <c r="T87" s="430" t="str">
        <f>+IF(AND(S87&lt;=100,S87&gt;=96),"Fuerte",IF(AND(S87&lt;=95,S87&gt;=86),"Moderado",IF(AND(S87&lt;=85,J87&gt;=0),"Débil"," ")))</f>
        <v>Fuerte</v>
      </c>
      <c r="U87" s="430" t="s">
        <v>95</v>
      </c>
      <c r="V87" s="430"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430">
        <f>IF(V87="Fuerte",100,IF(V87="Moderado",50,IF(V87="Débil",0)))</f>
        <v>100</v>
      </c>
      <c r="X87" s="430">
        <f>AVERAGE(W87:W112)</f>
        <v>100</v>
      </c>
      <c r="Y87" s="428" t="s">
        <v>176</v>
      </c>
      <c r="Z87" s="430" t="s">
        <v>208</v>
      </c>
      <c r="AA87" s="577" t="s">
        <v>177</v>
      </c>
      <c r="AB87" s="577" t="str">
        <f>+IF(X87=100,"Fuerte",IF(AND(X87&lt;=99,X87&gt;=50),"Moderado",IF(X87&lt;50,"Débil"," ")))</f>
        <v>Fuerte</v>
      </c>
      <c r="AC87" s="590" t="s">
        <v>99</v>
      </c>
      <c r="AD87" s="590" t="s">
        <v>100</v>
      </c>
      <c r="AE87" s="772"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428"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544" t="str">
        <f>K87</f>
        <v>Responda las Preguntas de Impacto</v>
      </c>
      <c r="AH87" s="544"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637"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540" t="s">
        <v>273</v>
      </c>
      <c r="AK87" s="541">
        <v>43466</v>
      </c>
      <c r="AL87" s="541">
        <v>43830</v>
      </c>
      <c r="AM87" s="540" t="s">
        <v>274</v>
      </c>
      <c r="AN87" s="425" t="s">
        <v>275</v>
      </c>
      <c r="AO87" s="656"/>
      <c r="AP87" s="621"/>
      <c r="AQ87" s="621"/>
      <c r="AR87" s="621"/>
      <c r="AS87" s="621"/>
      <c r="AT87" s="621"/>
      <c r="AU87" s="621"/>
      <c r="AV87" s="621"/>
      <c r="AW87" s="621"/>
      <c r="AX87" s="621"/>
      <c r="AY87" s="621"/>
      <c r="AZ87" s="622"/>
      <c r="BA87" s="625"/>
      <c r="BB87" s="650"/>
      <c r="BC87" s="650"/>
      <c r="BD87" s="650"/>
      <c r="BE87" s="653"/>
    </row>
    <row r="88" spans="1:57" ht="37.5" customHeight="1" thickBot="1">
      <c r="A88" s="428"/>
      <c r="B88" s="961"/>
      <c r="C88" s="428"/>
      <c r="D88" s="569"/>
      <c r="E88" s="428"/>
      <c r="F88" s="428"/>
      <c r="G88" s="648"/>
      <c r="H88" s="91" t="s">
        <v>104</v>
      </c>
      <c r="I88" s="92" t="s">
        <v>140</v>
      </c>
      <c r="J88" s="584"/>
      <c r="K88" s="422"/>
      <c r="L88" s="545"/>
      <c r="M88" s="572"/>
      <c r="N88" s="448"/>
      <c r="O88" s="428"/>
      <c r="P88" s="34" t="s">
        <v>105</v>
      </c>
      <c r="Q88" s="30" t="s">
        <v>106</v>
      </c>
      <c r="R88" s="34">
        <v>15</v>
      </c>
      <c r="S88" s="430"/>
      <c r="T88" s="430"/>
      <c r="U88" s="430"/>
      <c r="V88" s="430"/>
      <c r="W88" s="430"/>
      <c r="X88" s="430"/>
      <c r="Y88" s="428"/>
      <c r="Z88" s="430"/>
      <c r="AA88" s="577"/>
      <c r="AB88" s="577"/>
      <c r="AC88" s="591"/>
      <c r="AD88" s="591"/>
      <c r="AE88" s="773"/>
      <c r="AF88" s="428"/>
      <c r="AG88" s="545"/>
      <c r="AH88" s="545"/>
      <c r="AI88" s="572"/>
      <c r="AJ88" s="540"/>
      <c r="AK88" s="541"/>
      <c r="AL88" s="541"/>
      <c r="AM88" s="540"/>
      <c r="AN88" s="425"/>
      <c r="AO88" s="613"/>
      <c r="AP88" s="563"/>
      <c r="AQ88" s="563"/>
      <c r="AR88" s="563"/>
      <c r="AS88" s="563"/>
      <c r="AT88" s="563"/>
      <c r="AU88" s="563"/>
      <c r="AV88" s="563"/>
      <c r="AW88" s="563"/>
      <c r="AX88" s="563"/>
      <c r="AY88" s="563"/>
      <c r="AZ88" s="623"/>
      <c r="BA88" s="626"/>
      <c r="BB88" s="651"/>
      <c r="BC88" s="651"/>
      <c r="BD88" s="651"/>
      <c r="BE88" s="654"/>
    </row>
    <row r="89" spans="1:57" ht="37.5" customHeight="1" thickBot="1">
      <c r="A89" s="428"/>
      <c r="B89" s="961"/>
      <c r="C89" s="428"/>
      <c r="D89" s="569"/>
      <c r="E89" s="428"/>
      <c r="F89" s="428"/>
      <c r="G89" s="648"/>
      <c r="H89" s="91" t="s">
        <v>107</v>
      </c>
      <c r="I89" s="92" t="s">
        <v>140</v>
      </c>
      <c r="J89" s="584"/>
      <c r="K89" s="422"/>
      <c r="L89" s="545"/>
      <c r="M89" s="572"/>
      <c r="N89" s="448"/>
      <c r="O89" s="428"/>
      <c r="P89" s="34" t="s">
        <v>108</v>
      </c>
      <c r="Q89" s="30" t="s">
        <v>109</v>
      </c>
      <c r="R89" s="34">
        <v>15</v>
      </c>
      <c r="S89" s="430"/>
      <c r="T89" s="430"/>
      <c r="U89" s="430"/>
      <c r="V89" s="430"/>
      <c r="W89" s="430"/>
      <c r="X89" s="430"/>
      <c r="Y89" s="428"/>
      <c r="Z89" s="430"/>
      <c r="AA89" s="577"/>
      <c r="AB89" s="577"/>
      <c r="AC89" s="591"/>
      <c r="AD89" s="591"/>
      <c r="AE89" s="773"/>
      <c r="AF89" s="428"/>
      <c r="AG89" s="545"/>
      <c r="AH89" s="545"/>
      <c r="AI89" s="572"/>
      <c r="AJ89" s="540"/>
      <c r="AK89" s="541"/>
      <c r="AL89" s="541"/>
      <c r="AM89" s="540"/>
      <c r="AN89" s="425"/>
      <c r="AO89" s="613"/>
      <c r="AP89" s="563"/>
      <c r="AQ89" s="563"/>
      <c r="AR89" s="563"/>
      <c r="AS89" s="563"/>
      <c r="AT89" s="563"/>
      <c r="AU89" s="563"/>
      <c r="AV89" s="563"/>
      <c r="AW89" s="563"/>
      <c r="AX89" s="563"/>
      <c r="AY89" s="563"/>
      <c r="AZ89" s="623"/>
      <c r="BA89" s="626"/>
      <c r="BB89" s="651"/>
      <c r="BC89" s="651"/>
      <c r="BD89" s="651"/>
      <c r="BE89" s="654"/>
    </row>
    <row r="90" spans="1:57" ht="37.5" customHeight="1" thickBot="1">
      <c r="A90" s="428"/>
      <c r="B90" s="961"/>
      <c r="C90" s="428"/>
      <c r="D90" s="569"/>
      <c r="E90" s="428"/>
      <c r="F90" s="428"/>
      <c r="G90" s="648"/>
      <c r="H90" s="91" t="s">
        <v>110</v>
      </c>
      <c r="I90" s="92" t="s">
        <v>140</v>
      </c>
      <c r="J90" s="584"/>
      <c r="K90" s="422"/>
      <c r="L90" s="545"/>
      <c r="M90" s="572"/>
      <c r="N90" s="448"/>
      <c r="O90" s="428"/>
      <c r="P90" s="34" t="s">
        <v>112</v>
      </c>
      <c r="Q90" s="30" t="s">
        <v>113</v>
      </c>
      <c r="R90" s="34">
        <v>15</v>
      </c>
      <c r="S90" s="430"/>
      <c r="T90" s="430"/>
      <c r="U90" s="430"/>
      <c r="V90" s="430"/>
      <c r="W90" s="430"/>
      <c r="X90" s="430"/>
      <c r="Y90" s="428"/>
      <c r="Z90" s="430"/>
      <c r="AA90" s="577"/>
      <c r="AB90" s="577"/>
      <c r="AC90" s="591"/>
      <c r="AD90" s="591"/>
      <c r="AE90" s="773"/>
      <c r="AF90" s="428"/>
      <c r="AG90" s="545"/>
      <c r="AH90" s="545"/>
      <c r="AI90" s="572"/>
      <c r="AJ90" s="540"/>
      <c r="AK90" s="541"/>
      <c r="AL90" s="541"/>
      <c r="AM90" s="540"/>
      <c r="AN90" s="425"/>
      <c r="AO90" s="613"/>
      <c r="AP90" s="563"/>
      <c r="AQ90" s="563"/>
      <c r="AR90" s="563"/>
      <c r="AS90" s="563"/>
      <c r="AT90" s="563"/>
      <c r="AU90" s="563"/>
      <c r="AV90" s="563"/>
      <c r="AW90" s="563"/>
      <c r="AX90" s="563"/>
      <c r="AY90" s="563"/>
      <c r="AZ90" s="623"/>
      <c r="BA90" s="626"/>
      <c r="BB90" s="651"/>
      <c r="BC90" s="651"/>
      <c r="BD90" s="651"/>
      <c r="BE90" s="654"/>
    </row>
    <row r="91" spans="1:57" ht="47.25" customHeight="1" thickBot="1">
      <c r="A91" s="428"/>
      <c r="B91" s="961"/>
      <c r="C91" s="428"/>
      <c r="D91" s="569"/>
      <c r="E91" s="428"/>
      <c r="F91" s="428"/>
      <c r="G91" s="648"/>
      <c r="H91" s="91" t="s">
        <v>114</v>
      </c>
      <c r="I91" s="92" t="s">
        <v>140</v>
      </c>
      <c r="J91" s="584"/>
      <c r="K91" s="422"/>
      <c r="L91" s="545"/>
      <c r="M91" s="572"/>
      <c r="N91" s="448"/>
      <c r="O91" s="428"/>
      <c r="P91" s="34" t="s">
        <v>115</v>
      </c>
      <c r="Q91" s="30" t="s">
        <v>116</v>
      </c>
      <c r="R91" s="34">
        <v>15</v>
      </c>
      <c r="S91" s="430"/>
      <c r="T91" s="430"/>
      <c r="U91" s="430"/>
      <c r="V91" s="430"/>
      <c r="W91" s="430"/>
      <c r="X91" s="430"/>
      <c r="Y91" s="428"/>
      <c r="Z91" s="430"/>
      <c r="AA91" s="577"/>
      <c r="AB91" s="577"/>
      <c r="AC91" s="591"/>
      <c r="AD91" s="591"/>
      <c r="AE91" s="773"/>
      <c r="AF91" s="428"/>
      <c r="AG91" s="545"/>
      <c r="AH91" s="545"/>
      <c r="AI91" s="572"/>
      <c r="AJ91" s="540"/>
      <c r="AK91" s="541"/>
      <c r="AL91" s="541"/>
      <c r="AM91" s="540"/>
      <c r="AN91" s="425"/>
      <c r="AO91" s="613"/>
      <c r="AP91" s="563"/>
      <c r="AQ91" s="563"/>
      <c r="AR91" s="563"/>
      <c r="AS91" s="563"/>
      <c r="AT91" s="563"/>
      <c r="AU91" s="563"/>
      <c r="AV91" s="563"/>
      <c r="AW91" s="563"/>
      <c r="AX91" s="563"/>
      <c r="AY91" s="563"/>
      <c r="AZ91" s="623"/>
      <c r="BA91" s="626"/>
      <c r="BB91" s="651"/>
      <c r="BC91" s="651"/>
      <c r="BD91" s="651"/>
      <c r="BE91" s="654"/>
    </row>
    <row r="92" spans="1:57" ht="56.25" customHeight="1" thickBot="1">
      <c r="A92" s="428"/>
      <c r="B92" s="961"/>
      <c r="C92" s="428"/>
      <c r="D92" s="569"/>
      <c r="E92" s="428"/>
      <c r="F92" s="428"/>
      <c r="G92" s="648"/>
      <c r="H92" s="91" t="s">
        <v>117</v>
      </c>
      <c r="I92" s="92" t="s">
        <v>140</v>
      </c>
      <c r="J92" s="584"/>
      <c r="K92" s="422"/>
      <c r="L92" s="545"/>
      <c r="M92" s="572"/>
      <c r="N92" s="448"/>
      <c r="O92" s="428"/>
      <c r="P92" s="34" t="s">
        <v>118</v>
      </c>
      <c r="Q92" s="30" t="s">
        <v>119</v>
      </c>
      <c r="R92" s="34">
        <v>15</v>
      </c>
      <c r="S92" s="430"/>
      <c r="T92" s="430"/>
      <c r="U92" s="430"/>
      <c r="V92" s="430"/>
      <c r="W92" s="430"/>
      <c r="X92" s="430"/>
      <c r="Y92" s="428"/>
      <c r="Z92" s="430"/>
      <c r="AA92" s="577"/>
      <c r="AB92" s="577"/>
      <c r="AC92" s="591"/>
      <c r="AD92" s="591"/>
      <c r="AE92" s="773"/>
      <c r="AF92" s="428"/>
      <c r="AG92" s="545"/>
      <c r="AH92" s="545"/>
      <c r="AI92" s="572"/>
      <c r="AJ92" s="540"/>
      <c r="AK92" s="541"/>
      <c r="AL92" s="541"/>
      <c r="AM92" s="540"/>
      <c r="AN92" s="425"/>
      <c r="AO92" s="613"/>
      <c r="AP92" s="563"/>
      <c r="AQ92" s="563"/>
      <c r="AR92" s="563"/>
      <c r="AS92" s="563"/>
      <c r="AT92" s="563"/>
      <c r="AU92" s="563"/>
      <c r="AV92" s="563"/>
      <c r="AW92" s="563"/>
      <c r="AX92" s="563"/>
      <c r="AY92" s="563"/>
      <c r="AZ92" s="623"/>
      <c r="BA92" s="626"/>
      <c r="BB92" s="651"/>
      <c r="BC92" s="651"/>
      <c r="BD92" s="651"/>
      <c r="BE92" s="654"/>
    </row>
    <row r="93" spans="1:57" ht="51.75" customHeight="1" thickBot="1">
      <c r="A93" s="428"/>
      <c r="B93" s="961"/>
      <c r="C93" s="428"/>
      <c r="D93" s="569"/>
      <c r="E93" s="428"/>
      <c r="F93" s="428"/>
      <c r="G93" s="648"/>
      <c r="H93" s="91" t="s">
        <v>120</v>
      </c>
      <c r="I93" s="92" t="s">
        <v>140</v>
      </c>
      <c r="J93" s="584"/>
      <c r="K93" s="422"/>
      <c r="L93" s="545"/>
      <c r="M93" s="572"/>
      <c r="N93" s="448"/>
      <c r="O93" s="428"/>
      <c r="P93" s="34" t="s">
        <v>121</v>
      </c>
      <c r="Q93" s="34" t="s">
        <v>122</v>
      </c>
      <c r="R93" s="34">
        <v>10</v>
      </c>
      <c r="S93" s="430"/>
      <c r="T93" s="430"/>
      <c r="U93" s="430"/>
      <c r="V93" s="430"/>
      <c r="W93" s="430"/>
      <c r="X93" s="430"/>
      <c r="Y93" s="428"/>
      <c r="Z93" s="430"/>
      <c r="AA93" s="577"/>
      <c r="AB93" s="577"/>
      <c r="AC93" s="591"/>
      <c r="AD93" s="591"/>
      <c r="AE93" s="773"/>
      <c r="AF93" s="428"/>
      <c r="AG93" s="545"/>
      <c r="AH93" s="545"/>
      <c r="AI93" s="572"/>
      <c r="AJ93" s="540"/>
      <c r="AK93" s="541"/>
      <c r="AL93" s="541"/>
      <c r="AM93" s="540"/>
      <c r="AN93" s="425"/>
      <c r="AO93" s="613"/>
      <c r="AP93" s="563"/>
      <c r="AQ93" s="563"/>
      <c r="AR93" s="563"/>
      <c r="AS93" s="563"/>
      <c r="AT93" s="563"/>
      <c r="AU93" s="563"/>
      <c r="AV93" s="563"/>
      <c r="AW93" s="563"/>
      <c r="AX93" s="563"/>
      <c r="AY93" s="563"/>
      <c r="AZ93" s="623"/>
      <c r="BA93" s="626"/>
      <c r="BB93" s="651"/>
      <c r="BC93" s="651"/>
      <c r="BD93" s="651"/>
      <c r="BE93" s="654"/>
    </row>
    <row r="94" spans="1:57" ht="68.25" customHeight="1" thickBot="1">
      <c r="A94" s="428"/>
      <c r="B94" s="961"/>
      <c r="C94" s="428"/>
      <c r="D94" s="569"/>
      <c r="E94" s="428"/>
      <c r="F94" s="428"/>
      <c r="G94" s="648"/>
      <c r="H94" s="91" t="s">
        <v>123</v>
      </c>
      <c r="I94" s="92" t="s">
        <v>140</v>
      </c>
      <c r="J94" s="584"/>
      <c r="K94" s="422"/>
      <c r="L94" s="545"/>
      <c r="M94" s="572"/>
      <c r="N94" s="448"/>
      <c r="O94" s="428"/>
      <c r="P94" s="34"/>
      <c r="Q94" s="34"/>
      <c r="R94" s="34"/>
      <c r="S94" s="430"/>
      <c r="T94" s="430"/>
      <c r="U94" s="430"/>
      <c r="V94" s="430"/>
      <c r="W94" s="430"/>
      <c r="X94" s="430"/>
      <c r="Y94" s="428"/>
      <c r="Z94" s="430"/>
      <c r="AA94" s="577"/>
      <c r="AB94" s="577"/>
      <c r="AC94" s="591"/>
      <c r="AD94" s="591"/>
      <c r="AE94" s="773"/>
      <c r="AF94" s="428"/>
      <c r="AG94" s="545"/>
      <c r="AH94" s="545"/>
      <c r="AI94" s="572"/>
      <c r="AJ94" s="540"/>
      <c r="AK94" s="541"/>
      <c r="AL94" s="541"/>
      <c r="AM94" s="540"/>
      <c r="AN94" s="425"/>
      <c r="AO94" s="614"/>
      <c r="AP94" s="564"/>
      <c r="AQ94" s="564"/>
      <c r="AR94" s="564"/>
      <c r="AS94" s="564"/>
      <c r="AT94" s="564"/>
      <c r="AU94" s="564"/>
      <c r="AV94" s="564"/>
      <c r="AW94" s="564"/>
      <c r="AX94" s="564"/>
      <c r="AY94" s="564"/>
      <c r="AZ94" s="624"/>
      <c r="BA94" s="627"/>
      <c r="BB94" s="652"/>
      <c r="BC94" s="652"/>
      <c r="BD94" s="652"/>
      <c r="BE94" s="655"/>
    </row>
    <row r="95" spans="1:57" ht="37.5" customHeight="1" thickBot="1">
      <c r="A95" s="428"/>
      <c r="B95" s="961"/>
      <c r="C95" s="428"/>
      <c r="D95" s="569"/>
      <c r="E95" s="428"/>
      <c r="F95" s="428"/>
      <c r="G95" s="648"/>
      <c r="H95" s="91" t="s">
        <v>124</v>
      </c>
      <c r="I95" s="92" t="s">
        <v>140</v>
      </c>
      <c r="J95" s="584"/>
      <c r="K95" s="422"/>
      <c r="L95" s="545"/>
      <c r="M95" s="572"/>
      <c r="N95" s="448" t="s">
        <v>181</v>
      </c>
      <c r="O95" s="428" t="s">
        <v>92</v>
      </c>
      <c r="P95" s="34" t="s">
        <v>93</v>
      </c>
      <c r="Q95" s="30" t="s">
        <v>94</v>
      </c>
      <c r="R95" s="34">
        <v>15</v>
      </c>
      <c r="S95" s="430">
        <f>SUM(R95:R104)</f>
        <v>100</v>
      </c>
      <c r="T95" s="430" t="str">
        <f>+IF(AND(S95&lt;=100,S95&gt;=96),"Fuerte",IF(AND(S95&lt;=95,S95&gt;=86),"Moderado",IF(AND(S95&lt;=85,J95&gt;=0),"Débil"," ")))</f>
        <v>Fuerte</v>
      </c>
      <c r="U95" s="430" t="s">
        <v>95</v>
      </c>
      <c r="V95" s="430"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430">
        <f>IF(V95="Fuerte",100,IF(V95="Moderado",50,IF(V95="Débil",0)))</f>
        <v>100</v>
      </c>
      <c r="X95" s="430"/>
      <c r="Y95" s="428" t="s">
        <v>176</v>
      </c>
      <c r="Z95" s="576" t="s">
        <v>214</v>
      </c>
      <c r="AA95" s="428" t="s">
        <v>183</v>
      </c>
      <c r="AB95" s="577"/>
      <c r="AC95" s="591"/>
      <c r="AD95" s="591"/>
      <c r="AE95" s="773"/>
      <c r="AF95" s="428"/>
      <c r="AG95" s="545"/>
      <c r="AH95" s="545"/>
      <c r="AI95" s="572"/>
      <c r="AJ95" s="540"/>
      <c r="AK95" s="541"/>
      <c r="AL95" s="541"/>
      <c r="AM95" s="540"/>
      <c r="AN95" s="425"/>
      <c r="AO95" s="615"/>
      <c r="AP95" s="430"/>
      <c r="AQ95" s="430"/>
      <c r="AR95" s="430"/>
      <c r="AS95" s="430"/>
      <c r="AT95" s="430"/>
      <c r="AU95" s="430"/>
      <c r="AV95" s="430"/>
      <c r="AW95" s="430"/>
      <c r="AX95" s="430"/>
      <c r="AY95" s="430"/>
      <c r="AZ95" s="477"/>
      <c r="BA95" s="483"/>
      <c r="BB95" s="479"/>
      <c r="BC95" s="479"/>
      <c r="BD95" s="479"/>
      <c r="BE95" s="644"/>
    </row>
    <row r="96" spans="1:57" ht="37.5" customHeight="1" thickBot="1">
      <c r="A96" s="428"/>
      <c r="B96" s="961"/>
      <c r="C96" s="428"/>
      <c r="D96" s="569"/>
      <c r="E96" s="428"/>
      <c r="F96" s="428"/>
      <c r="G96" s="648"/>
      <c r="H96" s="91" t="s">
        <v>125</v>
      </c>
      <c r="I96" s="92" t="s">
        <v>140</v>
      </c>
      <c r="J96" s="584"/>
      <c r="K96" s="422"/>
      <c r="L96" s="545"/>
      <c r="M96" s="572"/>
      <c r="N96" s="448"/>
      <c r="O96" s="428"/>
      <c r="P96" s="34" t="s">
        <v>105</v>
      </c>
      <c r="Q96" s="30" t="s">
        <v>106</v>
      </c>
      <c r="R96" s="34">
        <v>15</v>
      </c>
      <c r="S96" s="430"/>
      <c r="T96" s="430"/>
      <c r="U96" s="430"/>
      <c r="V96" s="430"/>
      <c r="W96" s="430"/>
      <c r="X96" s="430"/>
      <c r="Y96" s="428"/>
      <c r="Z96" s="430"/>
      <c r="AA96" s="428"/>
      <c r="AB96" s="577"/>
      <c r="AC96" s="591"/>
      <c r="AD96" s="591"/>
      <c r="AE96" s="773"/>
      <c r="AF96" s="428"/>
      <c r="AG96" s="545"/>
      <c r="AH96" s="545"/>
      <c r="AI96" s="572"/>
      <c r="AJ96" s="540"/>
      <c r="AK96" s="541"/>
      <c r="AL96" s="541"/>
      <c r="AM96" s="540"/>
      <c r="AN96" s="425"/>
      <c r="AO96" s="615"/>
      <c r="AP96" s="430"/>
      <c r="AQ96" s="430"/>
      <c r="AR96" s="430"/>
      <c r="AS96" s="430"/>
      <c r="AT96" s="430"/>
      <c r="AU96" s="430"/>
      <c r="AV96" s="430"/>
      <c r="AW96" s="430"/>
      <c r="AX96" s="430"/>
      <c r="AY96" s="430"/>
      <c r="AZ96" s="477"/>
      <c r="BA96" s="483"/>
      <c r="BB96" s="479"/>
      <c r="BC96" s="479"/>
      <c r="BD96" s="479"/>
      <c r="BE96" s="644"/>
    </row>
    <row r="97" spans="1:57" ht="37.5" customHeight="1" thickBot="1">
      <c r="A97" s="428"/>
      <c r="B97" s="961"/>
      <c r="C97" s="428"/>
      <c r="D97" s="569"/>
      <c r="E97" s="428"/>
      <c r="F97" s="428"/>
      <c r="G97" s="648"/>
      <c r="H97" s="91" t="s">
        <v>126</v>
      </c>
      <c r="I97" s="92" t="s">
        <v>140</v>
      </c>
      <c r="J97" s="584"/>
      <c r="K97" s="422"/>
      <c r="L97" s="545"/>
      <c r="M97" s="572"/>
      <c r="N97" s="448"/>
      <c r="O97" s="428"/>
      <c r="P97" s="34" t="s">
        <v>108</v>
      </c>
      <c r="Q97" s="30" t="s">
        <v>109</v>
      </c>
      <c r="R97" s="34">
        <v>15</v>
      </c>
      <c r="S97" s="430"/>
      <c r="T97" s="430"/>
      <c r="U97" s="430"/>
      <c r="V97" s="430"/>
      <c r="W97" s="430"/>
      <c r="X97" s="430"/>
      <c r="Y97" s="428"/>
      <c r="Z97" s="430"/>
      <c r="AA97" s="428"/>
      <c r="AB97" s="577"/>
      <c r="AC97" s="591"/>
      <c r="AD97" s="591"/>
      <c r="AE97" s="773"/>
      <c r="AF97" s="428"/>
      <c r="AG97" s="545"/>
      <c r="AH97" s="545"/>
      <c r="AI97" s="572"/>
      <c r="AJ97" s="540"/>
      <c r="AK97" s="541"/>
      <c r="AL97" s="541"/>
      <c r="AM97" s="540"/>
      <c r="AN97" s="425"/>
      <c r="AO97" s="615"/>
      <c r="AP97" s="430"/>
      <c r="AQ97" s="430"/>
      <c r="AR97" s="430"/>
      <c r="AS97" s="430"/>
      <c r="AT97" s="430"/>
      <c r="AU97" s="430"/>
      <c r="AV97" s="430"/>
      <c r="AW97" s="430"/>
      <c r="AX97" s="430"/>
      <c r="AY97" s="430"/>
      <c r="AZ97" s="477"/>
      <c r="BA97" s="483"/>
      <c r="BB97" s="479"/>
      <c r="BC97" s="479"/>
      <c r="BD97" s="479"/>
      <c r="BE97" s="644"/>
    </row>
    <row r="98" spans="1:57" ht="37.5" customHeight="1" thickBot="1">
      <c r="A98" s="428"/>
      <c r="B98" s="961"/>
      <c r="C98" s="428"/>
      <c r="D98" s="569"/>
      <c r="E98" s="428"/>
      <c r="F98" s="428"/>
      <c r="G98" s="648"/>
      <c r="H98" s="91" t="s">
        <v>127</v>
      </c>
      <c r="I98" s="92" t="s">
        <v>140</v>
      </c>
      <c r="J98" s="584"/>
      <c r="K98" s="422"/>
      <c r="L98" s="545"/>
      <c r="M98" s="572"/>
      <c r="N98" s="448"/>
      <c r="O98" s="428"/>
      <c r="P98" s="34" t="s">
        <v>112</v>
      </c>
      <c r="Q98" s="30" t="s">
        <v>113</v>
      </c>
      <c r="R98" s="34">
        <v>15</v>
      </c>
      <c r="S98" s="430"/>
      <c r="T98" s="430"/>
      <c r="U98" s="430"/>
      <c r="V98" s="430"/>
      <c r="W98" s="430"/>
      <c r="X98" s="430"/>
      <c r="Y98" s="428"/>
      <c r="Z98" s="430"/>
      <c r="AA98" s="428"/>
      <c r="AB98" s="577"/>
      <c r="AC98" s="591"/>
      <c r="AD98" s="591"/>
      <c r="AE98" s="773"/>
      <c r="AF98" s="428"/>
      <c r="AG98" s="545"/>
      <c r="AH98" s="545"/>
      <c r="AI98" s="572"/>
      <c r="AJ98" s="540"/>
      <c r="AK98" s="541"/>
      <c r="AL98" s="541"/>
      <c r="AM98" s="540"/>
      <c r="AN98" s="425"/>
      <c r="AO98" s="615"/>
      <c r="AP98" s="430"/>
      <c r="AQ98" s="430"/>
      <c r="AR98" s="430"/>
      <c r="AS98" s="430"/>
      <c r="AT98" s="430"/>
      <c r="AU98" s="430"/>
      <c r="AV98" s="430"/>
      <c r="AW98" s="430"/>
      <c r="AX98" s="430"/>
      <c r="AY98" s="430"/>
      <c r="AZ98" s="477"/>
      <c r="BA98" s="483"/>
      <c r="BB98" s="479"/>
      <c r="BC98" s="479"/>
      <c r="BD98" s="479"/>
      <c r="BE98" s="644"/>
    </row>
    <row r="99" spans="1:57" ht="18.75" customHeight="1" thickBot="1">
      <c r="A99" s="428"/>
      <c r="B99" s="961"/>
      <c r="C99" s="428"/>
      <c r="D99" s="569"/>
      <c r="E99" s="428"/>
      <c r="F99" s="428"/>
      <c r="G99" s="648"/>
      <c r="H99" s="554" t="s">
        <v>128</v>
      </c>
      <c r="I99" s="92" t="s">
        <v>140</v>
      </c>
      <c r="J99" s="584"/>
      <c r="K99" s="422"/>
      <c r="L99" s="545"/>
      <c r="M99" s="572"/>
      <c r="N99" s="448"/>
      <c r="O99" s="428"/>
      <c r="P99" s="34" t="s">
        <v>115</v>
      </c>
      <c r="Q99" s="30" t="s">
        <v>116</v>
      </c>
      <c r="R99" s="34">
        <v>15</v>
      </c>
      <c r="S99" s="430"/>
      <c r="T99" s="430"/>
      <c r="U99" s="430"/>
      <c r="V99" s="430"/>
      <c r="W99" s="430"/>
      <c r="X99" s="430"/>
      <c r="Y99" s="428"/>
      <c r="Z99" s="430"/>
      <c r="AA99" s="428"/>
      <c r="AB99" s="577"/>
      <c r="AC99" s="591"/>
      <c r="AD99" s="591"/>
      <c r="AE99" s="773"/>
      <c r="AF99" s="428"/>
      <c r="AG99" s="545"/>
      <c r="AH99" s="545"/>
      <c r="AI99" s="572"/>
      <c r="AJ99" s="540"/>
      <c r="AK99" s="541"/>
      <c r="AL99" s="541"/>
      <c r="AM99" s="540"/>
      <c r="AN99" s="425"/>
      <c r="AO99" s="615"/>
      <c r="AP99" s="430"/>
      <c r="AQ99" s="430"/>
      <c r="AR99" s="430"/>
      <c r="AS99" s="430"/>
      <c r="AT99" s="430"/>
      <c r="AU99" s="430"/>
      <c r="AV99" s="430"/>
      <c r="AW99" s="430"/>
      <c r="AX99" s="430"/>
      <c r="AY99" s="430"/>
      <c r="AZ99" s="477"/>
      <c r="BA99" s="483"/>
      <c r="BB99" s="479"/>
      <c r="BC99" s="479"/>
      <c r="BD99" s="479"/>
      <c r="BE99" s="644"/>
    </row>
    <row r="100" spans="1:57" ht="45.75" customHeight="1" thickBot="1">
      <c r="A100" s="428"/>
      <c r="B100" s="961"/>
      <c r="C100" s="428"/>
      <c r="D100" s="569"/>
      <c r="E100" s="428"/>
      <c r="F100" s="428"/>
      <c r="G100" s="648"/>
      <c r="H100" s="554"/>
      <c r="I100" s="92" t="s">
        <v>140</v>
      </c>
      <c r="J100" s="584"/>
      <c r="K100" s="422"/>
      <c r="L100" s="545"/>
      <c r="M100" s="572"/>
      <c r="N100" s="448"/>
      <c r="O100" s="428"/>
      <c r="P100" s="34" t="s">
        <v>118</v>
      </c>
      <c r="Q100" s="30" t="s">
        <v>119</v>
      </c>
      <c r="R100" s="34">
        <v>15</v>
      </c>
      <c r="S100" s="430"/>
      <c r="T100" s="430"/>
      <c r="U100" s="430"/>
      <c r="V100" s="430"/>
      <c r="W100" s="430"/>
      <c r="X100" s="430"/>
      <c r="Y100" s="428"/>
      <c r="Z100" s="430"/>
      <c r="AA100" s="428"/>
      <c r="AB100" s="577"/>
      <c r="AC100" s="591"/>
      <c r="AD100" s="591"/>
      <c r="AE100" s="773"/>
      <c r="AF100" s="428"/>
      <c r="AG100" s="545"/>
      <c r="AH100" s="545"/>
      <c r="AI100" s="572"/>
      <c r="AJ100" s="540"/>
      <c r="AK100" s="541"/>
      <c r="AL100" s="541"/>
      <c r="AM100" s="540"/>
      <c r="AN100" s="425"/>
      <c r="AO100" s="615"/>
      <c r="AP100" s="430"/>
      <c r="AQ100" s="430"/>
      <c r="AR100" s="430"/>
      <c r="AS100" s="430"/>
      <c r="AT100" s="430"/>
      <c r="AU100" s="430"/>
      <c r="AV100" s="430"/>
      <c r="AW100" s="430"/>
      <c r="AX100" s="430"/>
      <c r="AY100" s="430"/>
      <c r="AZ100" s="477"/>
      <c r="BA100" s="483"/>
      <c r="BB100" s="479"/>
      <c r="BC100" s="479"/>
      <c r="BD100" s="479"/>
      <c r="BE100" s="644"/>
    </row>
    <row r="101" spans="1:57" ht="27.75" customHeight="1" thickBot="1">
      <c r="A101" s="428"/>
      <c r="B101" s="961"/>
      <c r="C101" s="428"/>
      <c r="D101" s="569"/>
      <c r="E101" s="428"/>
      <c r="F101" s="428"/>
      <c r="G101" s="648"/>
      <c r="H101" s="554" t="s">
        <v>129</v>
      </c>
      <c r="I101" s="92" t="s">
        <v>140</v>
      </c>
      <c r="J101" s="584"/>
      <c r="K101" s="422"/>
      <c r="L101" s="545"/>
      <c r="M101" s="572"/>
      <c r="N101" s="448"/>
      <c r="O101" s="428"/>
      <c r="P101" s="34" t="s">
        <v>121</v>
      </c>
      <c r="Q101" s="34" t="s">
        <v>122</v>
      </c>
      <c r="R101" s="34">
        <v>10</v>
      </c>
      <c r="S101" s="430"/>
      <c r="T101" s="430"/>
      <c r="U101" s="430"/>
      <c r="V101" s="430"/>
      <c r="W101" s="430"/>
      <c r="X101" s="430"/>
      <c r="Y101" s="428"/>
      <c r="Z101" s="430"/>
      <c r="AA101" s="428"/>
      <c r="AB101" s="577"/>
      <c r="AC101" s="591"/>
      <c r="AD101" s="591"/>
      <c r="AE101" s="773"/>
      <c r="AF101" s="428"/>
      <c r="AG101" s="545"/>
      <c r="AH101" s="545"/>
      <c r="AI101" s="572"/>
      <c r="AJ101" s="540"/>
      <c r="AK101" s="541"/>
      <c r="AL101" s="541"/>
      <c r="AM101" s="540"/>
      <c r="AN101" s="425"/>
      <c r="AO101" s="615"/>
      <c r="AP101" s="430"/>
      <c r="AQ101" s="430"/>
      <c r="AR101" s="430"/>
      <c r="AS101" s="430"/>
      <c r="AT101" s="430"/>
      <c r="AU101" s="430"/>
      <c r="AV101" s="430"/>
      <c r="AW101" s="430"/>
      <c r="AX101" s="430"/>
      <c r="AY101" s="430"/>
      <c r="AZ101" s="477"/>
      <c r="BA101" s="483"/>
      <c r="BB101" s="479"/>
      <c r="BC101" s="479"/>
      <c r="BD101" s="479"/>
      <c r="BE101" s="644"/>
    </row>
    <row r="102" spans="1:57" ht="26.25" customHeight="1" thickBot="1">
      <c r="A102" s="428"/>
      <c r="B102" s="961"/>
      <c r="C102" s="428"/>
      <c r="D102" s="569"/>
      <c r="E102" s="428"/>
      <c r="F102" s="428"/>
      <c r="G102" s="648"/>
      <c r="H102" s="554"/>
      <c r="I102" s="92" t="s">
        <v>140</v>
      </c>
      <c r="J102" s="584"/>
      <c r="K102" s="422"/>
      <c r="L102" s="545"/>
      <c r="M102" s="572"/>
      <c r="N102" s="448"/>
      <c r="O102" s="428"/>
      <c r="P102" s="430"/>
      <c r="Q102" s="430"/>
      <c r="R102" s="430"/>
      <c r="S102" s="430"/>
      <c r="T102" s="430"/>
      <c r="U102" s="430"/>
      <c r="V102" s="430"/>
      <c r="W102" s="430"/>
      <c r="X102" s="430"/>
      <c r="Y102" s="428"/>
      <c r="Z102" s="430"/>
      <c r="AA102" s="428"/>
      <c r="AB102" s="577"/>
      <c r="AC102" s="591"/>
      <c r="AD102" s="591"/>
      <c r="AE102" s="773"/>
      <c r="AF102" s="428"/>
      <c r="AG102" s="545"/>
      <c r="AH102" s="545"/>
      <c r="AI102" s="572"/>
      <c r="AJ102" s="540"/>
      <c r="AK102" s="541"/>
      <c r="AL102" s="541"/>
      <c r="AM102" s="540"/>
      <c r="AN102" s="425"/>
      <c r="AO102" s="615"/>
      <c r="AP102" s="430"/>
      <c r="AQ102" s="430"/>
      <c r="AR102" s="430"/>
      <c r="AS102" s="430"/>
      <c r="AT102" s="430"/>
      <c r="AU102" s="430"/>
      <c r="AV102" s="430"/>
      <c r="AW102" s="430"/>
      <c r="AX102" s="430"/>
      <c r="AY102" s="430"/>
      <c r="AZ102" s="477"/>
      <c r="BA102" s="483"/>
      <c r="BB102" s="479"/>
      <c r="BC102" s="479"/>
      <c r="BD102" s="479"/>
      <c r="BE102" s="644"/>
    </row>
    <row r="103" spans="1:57" ht="18.75" customHeight="1" thickBot="1">
      <c r="A103" s="428"/>
      <c r="B103" s="961"/>
      <c r="C103" s="428"/>
      <c r="D103" s="569"/>
      <c r="E103" s="428"/>
      <c r="F103" s="428"/>
      <c r="G103" s="648"/>
      <c r="H103" s="554" t="s">
        <v>130</v>
      </c>
      <c r="I103" s="92" t="s">
        <v>140</v>
      </c>
      <c r="J103" s="584"/>
      <c r="K103" s="422"/>
      <c r="L103" s="545"/>
      <c r="M103" s="572"/>
      <c r="N103" s="448"/>
      <c r="O103" s="428"/>
      <c r="P103" s="430"/>
      <c r="Q103" s="430"/>
      <c r="R103" s="430"/>
      <c r="S103" s="430"/>
      <c r="T103" s="430"/>
      <c r="U103" s="430"/>
      <c r="V103" s="430"/>
      <c r="W103" s="430"/>
      <c r="X103" s="430"/>
      <c r="Y103" s="428"/>
      <c r="Z103" s="430"/>
      <c r="AA103" s="428"/>
      <c r="AB103" s="577"/>
      <c r="AC103" s="591"/>
      <c r="AD103" s="591"/>
      <c r="AE103" s="773"/>
      <c r="AF103" s="428"/>
      <c r="AG103" s="545"/>
      <c r="AH103" s="545"/>
      <c r="AI103" s="572"/>
      <c r="AJ103" s="540"/>
      <c r="AK103" s="541"/>
      <c r="AL103" s="541"/>
      <c r="AM103" s="540"/>
      <c r="AN103" s="425"/>
      <c r="AO103" s="615"/>
      <c r="AP103" s="430"/>
      <c r="AQ103" s="430"/>
      <c r="AR103" s="430"/>
      <c r="AS103" s="430"/>
      <c r="AT103" s="430"/>
      <c r="AU103" s="430"/>
      <c r="AV103" s="430"/>
      <c r="AW103" s="430"/>
      <c r="AX103" s="430"/>
      <c r="AY103" s="430"/>
      <c r="AZ103" s="477"/>
      <c r="BA103" s="483"/>
      <c r="BB103" s="479"/>
      <c r="BC103" s="479"/>
      <c r="BD103" s="479"/>
      <c r="BE103" s="644"/>
    </row>
    <row r="104" spans="1:57" ht="9.75" customHeight="1" thickBot="1">
      <c r="A104" s="428"/>
      <c r="B104" s="961"/>
      <c r="C104" s="428"/>
      <c r="D104" s="569"/>
      <c r="E104" s="428"/>
      <c r="F104" s="428"/>
      <c r="G104" s="648"/>
      <c r="H104" s="554"/>
      <c r="I104" s="92" t="s">
        <v>140</v>
      </c>
      <c r="J104" s="584"/>
      <c r="K104" s="422"/>
      <c r="L104" s="545"/>
      <c r="M104" s="572"/>
      <c r="N104" s="448"/>
      <c r="O104" s="428"/>
      <c r="P104" s="430"/>
      <c r="Q104" s="430"/>
      <c r="R104" s="430"/>
      <c r="S104" s="430"/>
      <c r="T104" s="430"/>
      <c r="U104" s="430"/>
      <c r="V104" s="430"/>
      <c r="W104" s="430"/>
      <c r="X104" s="430"/>
      <c r="Y104" s="428"/>
      <c r="Z104" s="430"/>
      <c r="AA104" s="428"/>
      <c r="AB104" s="577"/>
      <c r="AC104" s="591"/>
      <c r="AD104" s="591"/>
      <c r="AE104" s="773"/>
      <c r="AF104" s="428"/>
      <c r="AG104" s="545"/>
      <c r="AH104" s="545"/>
      <c r="AI104" s="572"/>
      <c r="AJ104" s="540"/>
      <c r="AK104" s="541"/>
      <c r="AL104" s="541"/>
      <c r="AM104" s="540"/>
      <c r="AN104" s="425"/>
      <c r="AO104" s="615"/>
      <c r="AP104" s="430"/>
      <c r="AQ104" s="430"/>
      <c r="AR104" s="430"/>
      <c r="AS104" s="430"/>
      <c r="AT104" s="430"/>
      <c r="AU104" s="430"/>
      <c r="AV104" s="430"/>
      <c r="AW104" s="430"/>
      <c r="AX104" s="430"/>
      <c r="AY104" s="430"/>
      <c r="AZ104" s="477"/>
      <c r="BA104" s="483"/>
      <c r="BB104" s="479"/>
      <c r="BC104" s="479"/>
      <c r="BD104" s="479"/>
      <c r="BE104" s="644"/>
    </row>
    <row r="105" spans="1:57" ht="18.75" customHeight="1" thickBot="1">
      <c r="A105" s="428"/>
      <c r="B105" s="961"/>
      <c r="C105" s="428"/>
      <c r="D105" s="569"/>
      <c r="E105" s="428"/>
      <c r="F105" s="428"/>
      <c r="G105" s="648"/>
      <c r="H105" s="554" t="s">
        <v>131</v>
      </c>
      <c r="I105" s="92" t="s">
        <v>140</v>
      </c>
      <c r="J105" s="584"/>
      <c r="K105" s="422"/>
      <c r="L105" s="545"/>
      <c r="M105" s="572"/>
      <c r="N105" s="448"/>
      <c r="O105" s="428"/>
      <c r="P105" s="430"/>
      <c r="Q105" s="430"/>
      <c r="R105" s="430"/>
      <c r="S105" s="430"/>
      <c r="T105" s="430"/>
      <c r="U105" s="430"/>
      <c r="V105" s="430"/>
      <c r="W105" s="430"/>
      <c r="X105" s="430"/>
      <c r="Y105" s="428"/>
      <c r="Z105" s="430"/>
      <c r="AA105" s="428"/>
      <c r="AB105" s="577"/>
      <c r="AC105" s="591"/>
      <c r="AD105" s="591"/>
      <c r="AE105" s="773"/>
      <c r="AF105" s="428"/>
      <c r="AG105" s="545"/>
      <c r="AH105" s="545"/>
      <c r="AI105" s="572"/>
      <c r="AJ105" s="540"/>
      <c r="AK105" s="541"/>
      <c r="AL105" s="541"/>
      <c r="AM105" s="540"/>
      <c r="AN105" s="425"/>
      <c r="AO105" s="615"/>
      <c r="AP105" s="430"/>
      <c r="AQ105" s="430"/>
      <c r="AR105" s="430"/>
      <c r="AS105" s="430"/>
      <c r="AT105" s="430"/>
      <c r="AU105" s="430"/>
      <c r="AV105" s="430"/>
      <c r="AW105" s="430"/>
      <c r="AX105" s="430"/>
      <c r="AY105" s="430"/>
      <c r="AZ105" s="477"/>
      <c r="BA105" s="483"/>
      <c r="BB105" s="479"/>
      <c r="BC105" s="479"/>
      <c r="BD105" s="479"/>
      <c r="BE105" s="644"/>
    </row>
    <row r="106" spans="1:57" ht="12.75" customHeight="1" thickBot="1">
      <c r="A106" s="428"/>
      <c r="B106" s="961"/>
      <c r="C106" s="428"/>
      <c r="D106" s="569"/>
      <c r="E106" s="428"/>
      <c r="F106" s="428"/>
      <c r="G106" s="648"/>
      <c r="H106" s="554"/>
      <c r="I106" s="92" t="s">
        <v>140</v>
      </c>
      <c r="J106" s="584"/>
      <c r="K106" s="422"/>
      <c r="L106" s="545"/>
      <c r="M106" s="572"/>
      <c r="N106" s="448"/>
      <c r="O106" s="428"/>
      <c r="P106" s="430"/>
      <c r="Q106" s="430"/>
      <c r="R106" s="430"/>
      <c r="S106" s="430"/>
      <c r="T106" s="430"/>
      <c r="U106" s="430"/>
      <c r="V106" s="430"/>
      <c r="W106" s="430"/>
      <c r="X106" s="430"/>
      <c r="Y106" s="428"/>
      <c r="Z106" s="430"/>
      <c r="AA106" s="428"/>
      <c r="AB106" s="577"/>
      <c r="AC106" s="591"/>
      <c r="AD106" s="591"/>
      <c r="AE106" s="773"/>
      <c r="AF106" s="428"/>
      <c r="AG106" s="545"/>
      <c r="AH106" s="545"/>
      <c r="AI106" s="572"/>
      <c r="AJ106" s="540"/>
      <c r="AK106" s="541"/>
      <c r="AL106" s="541"/>
      <c r="AM106" s="540"/>
      <c r="AN106" s="425"/>
      <c r="AO106" s="615"/>
      <c r="AP106" s="430"/>
      <c r="AQ106" s="430"/>
      <c r="AR106" s="430"/>
      <c r="AS106" s="430"/>
      <c r="AT106" s="430"/>
      <c r="AU106" s="430"/>
      <c r="AV106" s="430"/>
      <c r="AW106" s="430"/>
      <c r="AX106" s="430"/>
      <c r="AY106" s="430"/>
      <c r="AZ106" s="477"/>
      <c r="BA106" s="483"/>
      <c r="BB106" s="479"/>
      <c r="BC106" s="479"/>
      <c r="BD106" s="479"/>
      <c r="BE106" s="644"/>
    </row>
    <row r="107" spans="1:57" ht="18.75" customHeight="1" thickBot="1">
      <c r="A107" s="428"/>
      <c r="B107" s="961"/>
      <c r="C107" s="428"/>
      <c r="D107" s="569"/>
      <c r="E107" s="428"/>
      <c r="F107" s="428"/>
      <c r="G107" s="648"/>
      <c r="H107" s="554" t="s">
        <v>132</v>
      </c>
      <c r="I107" s="92" t="s">
        <v>140</v>
      </c>
      <c r="J107" s="584"/>
      <c r="K107" s="422"/>
      <c r="L107" s="545"/>
      <c r="M107" s="572"/>
      <c r="N107" s="448"/>
      <c r="O107" s="428"/>
      <c r="P107" s="430"/>
      <c r="Q107" s="430"/>
      <c r="R107" s="430"/>
      <c r="S107" s="430"/>
      <c r="T107" s="430"/>
      <c r="U107" s="430"/>
      <c r="V107" s="430"/>
      <c r="W107" s="430"/>
      <c r="X107" s="430"/>
      <c r="Y107" s="428"/>
      <c r="Z107" s="430"/>
      <c r="AA107" s="428"/>
      <c r="AB107" s="577"/>
      <c r="AC107" s="591"/>
      <c r="AD107" s="591"/>
      <c r="AE107" s="773"/>
      <c r="AF107" s="428"/>
      <c r="AG107" s="545"/>
      <c r="AH107" s="545"/>
      <c r="AI107" s="572"/>
      <c r="AJ107" s="540"/>
      <c r="AK107" s="541"/>
      <c r="AL107" s="541"/>
      <c r="AM107" s="540"/>
      <c r="AN107" s="425"/>
      <c r="AO107" s="615"/>
      <c r="AP107" s="430"/>
      <c r="AQ107" s="430"/>
      <c r="AR107" s="430"/>
      <c r="AS107" s="430"/>
      <c r="AT107" s="430"/>
      <c r="AU107" s="430"/>
      <c r="AV107" s="430"/>
      <c r="AW107" s="430"/>
      <c r="AX107" s="430"/>
      <c r="AY107" s="430"/>
      <c r="AZ107" s="477"/>
      <c r="BA107" s="483"/>
      <c r="BB107" s="479"/>
      <c r="BC107" s="479"/>
      <c r="BD107" s="479"/>
      <c r="BE107" s="644"/>
    </row>
    <row r="108" spans="1:57" ht="12.75" customHeight="1" thickBot="1">
      <c r="A108" s="428"/>
      <c r="B108" s="961"/>
      <c r="C108" s="428"/>
      <c r="D108" s="569"/>
      <c r="E108" s="428"/>
      <c r="F108" s="428"/>
      <c r="G108" s="648"/>
      <c r="H108" s="554"/>
      <c r="I108" s="92" t="s">
        <v>140</v>
      </c>
      <c r="J108" s="584"/>
      <c r="K108" s="422"/>
      <c r="L108" s="545"/>
      <c r="M108" s="572"/>
      <c r="N108" s="448"/>
      <c r="O108" s="428"/>
      <c r="P108" s="430"/>
      <c r="Q108" s="430"/>
      <c r="R108" s="430"/>
      <c r="S108" s="430"/>
      <c r="T108" s="430"/>
      <c r="U108" s="430"/>
      <c r="V108" s="430"/>
      <c r="W108" s="430"/>
      <c r="X108" s="430"/>
      <c r="Y108" s="428"/>
      <c r="Z108" s="430"/>
      <c r="AA108" s="428"/>
      <c r="AB108" s="577"/>
      <c r="AC108" s="591"/>
      <c r="AD108" s="591"/>
      <c r="AE108" s="773"/>
      <c r="AF108" s="428"/>
      <c r="AG108" s="545"/>
      <c r="AH108" s="545"/>
      <c r="AI108" s="572"/>
      <c r="AJ108" s="540"/>
      <c r="AK108" s="541"/>
      <c r="AL108" s="541"/>
      <c r="AM108" s="540"/>
      <c r="AN108" s="425"/>
      <c r="AO108" s="615"/>
      <c r="AP108" s="430"/>
      <c r="AQ108" s="430"/>
      <c r="AR108" s="430"/>
      <c r="AS108" s="430"/>
      <c r="AT108" s="430"/>
      <c r="AU108" s="430"/>
      <c r="AV108" s="430"/>
      <c r="AW108" s="430"/>
      <c r="AX108" s="430"/>
      <c r="AY108" s="430"/>
      <c r="AZ108" s="477"/>
      <c r="BA108" s="483"/>
      <c r="BB108" s="479"/>
      <c r="BC108" s="479"/>
      <c r="BD108" s="479"/>
      <c r="BE108" s="644"/>
    </row>
    <row r="109" spans="1:57" ht="14.25" customHeight="1" thickBot="1">
      <c r="A109" s="428"/>
      <c r="B109" s="961"/>
      <c r="C109" s="428"/>
      <c r="D109" s="569"/>
      <c r="E109" s="428"/>
      <c r="F109" s="428"/>
      <c r="G109" s="648"/>
      <c r="H109" s="554" t="s">
        <v>133</v>
      </c>
      <c r="I109" s="92" t="s">
        <v>140</v>
      </c>
      <c r="J109" s="584"/>
      <c r="K109" s="422"/>
      <c r="L109" s="545"/>
      <c r="M109" s="572"/>
      <c r="N109" s="448"/>
      <c r="O109" s="428"/>
      <c r="P109" s="430"/>
      <c r="Q109" s="430"/>
      <c r="R109" s="430"/>
      <c r="S109" s="430"/>
      <c r="T109" s="430"/>
      <c r="U109" s="430"/>
      <c r="V109" s="430"/>
      <c r="W109" s="430"/>
      <c r="X109" s="430"/>
      <c r="Y109" s="428"/>
      <c r="Z109" s="430"/>
      <c r="AA109" s="428"/>
      <c r="AB109" s="577"/>
      <c r="AC109" s="591"/>
      <c r="AD109" s="591"/>
      <c r="AE109" s="773"/>
      <c r="AF109" s="428"/>
      <c r="AG109" s="545"/>
      <c r="AH109" s="545"/>
      <c r="AI109" s="572"/>
      <c r="AJ109" s="540"/>
      <c r="AK109" s="541"/>
      <c r="AL109" s="541"/>
      <c r="AM109" s="540"/>
      <c r="AN109" s="425"/>
      <c r="AO109" s="615"/>
      <c r="AP109" s="430"/>
      <c r="AQ109" s="430"/>
      <c r="AR109" s="430"/>
      <c r="AS109" s="430"/>
      <c r="AT109" s="430"/>
      <c r="AU109" s="430"/>
      <c r="AV109" s="430"/>
      <c r="AW109" s="430"/>
      <c r="AX109" s="430"/>
      <c r="AY109" s="430"/>
      <c r="AZ109" s="477"/>
      <c r="BA109" s="483"/>
      <c r="BB109" s="479"/>
      <c r="BC109" s="479"/>
      <c r="BD109" s="479"/>
      <c r="BE109" s="644"/>
    </row>
    <row r="110" spans="1:57" ht="13.5" customHeight="1" thickBot="1">
      <c r="A110" s="428"/>
      <c r="B110" s="961"/>
      <c r="C110" s="428"/>
      <c r="D110" s="569"/>
      <c r="E110" s="428"/>
      <c r="F110" s="428"/>
      <c r="G110" s="648"/>
      <c r="H110" s="554"/>
      <c r="I110" s="92" t="s">
        <v>140</v>
      </c>
      <c r="J110" s="584"/>
      <c r="K110" s="422"/>
      <c r="L110" s="545"/>
      <c r="M110" s="572"/>
      <c r="N110" s="448"/>
      <c r="O110" s="428"/>
      <c r="P110" s="430"/>
      <c r="Q110" s="430"/>
      <c r="R110" s="430"/>
      <c r="S110" s="430"/>
      <c r="T110" s="430"/>
      <c r="U110" s="430"/>
      <c r="V110" s="430"/>
      <c r="W110" s="430"/>
      <c r="X110" s="430"/>
      <c r="Y110" s="428"/>
      <c r="Z110" s="430"/>
      <c r="AA110" s="428"/>
      <c r="AB110" s="577"/>
      <c r="AC110" s="591"/>
      <c r="AD110" s="591"/>
      <c r="AE110" s="773"/>
      <c r="AF110" s="428"/>
      <c r="AG110" s="545"/>
      <c r="AH110" s="545"/>
      <c r="AI110" s="572"/>
      <c r="AJ110" s="540"/>
      <c r="AK110" s="541"/>
      <c r="AL110" s="541"/>
      <c r="AM110" s="540"/>
      <c r="AN110" s="425"/>
      <c r="AO110" s="615"/>
      <c r="AP110" s="430"/>
      <c r="AQ110" s="430"/>
      <c r="AR110" s="430"/>
      <c r="AS110" s="430"/>
      <c r="AT110" s="430"/>
      <c r="AU110" s="430"/>
      <c r="AV110" s="430"/>
      <c r="AW110" s="430"/>
      <c r="AX110" s="430"/>
      <c r="AY110" s="430"/>
      <c r="AZ110" s="477"/>
      <c r="BA110" s="483"/>
      <c r="BB110" s="479"/>
      <c r="BC110" s="479"/>
      <c r="BD110" s="479"/>
      <c r="BE110" s="644"/>
    </row>
    <row r="111" spans="1:57" ht="18.75" customHeight="1" thickBot="1">
      <c r="A111" s="428"/>
      <c r="B111" s="961"/>
      <c r="C111" s="428"/>
      <c r="D111" s="569"/>
      <c r="E111" s="428"/>
      <c r="F111" s="428"/>
      <c r="G111" s="648"/>
      <c r="H111" s="554" t="s">
        <v>134</v>
      </c>
      <c r="I111" s="92" t="s">
        <v>140</v>
      </c>
      <c r="J111" s="584"/>
      <c r="K111" s="422"/>
      <c r="L111" s="545"/>
      <c r="M111" s="572"/>
      <c r="N111" s="448"/>
      <c r="O111" s="428"/>
      <c r="P111" s="430"/>
      <c r="Q111" s="430"/>
      <c r="R111" s="430"/>
      <c r="S111" s="430"/>
      <c r="T111" s="430"/>
      <c r="U111" s="430"/>
      <c r="V111" s="430"/>
      <c r="W111" s="430"/>
      <c r="X111" s="430"/>
      <c r="Y111" s="428"/>
      <c r="Z111" s="430"/>
      <c r="AA111" s="428"/>
      <c r="AB111" s="577"/>
      <c r="AC111" s="591"/>
      <c r="AD111" s="591"/>
      <c r="AE111" s="773"/>
      <c r="AF111" s="428"/>
      <c r="AG111" s="545"/>
      <c r="AH111" s="545"/>
      <c r="AI111" s="572"/>
      <c r="AJ111" s="540"/>
      <c r="AK111" s="541"/>
      <c r="AL111" s="541"/>
      <c r="AM111" s="540"/>
      <c r="AN111" s="425"/>
      <c r="AO111" s="615"/>
      <c r="AP111" s="430"/>
      <c r="AQ111" s="430"/>
      <c r="AR111" s="430"/>
      <c r="AS111" s="430"/>
      <c r="AT111" s="430"/>
      <c r="AU111" s="430"/>
      <c r="AV111" s="430"/>
      <c r="AW111" s="430"/>
      <c r="AX111" s="430"/>
      <c r="AY111" s="430"/>
      <c r="AZ111" s="477"/>
      <c r="BA111" s="483"/>
      <c r="BB111" s="479"/>
      <c r="BC111" s="479"/>
      <c r="BD111" s="479"/>
      <c r="BE111" s="644"/>
    </row>
    <row r="112" spans="1:57" ht="15.75" customHeight="1" thickBot="1">
      <c r="A112" s="428"/>
      <c r="B112" s="962"/>
      <c r="C112" s="428"/>
      <c r="D112" s="632"/>
      <c r="E112" s="428"/>
      <c r="F112" s="428"/>
      <c r="G112" s="649"/>
      <c r="H112" s="554"/>
      <c r="I112" s="92" t="s">
        <v>140</v>
      </c>
      <c r="J112" s="666"/>
      <c r="K112" s="422"/>
      <c r="L112" s="589"/>
      <c r="M112" s="670"/>
      <c r="N112" s="448"/>
      <c r="O112" s="428"/>
      <c r="P112" s="430"/>
      <c r="Q112" s="430"/>
      <c r="R112" s="430"/>
      <c r="S112" s="430"/>
      <c r="T112" s="430"/>
      <c r="U112" s="430"/>
      <c r="V112" s="430"/>
      <c r="W112" s="430"/>
      <c r="X112" s="430"/>
      <c r="Y112" s="428"/>
      <c r="Z112" s="430"/>
      <c r="AA112" s="428"/>
      <c r="AB112" s="577"/>
      <c r="AC112" s="592"/>
      <c r="AD112" s="592"/>
      <c r="AE112" s="774"/>
      <c r="AF112" s="428"/>
      <c r="AG112" s="589"/>
      <c r="AH112" s="589"/>
      <c r="AI112" s="670"/>
      <c r="AJ112" s="540"/>
      <c r="AK112" s="541"/>
      <c r="AL112" s="541"/>
      <c r="AM112" s="540"/>
      <c r="AN112" s="425"/>
      <c r="AO112" s="645"/>
      <c r="AP112" s="431"/>
      <c r="AQ112" s="431"/>
      <c r="AR112" s="431"/>
      <c r="AS112" s="431"/>
      <c r="AT112" s="431"/>
      <c r="AU112" s="431"/>
      <c r="AV112" s="431"/>
      <c r="AW112" s="431"/>
      <c r="AX112" s="431"/>
      <c r="AY112" s="431"/>
      <c r="AZ112" s="484"/>
      <c r="BA112" s="485"/>
      <c r="BB112" s="486"/>
      <c r="BC112" s="486"/>
      <c r="BD112" s="486"/>
      <c r="BE112" s="646"/>
    </row>
    <row r="113" spans="1:57" ht="36.75" customHeight="1" thickBot="1">
      <c r="A113" s="430">
        <v>5</v>
      </c>
      <c r="B113" s="963" t="s">
        <v>171</v>
      </c>
      <c r="C113" s="428" t="s">
        <v>276</v>
      </c>
      <c r="D113" s="631" t="s">
        <v>85</v>
      </c>
      <c r="E113" s="553" t="s">
        <v>277</v>
      </c>
      <c r="F113" s="428" t="s">
        <v>278</v>
      </c>
      <c r="G113" s="553" t="s">
        <v>88</v>
      </c>
      <c r="H113" s="554" t="s">
        <v>89</v>
      </c>
      <c r="I113" s="92" t="s">
        <v>140</v>
      </c>
      <c r="J113" s="635">
        <v>52</v>
      </c>
      <c r="K113" s="636" t="str">
        <f>+IF(AND(J113&lt;6,J113&gt;0),"Moderado",IF(AND(J113&lt;12,J113&gt;5),"Mayor",IF(AND(J113&lt;20,J113&gt;11),"Catastrófico","Responda las Preguntas de Impacto")))</f>
        <v>Responda las Preguntas de Impacto</v>
      </c>
      <c r="L113" s="544"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637"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647" t="s">
        <v>279</v>
      </c>
      <c r="O113" s="428" t="s">
        <v>92</v>
      </c>
      <c r="P113" s="45" t="s">
        <v>93</v>
      </c>
      <c r="Q113" s="30" t="s">
        <v>94</v>
      </c>
      <c r="R113" s="82">
        <v>15</v>
      </c>
      <c r="S113" s="430">
        <f>SUM(R113:R120)</f>
        <v>100</v>
      </c>
      <c r="T113" s="430" t="str">
        <f>+IF(AND(S113&lt;=100,S113&gt;=96),"Fuerte",IF(AND(S113&lt;=95,S113&gt;=86),"Moderado",IF(AND(S113&lt;=85,J113&gt;=0),"Débil"," ")))</f>
        <v>Fuerte</v>
      </c>
      <c r="U113" s="430" t="s">
        <v>95</v>
      </c>
      <c r="V113" s="430"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430">
        <f>IF(V113="Fuerte",100,IF(V113="Moderado",50,IF(V113="Débil",0)))</f>
        <v>100</v>
      </c>
      <c r="X113" s="430">
        <f>AVERAGE(W113:W120)</f>
        <v>100</v>
      </c>
      <c r="Y113" s="428" t="s">
        <v>190</v>
      </c>
      <c r="Z113" s="430" t="s">
        <v>208</v>
      </c>
      <c r="AA113" s="616" t="s">
        <v>280</v>
      </c>
      <c r="AB113" s="577" t="str">
        <f>+IF(X113=100,"Fuerte",IF(AND(X113&lt;=99,X113&gt;=50),"Moderado",IF(X113&lt;50,"Débil"," ")))</f>
        <v>Fuerte</v>
      </c>
      <c r="AC113" s="590" t="s">
        <v>99</v>
      </c>
      <c r="AD113" s="590" t="s">
        <v>100</v>
      </c>
      <c r="AE113" s="544"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428"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428" t="str">
        <f>K113</f>
        <v>Responda las Preguntas de Impacto</v>
      </c>
      <c r="AH113" s="544"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544"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540" t="s">
        <v>281</v>
      </c>
      <c r="AK113" s="912" t="s">
        <v>193</v>
      </c>
      <c r="AL113" s="912" t="s">
        <v>194</v>
      </c>
      <c r="AM113" s="428" t="s">
        <v>195</v>
      </c>
      <c r="AN113" s="568" t="s">
        <v>282</v>
      </c>
      <c r="AO113" s="615"/>
      <c r="AP113" s="430"/>
      <c r="AQ113" s="430"/>
      <c r="AR113" s="430"/>
      <c r="AS113" s="430"/>
      <c r="AT113" s="430"/>
      <c r="AU113" s="430"/>
      <c r="AV113" s="430"/>
      <c r="AW113" s="430"/>
      <c r="AX113" s="430"/>
      <c r="AY113" s="430"/>
      <c r="AZ113" s="430"/>
      <c r="BA113" s="617"/>
      <c r="BB113" s="617"/>
      <c r="BC113" s="617"/>
      <c r="BD113" s="617"/>
      <c r="BE113" s="617"/>
    </row>
    <row r="114" spans="1:57" ht="36.75" customHeight="1" thickBot="1">
      <c r="A114" s="430"/>
      <c r="B114" s="961"/>
      <c r="C114" s="428"/>
      <c r="D114" s="569"/>
      <c r="E114" s="545"/>
      <c r="F114" s="428"/>
      <c r="G114" s="545"/>
      <c r="H114" s="554"/>
      <c r="I114" s="92" t="s">
        <v>140</v>
      </c>
      <c r="J114" s="635"/>
      <c r="K114" s="636"/>
      <c r="L114" s="545"/>
      <c r="M114" s="572"/>
      <c r="N114" s="648"/>
      <c r="O114" s="428"/>
      <c r="P114" s="45" t="s">
        <v>105</v>
      </c>
      <c r="Q114" s="30" t="s">
        <v>106</v>
      </c>
      <c r="R114" s="82">
        <v>15</v>
      </c>
      <c r="S114" s="430"/>
      <c r="T114" s="430"/>
      <c r="U114" s="430"/>
      <c r="V114" s="430"/>
      <c r="W114" s="430"/>
      <c r="X114" s="430"/>
      <c r="Y114" s="428"/>
      <c r="Z114" s="430"/>
      <c r="AA114" s="616"/>
      <c r="AB114" s="577"/>
      <c r="AC114" s="591"/>
      <c r="AD114" s="591"/>
      <c r="AE114" s="545"/>
      <c r="AF114" s="428"/>
      <c r="AG114" s="428"/>
      <c r="AH114" s="545"/>
      <c r="AI114" s="545"/>
      <c r="AJ114" s="540"/>
      <c r="AK114" s="912"/>
      <c r="AL114" s="912"/>
      <c r="AM114" s="428"/>
      <c r="AN114" s="569"/>
      <c r="AO114" s="615"/>
      <c r="AP114" s="430"/>
      <c r="AQ114" s="430"/>
      <c r="AR114" s="430"/>
      <c r="AS114" s="430"/>
      <c r="AT114" s="430"/>
      <c r="AU114" s="430"/>
      <c r="AV114" s="430"/>
      <c r="AW114" s="430"/>
      <c r="AX114" s="430"/>
      <c r="AY114" s="430"/>
      <c r="AZ114" s="430"/>
      <c r="BA114" s="617"/>
      <c r="BB114" s="617"/>
      <c r="BC114" s="617"/>
      <c r="BD114" s="617"/>
      <c r="BE114" s="617"/>
    </row>
    <row r="115" spans="1:57" ht="36.75" customHeight="1" thickBot="1">
      <c r="A115" s="430"/>
      <c r="B115" s="961"/>
      <c r="C115" s="428"/>
      <c r="D115" s="569"/>
      <c r="E115" s="545"/>
      <c r="F115" s="428"/>
      <c r="G115" s="545"/>
      <c r="H115" s="554" t="s">
        <v>104</v>
      </c>
      <c r="I115" s="92" t="s">
        <v>140</v>
      </c>
      <c r="J115" s="635"/>
      <c r="K115" s="636"/>
      <c r="L115" s="545"/>
      <c r="M115" s="572"/>
      <c r="N115" s="648"/>
      <c r="O115" s="428"/>
      <c r="P115" s="45" t="s">
        <v>108</v>
      </c>
      <c r="Q115" s="30" t="s">
        <v>109</v>
      </c>
      <c r="R115" s="82">
        <v>15</v>
      </c>
      <c r="S115" s="430"/>
      <c r="T115" s="430"/>
      <c r="U115" s="430"/>
      <c r="V115" s="430"/>
      <c r="W115" s="430"/>
      <c r="X115" s="430"/>
      <c r="Y115" s="428"/>
      <c r="Z115" s="430"/>
      <c r="AA115" s="616"/>
      <c r="AB115" s="577"/>
      <c r="AC115" s="591"/>
      <c r="AD115" s="591"/>
      <c r="AE115" s="545"/>
      <c r="AF115" s="428"/>
      <c r="AG115" s="428"/>
      <c r="AH115" s="545"/>
      <c r="AI115" s="545"/>
      <c r="AJ115" s="540"/>
      <c r="AK115" s="912"/>
      <c r="AL115" s="912"/>
      <c r="AM115" s="428"/>
      <c r="AN115" s="569"/>
      <c r="AO115" s="615"/>
      <c r="AP115" s="430"/>
      <c r="AQ115" s="430"/>
      <c r="AR115" s="430"/>
      <c r="AS115" s="430"/>
      <c r="AT115" s="430"/>
      <c r="AU115" s="430"/>
      <c r="AV115" s="430"/>
      <c r="AW115" s="430"/>
      <c r="AX115" s="430"/>
      <c r="AY115" s="430"/>
      <c r="AZ115" s="430"/>
      <c r="BA115" s="617"/>
      <c r="BB115" s="617"/>
      <c r="BC115" s="617"/>
      <c r="BD115" s="617"/>
      <c r="BE115" s="617"/>
    </row>
    <row r="116" spans="1:57" ht="36.75" customHeight="1" thickBot="1">
      <c r="A116" s="430"/>
      <c r="B116" s="961"/>
      <c r="C116" s="428"/>
      <c r="D116" s="569"/>
      <c r="E116" s="545"/>
      <c r="F116" s="428"/>
      <c r="G116" s="545"/>
      <c r="H116" s="554"/>
      <c r="I116" s="92" t="s">
        <v>140</v>
      </c>
      <c r="J116" s="635"/>
      <c r="K116" s="636"/>
      <c r="L116" s="545"/>
      <c r="M116" s="572"/>
      <c r="N116" s="648"/>
      <c r="O116" s="428"/>
      <c r="P116" s="45" t="s">
        <v>112</v>
      </c>
      <c r="Q116" s="30" t="s">
        <v>113</v>
      </c>
      <c r="R116" s="82">
        <v>15</v>
      </c>
      <c r="S116" s="430"/>
      <c r="T116" s="430"/>
      <c r="U116" s="430"/>
      <c r="V116" s="430"/>
      <c r="W116" s="430"/>
      <c r="X116" s="430"/>
      <c r="Y116" s="428"/>
      <c r="Z116" s="430"/>
      <c r="AA116" s="616"/>
      <c r="AB116" s="577"/>
      <c r="AC116" s="591"/>
      <c r="AD116" s="591"/>
      <c r="AE116" s="545"/>
      <c r="AF116" s="428"/>
      <c r="AG116" s="428"/>
      <c r="AH116" s="545"/>
      <c r="AI116" s="545"/>
      <c r="AJ116" s="540"/>
      <c r="AK116" s="912"/>
      <c r="AL116" s="912"/>
      <c r="AM116" s="428"/>
      <c r="AN116" s="569"/>
      <c r="AO116" s="615"/>
      <c r="AP116" s="430"/>
      <c r="AQ116" s="430"/>
      <c r="AR116" s="430"/>
      <c r="AS116" s="430"/>
      <c r="AT116" s="430"/>
      <c r="AU116" s="430"/>
      <c r="AV116" s="430"/>
      <c r="AW116" s="430"/>
      <c r="AX116" s="430"/>
      <c r="AY116" s="430"/>
      <c r="AZ116" s="430"/>
      <c r="BA116" s="617"/>
      <c r="BB116" s="617"/>
      <c r="BC116" s="617"/>
      <c r="BD116" s="617"/>
      <c r="BE116" s="617"/>
    </row>
    <row r="117" spans="1:57" ht="36.75" customHeight="1" thickBot="1">
      <c r="A117" s="430"/>
      <c r="B117" s="961"/>
      <c r="C117" s="428"/>
      <c r="D117" s="569"/>
      <c r="E117" s="545"/>
      <c r="F117" s="428"/>
      <c r="G117" s="545"/>
      <c r="H117" s="554" t="s">
        <v>107</v>
      </c>
      <c r="I117" s="92" t="s">
        <v>140</v>
      </c>
      <c r="J117" s="635"/>
      <c r="K117" s="636"/>
      <c r="L117" s="545"/>
      <c r="M117" s="572"/>
      <c r="N117" s="648"/>
      <c r="O117" s="428"/>
      <c r="P117" s="45" t="s">
        <v>115</v>
      </c>
      <c r="Q117" s="30" t="s">
        <v>116</v>
      </c>
      <c r="R117" s="82">
        <v>15</v>
      </c>
      <c r="S117" s="430"/>
      <c r="T117" s="430"/>
      <c r="U117" s="430"/>
      <c r="V117" s="430"/>
      <c r="W117" s="430"/>
      <c r="X117" s="430"/>
      <c r="Y117" s="428"/>
      <c r="Z117" s="430"/>
      <c r="AA117" s="616"/>
      <c r="AB117" s="577"/>
      <c r="AC117" s="591"/>
      <c r="AD117" s="591"/>
      <c r="AE117" s="545"/>
      <c r="AF117" s="428"/>
      <c r="AG117" s="428"/>
      <c r="AH117" s="545"/>
      <c r="AI117" s="545"/>
      <c r="AJ117" s="540"/>
      <c r="AK117" s="912"/>
      <c r="AL117" s="912"/>
      <c r="AM117" s="428"/>
      <c r="AN117" s="569"/>
      <c r="AO117" s="615"/>
      <c r="AP117" s="430"/>
      <c r="AQ117" s="430"/>
      <c r="AR117" s="430"/>
      <c r="AS117" s="430"/>
      <c r="AT117" s="430"/>
      <c r="AU117" s="430"/>
      <c r="AV117" s="430"/>
      <c r="AW117" s="430"/>
      <c r="AX117" s="430"/>
      <c r="AY117" s="430"/>
      <c r="AZ117" s="430"/>
      <c r="BA117" s="617"/>
      <c r="BB117" s="617"/>
      <c r="BC117" s="617"/>
      <c r="BD117" s="617"/>
      <c r="BE117" s="617"/>
    </row>
    <row r="118" spans="1:57" ht="36.75" customHeight="1" thickBot="1">
      <c r="A118" s="430"/>
      <c r="B118" s="961"/>
      <c r="C118" s="428"/>
      <c r="D118" s="569"/>
      <c r="E118" s="545"/>
      <c r="F118" s="428"/>
      <c r="G118" s="545"/>
      <c r="H118" s="554"/>
      <c r="I118" s="92" t="s">
        <v>140</v>
      </c>
      <c r="J118" s="635"/>
      <c r="K118" s="636"/>
      <c r="L118" s="545"/>
      <c r="M118" s="572"/>
      <c r="N118" s="648"/>
      <c r="O118" s="428"/>
      <c r="P118" s="45" t="s">
        <v>118</v>
      </c>
      <c r="Q118" s="30" t="s">
        <v>119</v>
      </c>
      <c r="R118" s="82">
        <v>15</v>
      </c>
      <c r="S118" s="430"/>
      <c r="T118" s="430"/>
      <c r="U118" s="430"/>
      <c r="V118" s="430"/>
      <c r="W118" s="430"/>
      <c r="X118" s="430"/>
      <c r="Y118" s="428"/>
      <c r="Z118" s="430"/>
      <c r="AA118" s="616"/>
      <c r="AB118" s="577"/>
      <c r="AC118" s="591"/>
      <c r="AD118" s="591"/>
      <c r="AE118" s="545"/>
      <c r="AF118" s="428"/>
      <c r="AG118" s="428"/>
      <c r="AH118" s="545"/>
      <c r="AI118" s="545"/>
      <c r="AJ118" s="540"/>
      <c r="AK118" s="912"/>
      <c r="AL118" s="912"/>
      <c r="AM118" s="428"/>
      <c r="AN118" s="569"/>
      <c r="AO118" s="615"/>
      <c r="AP118" s="430"/>
      <c r="AQ118" s="430"/>
      <c r="AR118" s="430"/>
      <c r="AS118" s="430"/>
      <c r="AT118" s="430"/>
      <c r="AU118" s="430"/>
      <c r="AV118" s="430"/>
      <c r="AW118" s="430"/>
      <c r="AX118" s="430"/>
      <c r="AY118" s="430"/>
      <c r="AZ118" s="430"/>
      <c r="BA118" s="617"/>
      <c r="BB118" s="617"/>
      <c r="BC118" s="617"/>
      <c r="BD118" s="617"/>
      <c r="BE118" s="617"/>
    </row>
    <row r="119" spans="1:57" ht="36.75" customHeight="1" thickBot="1">
      <c r="A119" s="430"/>
      <c r="B119" s="961"/>
      <c r="C119" s="428"/>
      <c r="D119" s="569"/>
      <c r="E119" s="545"/>
      <c r="F119" s="428"/>
      <c r="G119" s="545"/>
      <c r="H119" s="554" t="s">
        <v>197</v>
      </c>
      <c r="I119" s="92" t="s">
        <v>140</v>
      </c>
      <c r="J119" s="635"/>
      <c r="K119" s="636"/>
      <c r="L119" s="545"/>
      <c r="M119" s="572"/>
      <c r="N119" s="648"/>
      <c r="O119" s="428"/>
      <c r="P119" s="45" t="s">
        <v>121</v>
      </c>
      <c r="Q119" s="34" t="s">
        <v>122</v>
      </c>
      <c r="R119" s="82">
        <v>10</v>
      </c>
      <c r="S119" s="430"/>
      <c r="T119" s="430"/>
      <c r="U119" s="430"/>
      <c r="V119" s="430"/>
      <c r="W119" s="430"/>
      <c r="X119" s="430"/>
      <c r="Y119" s="428"/>
      <c r="Z119" s="430"/>
      <c r="AA119" s="616"/>
      <c r="AB119" s="577"/>
      <c r="AC119" s="591"/>
      <c r="AD119" s="591"/>
      <c r="AE119" s="545"/>
      <c r="AF119" s="428"/>
      <c r="AG119" s="428"/>
      <c r="AH119" s="545"/>
      <c r="AI119" s="545"/>
      <c r="AJ119" s="540"/>
      <c r="AK119" s="912"/>
      <c r="AL119" s="912"/>
      <c r="AM119" s="428"/>
      <c r="AN119" s="569"/>
      <c r="AO119" s="615"/>
      <c r="AP119" s="430"/>
      <c r="AQ119" s="430"/>
      <c r="AR119" s="430"/>
      <c r="AS119" s="430"/>
      <c r="AT119" s="430"/>
      <c r="AU119" s="430"/>
      <c r="AV119" s="430"/>
      <c r="AW119" s="430"/>
      <c r="AX119" s="430"/>
      <c r="AY119" s="430"/>
      <c r="AZ119" s="430"/>
      <c r="BA119" s="617"/>
      <c r="BB119" s="617"/>
      <c r="BC119" s="617"/>
      <c r="BD119" s="617"/>
      <c r="BE119" s="617"/>
    </row>
    <row r="120" spans="1:57" ht="108" customHeight="1" thickBot="1">
      <c r="A120" s="430"/>
      <c r="B120" s="961"/>
      <c r="C120" s="428"/>
      <c r="D120" s="569"/>
      <c r="E120" s="545"/>
      <c r="F120" s="428"/>
      <c r="G120" s="545"/>
      <c r="H120" s="554"/>
      <c r="I120" s="92" t="s">
        <v>140</v>
      </c>
      <c r="J120" s="635"/>
      <c r="K120" s="636"/>
      <c r="L120" s="545"/>
      <c r="M120" s="572"/>
      <c r="N120" s="833"/>
      <c r="O120" s="428"/>
      <c r="P120" s="45"/>
      <c r="Q120" s="34"/>
      <c r="R120" s="82"/>
      <c r="S120" s="430"/>
      <c r="T120" s="430"/>
      <c r="U120" s="430"/>
      <c r="V120" s="430"/>
      <c r="W120" s="430"/>
      <c r="X120" s="430"/>
      <c r="Y120" s="428"/>
      <c r="Z120" s="430"/>
      <c r="AA120" s="616"/>
      <c r="AB120" s="577"/>
      <c r="AC120" s="591"/>
      <c r="AD120" s="591"/>
      <c r="AE120" s="545"/>
      <c r="AF120" s="428"/>
      <c r="AG120" s="428"/>
      <c r="AH120" s="545"/>
      <c r="AI120" s="545"/>
      <c r="AJ120" s="540"/>
      <c r="AK120" s="912"/>
      <c r="AL120" s="912"/>
      <c r="AM120" s="428"/>
      <c r="AN120" s="569"/>
      <c r="AO120" s="615"/>
      <c r="AP120" s="430"/>
      <c r="AQ120" s="430"/>
      <c r="AR120" s="430"/>
      <c r="AS120" s="430"/>
      <c r="AT120" s="430"/>
      <c r="AU120" s="430"/>
      <c r="AV120" s="430"/>
      <c r="AW120" s="430"/>
      <c r="AX120" s="430"/>
      <c r="AY120" s="430"/>
      <c r="AZ120" s="430"/>
      <c r="BA120" s="617"/>
      <c r="BB120" s="617"/>
      <c r="BC120" s="617"/>
      <c r="BD120" s="617"/>
      <c r="BE120" s="617"/>
    </row>
    <row r="121" spans="1:57" ht="36.75" customHeight="1" thickBot="1">
      <c r="A121" s="430"/>
      <c r="B121" s="961"/>
      <c r="C121" s="428"/>
      <c r="D121" s="569"/>
      <c r="E121" s="545"/>
      <c r="F121" s="428"/>
      <c r="G121" s="545"/>
      <c r="H121" s="554" t="s">
        <v>114</v>
      </c>
      <c r="I121" s="92" t="s">
        <v>140</v>
      </c>
      <c r="J121" s="635"/>
      <c r="K121" s="636"/>
      <c r="L121" s="545"/>
      <c r="M121" s="572"/>
      <c r="N121" s="913" t="s">
        <v>283</v>
      </c>
      <c r="O121" s="574" t="s">
        <v>92</v>
      </c>
      <c r="P121" s="553" t="s">
        <v>93</v>
      </c>
      <c r="Q121" s="562" t="s">
        <v>94</v>
      </c>
      <c r="R121" s="562">
        <v>15</v>
      </c>
      <c r="S121" s="562">
        <f>SUM(R121:R164)</f>
        <v>100</v>
      </c>
      <c r="T121" s="562" t="str">
        <f>+IF(AND(S121&lt;=100,S121&gt;=96),"Fuerte",IF(AND(S121&lt;=95,S121&gt;=86),"Moderado",IF(AND(S121&lt;=85,J121&gt;=0),"Débil"," ")))</f>
        <v>Fuerte</v>
      </c>
      <c r="U121" s="562" t="s">
        <v>95</v>
      </c>
      <c r="V121" s="562"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562">
        <f>IF(V121="Fuerte",100,IF(V121="Moderado",50,IF(V121="Débil",0)))</f>
        <v>100</v>
      </c>
      <c r="X121" s="562">
        <f>AVERAGE(W121:W138)</f>
        <v>100</v>
      </c>
      <c r="Y121" s="553" t="s">
        <v>190</v>
      </c>
      <c r="Z121" s="606" t="s">
        <v>214</v>
      </c>
      <c r="AA121" s="553" t="s">
        <v>284</v>
      </c>
      <c r="AB121" s="577"/>
      <c r="AC121" s="591"/>
      <c r="AD121" s="591"/>
      <c r="AE121" s="545"/>
      <c r="AF121" s="428"/>
      <c r="AG121" s="428"/>
      <c r="AH121" s="545"/>
      <c r="AI121" s="545"/>
      <c r="AJ121" s="540"/>
      <c r="AK121" s="912"/>
      <c r="AL121" s="912"/>
      <c r="AM121" s="428"/>
      <c r="AN121" s="569"/>
      <c r="AO121" s="612"/>
      <c r="AP121" s="562"/>
      <c r="AQ121" s="562"/>
      <c r="AR121" s="562"/>
      <c r="AS121" s="562"/>
      <c r="AT121" s="562"/>
      <c r="AU121" s="562"/>
      <c r="AV121" s="562"/>
      <c r="AW121" s="562"/>
      <c r="AX121" s="562"/>
      <c r="AY121" s="562"/>
      <c r="AZ121" s="562"/>
      <c r="BA121" s="600"/>
      <c r="BB121" s="600"/>
      <c r="BC121" s="600"/>
      <c r="BD121" s="600"/>
      <c r="BE121" s="600"/>
    </row>
    <row r="122" spans="1:57" ht="28.5" customHeight="1" thickBot="1">
      <c r="A122" s="430"/>
      <c r="B122" s="961"/>
      <c r="C122" s="428"/>
      <c r="D122" s="569"/>
      <c r="E122" s="545"/>
      <c r="F122" s="428"/>
      <c r="G122" s="545"/>
      <c r="H122" s="554"/>
      <c r="I122" s="92" t="s">
        <v>140</v>
      </c>
      <c r="J122" s="635"/>
      <c r="K122" s="636"/>
      <c r="L122" s="545"/>
      <c r="M122" s="572"/>
      <c r="N122" s="914"/>
      <c r="O122" s="575"/>
      <c r="P122" s="545"/>
      <c r="Q122" s="563"/>
      <c r="R122" s="563"/>
      <c r="S122" s="563"/>
      <c r="T122" s="563"/>
      <c r="U122" s="563"/>
      <c r="V122" s="563"/>
      <c r="W122" s="563"/>
      <c r="X122" s="563"/>
      <c r="Y122" s="545"/>
      <c r="Z122" s="607"/>
      <c r="AA122" s="545"/>
      <c r="AB122" s="577"/>
      <c r="AC122" s="591"/>
      <c r="AD122" s="591"/>
      <c r="AE122" s="545"/>
      <c r="AF122" s="428"/>
      <c r="AG122" s="428"/>
      <c r="AH122" s="545"/>
      <c r="AI122" s="545"/>
      <c r="AJ122" s="540"/>
      <c r="AK122" s="912"/>
      <c r="AL122" s="912"/>
      <c r="AM122" s="428"/>
      <c r="AN122" s="569"/>
      <c r="AO122" s="613"/>
      <c r="AP122" s="563"/>
      <c r="AQ122" s="563"/>
      <c r="AR122" s="563"/>
      <c r="AS122" s="563"/>
      <c r="AT122" s="563"/>
      <c r="AU122" s="563"/>
      <c r="AV122" s="563"/>
      <c r="AW122" s="563"/>
      <c r="AX122" s="563"/>
      <c r="AY122" s="563"/>
      <c r="AZ122" s="563"/>
      <c r="BA122" s="601"/>
      <c r="BB122" s="601"/>
      <c r="BC122" s="601"/>
      <c r="BD122" s="601"/>
      <c r="BE122" s="601"/>
    </row>
    <row r="123" spans="1:57" ht="28.5" customHeight="1" thickBot="1">
      <c r="A123" s="430"/>
      <c r="B123" s="961"/>
      <c r="C123" s="428"/>
      <c r="D123" s="569"/>
      <c r="E123" s="545"/>
      <c r="F123" s="428"/>
      <c r="G123" s="545"/>
      <c r="H123" s="91" t="s">
        <v>117</v>
      </c>
      <c r="I123" s="92" t="s">
        <v>140</v>
      </c>
      <c r="J123" s="635"/>
      <c r="K123" s="636"/>
      <c r="L123" s="545"/>
      <c r="M123" s="572"/>
      <c r="N123" s="914"/>
      <c r="O123" s="575"/>
      <c r="P123" s="545"/>
      <c r="Q123" s="563"/>
      <c r="R123" s="563"/>
      <c r="S123" s="563"/>
      <c r="T123" s="563"/>
      <c r="U123" s="563"/>
      <c r="V123" s="563"/>
      <c r="W123" s="563"/>
      <c r="X123" s="563"/>
      <c r="Y123" s="545"/>
      <c r="Z123" s="607"/>
      <c r="AA123" s="545"/>
      <c r="AB123" s="577"/>
      <c r="AC123" s="591"/>
      <c r="AD123" s="591"/>
      <c r="AE123" s="545"/>
      <c r="AF123" s="428"/>
      <c r="AG123" s="428"/>
      <c r="AH123" s="545"/>
      <c r="AI123" s="545"/>
      <c r="AJ123" s="540"/>
      <c r="AK123" s="912"/>
      <c r="AL123" s="912"/>
      <c r="AM123" s="428"/>
      <c r="AN123" s="569"/>
      <c r="AO123" s="613"/>
      <c r="AP123" s="563"/>
      <c r="AQ123" s="563"/>
      <c r="AR123" s="563"/>
      <c r="AS123" s="563"/>
      <c r="AT123" s="563"/>
      <c r="AU123" s="563"/>
      <c r="AV123" s="563"/>
      <c r="AW123" s="563"/>
      <c r="AX123" s="563"/>
      <c r="AY123" s="563"/>
      <c r="AZ123" s="563"/>
      <c r="BA123" s="601"/>
      <c r="BB123" s="601"/>
      <c r="BC123" s="601"/>
      <c r="BD123" s="601"/>
      <c r="BE123" s="601"/>
    </row>
    <row r="124" spans="1:57" ht="28.5" customHeight="1" thickBot="1">
      <c r="A124" s="430"/>
      <c r="B124" s="961"/>
      <c r="C124" s="428"/>
      <c r="D124" s="569"/>
      <c r="E124" s="545"/>
      <c r="F124" s="428"/>
      <c r="G124" s="545"/>
      <c r="H124" s="554" t="s">
        <v>120</v>
      </c>
      <c r="I124" s="92" t="s">
        <v>140</v>
      </c>
      <c r="J124" s="635"/>
      <c r="K124" s="636"/>
      <c r="L124" s="545"/>
      <c r="M124" s="572"/>
      <c r="N124" s="914"/>
      <c r="O124" s="575"/>
      <c r="P124" s="546"/>
      <c r="Q124" s="564"/>
      <c r="R124" s="564"/>
      <c r="S124" s="563"/>
      <c r="T124" s="563"/>
      <c r="U124" s="563"/>
      <c r="V124" s="563"/>
      <c r="W124" s="563"/>
      <c r="X124" s="563"/>
      <c r="Y124" s="545"/>
      <c r="Z124" s="607"/>
      <c r="AA124" s="545"/>
      <c r="AB124" s="577"/>
      <c r="AC124" s="591"/>
      <c r="AD124" s="591"/>
      <c r="AE124" s="545"/>
      <c r="AF124" s="428"/>
      <c r="AG124" s="428"/>
      <c r="AH124" s="545"/>
      <c r="AI124" s="545"/>
      <c r="AJ124" s="540"/>
      <c r="AK124" s="912"/>
      <c r="AL124" s="912"/>
      <c r="AM124" s="428"/>
      <c r="AN124" s="569"/>
      <c r="AO124" s="613"/>
      <c r="AP124" s="563"/>
      <c r="AQ124" s="563"/>
      <c r="AR124" s="563"/>
      <c r="AS124" s="563"/>
      <c r="AT124" s="563"/>
      <c r="AU124" s="563"/>
      <c r="AV124" s="563"/>
      <c r="AW124" s="563"/>
      <c r="AX124" s="563"/>
      <c r="AY124" s="563"/>
      <c r="AZ124" s="563"/>
      <c r="BA124" s="601"/>
      <c r="BB124" s="601"/>
      <c r="BC124" s="601"/>
      <c r="BD124" s="601"/>
      <c r="BE124" s="601"/>
    </row>
    <row r="125" spans="1:57" ht="28.5" customHeight="1" thickBot="1">
      <c r="A125" s="430"/>
      <c r="B125" s="961"/>
      <c r="C125" s="428"/>
      <c r="D125" s="569"/>
      <c r="E125" s="545"/>
      <c r="F125" s="428"/>
      <c r="G125" s="545"/>
      <c r="H125" s="554"/>
      <c r="I125" s="92" t="s">
        <v>140</v>
      </c>
      <c r="J125" s="635"/>
      <c r="K125" s="636"/>
      <c r="L125" s="545"/>
      <c r="M125" s="572"/>
      <c r="N125" s="914"/>
      <c r="O125" s="575"/>
      <c r="P125" s="553" t="s">
        <v>105</v>
      </c>
      <c r="Q125" s="562" t="s">
        <v>106</v>
      </c>
      <c r="R125" s="562">
        <v>15</v>
      </c>
      <c r="S125" s="563"/>
      <c r="T125" s="563"/>
      <c r="U125" s="563"/>
      <c r="V125" s="563"/>
      <c r="W125" s="563"/>
      <c r="X125" s="563"/>
      <c r="Y125" s="545"/>
      <c r="Z125" s="607"/>
      <c r="AA125" s="545"/>
      <c r="AB125" s="577"/>
      <c r="AC125" s="591"/>
      <c r="AD125" s="591"/>
      <c r="AE125" s="545"/>
      <c r="AF125" s="428"/>
      <c r="AG125" s="428"/>
      <c r="AH125" s="545"/>
      <c r="AI125" s="545"/>
      <c r="AJ125" s="540"/>
      <c r="AK125" s="912"/>
      <c r="AL125" s="912"/>
      <c r="AM125" s="428"/>
      <c r="AN125" s="569"/>
      <c r="AO125" s="613"/>
      <c r="AP125" s="563"/>
      <c r="AQ125" s="563"/>
      <c r="AR125" s="563"/>
      <c r="AS125" s="563"/>
      <c r="AT125" s="563"/>
      <c r="AU125" s="563"/>
      <c r="AV125" s="563"/>
      <c r="AW125" s="563"/>
      <c r="AX125" s="563"/>
      <c r="AY125" s="563"/>
      <c r="AZ125" s="563"/>
      <c r="BA125" s="601"/>
      <c r="BB125" s="601"/>
      <c r="BC125" s="601"/>
      <c r="BD125" s="601"/>
      <c r="BE125" s="601"/>
    </row>
    <row r="126" spans="1:57" ht="28.5" customHeight="1" thickBot="1">
      <c r="A126" s="430"/>
      <c r="B126" s="961"/>
      <c r="C126" s="428"/>
      <c r="D126" s="569"/>
      <c r="E126" s="545"/>
      <c r="F126" s="428"/>
      <c r="G126" s="545"/>
      <c r="H126" s="554"/>
      <c r="I126" s="92" t="s">
        <v>140</v>
      </c>
      <c r="J126" s="635"/>
      <c r="K126" s="636"/>
      <c r="L126" s="545"/>
      <c r="M126" s="572"/>
      <c r="N126" s="914"/>
      <c r="O126" s="575"/>
      <c r="P126" s="545"/>
      <c r="Q126" s="563"/>
      <c r="R126" s="563"/>
      <c r="S126" s="563"/>
      <c r="T126" s="563"/>
      <c r="U126" s="563"/>
      <c r="V126" s="563"/>
      <c r="W126" s="563"/>
      <c r="X126" s="563"/>
      <c r="Y126" s="545"/>
      <c r="Z126" s="607"/>
      <c r="AA126" s="545"/>
      <c r="AB126" s="577"/>
      <c r="AC126" s="591"/>
      <c r="AD126" s="591"/>
      <c r="AE126" s="545"/>
      <c r="AF126" s="428"/>
      <c r="AG126" s="428"/>
      <c r="AH126" s="545"/>
      <c r="AI126" s="545"/>
      <c r="AJ126" s="540"/>
      <c r="AK126" s="912"/>
      <c r="AL126" s="912"/>
      <c r="AM126" s="428"/>
      <c r="AN126" s="569"/>
      <c r="AO126" s="613"/>
      <c r="AP126" s="563"/>
      <c r="AQ126" s="563"/>
      <c r="AR126" s="563"/>
      <c r="AS126" s="563"/>
      <c r="AT126" s="563"/>
      <c r="AU126" s="563"/>
      <c r="AV126" s="563"/>
      <c r="AW126" s="563"/>
      <c r="AX126" s="563"/>
      <c r="AY126" s="563"/>
      <c r="AZ126" s="563"/>
      <c r="BA126" s="601"/>
      <c r="BB126" s="601"/>
      <c r="BC126" s="601"/>
      <c r="BD126" s="601"/>
      <c r="BE126" s="601"/>
    </row>
    <row r="127" spans="1:57" ht="28.5" customHeight="1" thickBot="1">
      <c r="A127" s="430"/>
      <c r="B127" s="961"/>
      <c r="C127" s="428"/>
      <c r="D127" s="569"/>
      <c r="E127" s="545"/>
      <c r="F127" s="428"/>
      <c r="G127" s="545"/>
      <c r="H127" s="554" t="s">
        <v>123</v>
      </c>
      <c r="I127" s="92" t="s">
        <v>140</v>
      </c>
      <c r="J127" s="635"/>
      <c r="K127" s="636"/>
      <c r="L127" s="545"/>
      <c r="M127" s="572"/>
      <c r="N127" s="914"/>
      <c r="O127" s="575"/>
      <c r="P127" s="545"/>
      <c r="Q127" s="563"/>
      <c r="R127" s="563"/>
      <c r="S127" s="563"/>
      <c r="T127" s="563"/>
      <c r="U127" s="563"/>
      <c r="V127" s="563"/>
      <c r="W127" s="563"/>
      <c r="X127" s="563"/>
      <c r="Y127" s="545"/>
      <c r="Z127" s="607"/>
      <c r="AA127" s="545"/>
      <c r="AB127" s="577"/>
      <c r="AC127" s="591"/>
      <c r="AD127" s="591"/>
      <c r="AE127" s="545"/>
      <c r="AF127" s="428"/>
      <c r="AG127" s="428"/>
      <c r="AH127" s="545"/>
      <c r="AI127" s="545"/>
      <c r="AJ127" s="540"/>
      <c r="AK127" s="912"/>
      <c r="AL127" s="912"/>
      <c r="AM127" s="428"/>
      <c r="AN127" s="569"/>
      <c r="AO127" s="613"/>
      <c r="AP127" s="563"/>
      <c r="AQ127" s="563"/>
      <c r="AR127" s="563"/>
      <c r="AS127" s="563"/>
      <c r="AT127" s="563"/>
      <c r="AU127" s="563"/>
      <c r="AV127" s="563"/>
      <c r="AW127" s="563"/>
      <c r="AX127" s="563"/>
      <c r="AY127" s="563"/>
      <c r="AZ127" s="563"/>
      <c r="BA127" s="601"/>
      <c r="BB127" s="601"/>
      <c r="BC127" s="601"/>
      <c r="BD127" s="601"/>
      <c r="BE127" s="601"/>
    </row>
    <row r="128" spans="1:57" ht="28.5" customHeight="1" thickBot="1">
      <c r="A128" s="430"/>
      <c r="B128" s="961"/>
      <c r="C128" s="428"/>
      <c r="D128" s="569"/>
      <c r="E128" s="545"/>
      <c r="F128" s="428"/>
      <c r="G128" s="545"/>
      <c r="H128" s="554"/>
      <c r="I128" s="92" t="s">
        <v>140</v>
      </c>
      <c r="J128" s="635"/>
      <c r="K128" s="636"/>
      <c r="L128" s="545"/>
      <c r="M128" s="572"/>
      <c r="N128" s="914"/>
      <c r="O128" s="575"/>
      <c r="P128" s="546"/>
      <c r="Q128" s="564"/>
      <c r="R128" s="564"/>
      <c r="S128" s="563"/>
      <c r="T128" s="563"/>
      <c r="U128" s="563"/>
      <c r="V128" s="563"/>
      <c r="W128" s="563"/>
      <c r="X128" s="563"/>
      <c r="Y128" s="545"/>
      <c r="Z128" s="607"/>
      <c r="AA128" s="545"/>
      <c r="AB128" s="577"/>
      <c r="AC128" s="591"/>
      <c r="AD128" s="591"/>
      <c r="AE128" s="545"/>
      <c r="AF128" s="428"/>
      <c r="AG128" s="428"/>
      <c r="AH128" s="545"/>
      <c r="AI128" s="545"/>
      <c r="AJ128" s="540"/>
      <c r="AK128" s="912"/>
      <c r="AL128" s="912"/>
      <c r="AM128" s="428"/>
      <c r="AN128" s="569"/>
      <c r="AO128" s="613"/>
      <c r="AP128" s="563"/>
      <c r="AQ128" s="563"/>
      <c r="AR128" s="563"/>
      <c r="AS128" s="563"/>
      <c r="AT128" s="563"/>
      <c r="AU128" s="563"/>
      <c r="AV128" s="563"/>
      <c r="AW128" s="563"/>
      <c r="AX128" s="563"/>
      <c r="AY128" s="563"/>
      <c r="AZ128" s="563"/>
      <c r="BA128" s="601"/>
      <c r="BB128" s="601"/>
      <c r="BC128" s="601"/>
      <c r="BD128" s="601"/>
      <c r="BE128" s="601"/>
    </row>
    <row r="129" spans="1:57" ht="28.5" customHeight="1" thickBot="1">
      <c r="A129" s="430"/>
      <c r="B129" s="961"/>
      <c r="C129" s="428"/>
      <c r="D129" s="569"/>
      <c r="E129" s="545"/>
      <c r="F129" s="428"/>
      <c r="G129" s="545"/>
      <c r="H129" s="554" t="s">
        <v>124</v>
      </c>
      <c r="I129" s="92" t="s">
        <v>140</v>
      </c>
      <c r="J129" s="635"/>
      <c r="K129" s="636"/>
      <c r="L129" s="545"/>
      <c r="M129" s="572"/>
      <c r="N129" s="914"/>
      <c r="O129" s="575"/>
      <c r="P129" s="553" t="s">
        <v>108</v>
      </c>
      <c r="Q129" s="562" t="s">
        <v>109</v>
      </c>
      <c r="R129" s="562">
        <v>15</v>
      </c>
      <c r="S129" s="563"/>
      <c r="T129" s="563"/>
      <c r="U129" s="563"/>
      <c r="V129" s="563"/>
      <c r="W129" s="563"/>
      <c r="X129" s="563"/>
      <c r="Y129" s="545"/>
      <c r="Z129" s="607"/>
      <c r="AA129" s="545"/>
      <c r="AB129" s="577"/>
      <c r="AC129" s="591"/>
      <c r="AD129" s="591"/>
      <c r="AE129" s="545"/>
      <c r="AF129" s="428"/>
      <c r="AG129" s="428"/>
      <c r="AH129" s="545"/>
      <c r="AI129" s="545"/>
      <c r="AJ129" s="540"/>
      <c r="AK129" s="912"/>
      <c r="AL129" s="912"/>
      <c r="AM129" s="428"/>
      <c r="AN129" s="569"/>
      <c r="AO129" s="613"/>
      <c r="AP129" s="563"/>
      <c r="AQ129" s="563"/>
      <c r="AR129" s="563"/>
      <c r="AS129" s="563"/>
      <c r="AT129" s="563"/>
      <c r="AU129" s="563"/>
      <c r="AV129" s="563"/>
      <c r="AW129" s="563"/>
      <c r="AX129" s="563"/>
      <c r="AY129" s="563"/>
      <c r="AZ129" s="563"/>
      <c r="BA129" s="601"/>
      <c r="BB129" s="601"/>
      <c r="BC129" s="601"/>
      <c r="BD129" s="601"/>
      <c r="BE129" s="601"/>
    </row>
    <row r="130" spans="1:57" ht="28.5" customHeight="1" thickBot="1">
      <c r="A130" s="430"/>
      <c r="B130" s="961"/>
      <c r="C130" s="428"/>
      <c r="D130" s="569"/>
      <c r="E130" s="545"/>
      <c r="F130" s="428"/>
      <c r="G130" s="545"/>
      <c r="H130" s="554"/>
      <c r="I130" s="92" t="s">
        <v>140</v>
      </c>
      <c r="J130" s="635"/>
      <c r="K130" s="636"/>
      <c r="L130" s="545"/>
      <c r="M130" s="572"/>
      <c r="N130" s="914"/>
      <c r="O130" s="575"/>
      <c r="P130" s="545"/>
      <c r="Q130" s="563"/>
      <c r="R130" s="563"/>
      <c r="S130" s="563"/>
      <c r="T130" s="563"/>
      <c r="U130" s="563"/>
      <c r="V130" s="563"/>
      <c r="W130" s="563"/>
      <c r="X130" s="563"/>
      <c r="Y130" s="545"/>
      <c r="Z130" s="607"/>
      <c r="AA130" s="545"/>
      <c r="AB130" s="577"/>
      <c r="AC130" s="591"/>
      <c r="AD130" s="591"/>
      <c r="AE130" s="545"/>
      <c r="AF130" s="428"/>
      <c r="AG130" s="428"/>
      <c r="AH130" s="545"/>
      <c r="AI130" s="545"/>
      <c r="AJ130" s="540"/>
      <c r="AK130" s="912"/>
      <c r="AL130" s="912"/>
      <c r="AM130" s="428"/>
      <c r="AN130" s="569"/>
      <c r="AO130" s="613"/>
      <c r="AP130" s="563"/>
      <c r="AQ130" s="563"/>
      <c r="AR130" s="563"/>
      <c r="AS130" s="563"/>
      <c r="AT130" s="563"/>
      <c r="AU130" s="563"/>
      <c r="AV130" s="563"/>
      <c r="AW130" s="563"/>
      <c r="AX130" s="563"/>
      <c r="AY130" s="563"/>
      <c r="AZ130" s="563"/>
      <c r="BA130" s="601"/>
      <c r="BB130" s="601"/>
      <c r="BC130" s="601"/>
      <c r="BD130" s="601"/>
      <c r="BE130" s="601"/>
    </row>
    <row r="131" spans="1:57" ht="28.5" customHeight="1" thickBot="1">
      <c r="A131" s="430"/>
      <c r="B131" s="961"/>
      <c r="C131" s="428"/>
      <c r="D131" s="569"/>
      <c r="E131" s="545"/>
      <c r="F131" s="428"/>
      <c r="G131" s="545"/>
      <c r="H131" s="554"/>
      <c r="I131" s="92" t="s">
        <v>140</v>
      </c>
      <c r="J131" s="635"/>
      <c r="K131" s="636"/>
      <c r="L131" s="545"/>
      <c r="M131" s="572"/>
      <c r="N131" s="914"/>
      <c r="O131" s="575"/>
      <c r="P131" s="545"/>
      <c r="Q131" s="563"/>
      <c r="R131" s="563"/>
      <c r="S131" s="563"/>
      <c r="T131" s="563"/>
      <c r="U131" s="563"/>
      <c r="V131" s="563"/>
      <c r="W131" s="563"/>
      <c r="X131" s="563"/>
      <c r="Y131" s="545"/>
      <c r="Z131" s="607"/>
      <c r="AA131" s="545"/>
      <c r="AB131" s="577"/>
      <c r="AC131" s="591"/>
      <c r="AD131" s="591"/>
      <c r="AE131" s="545"/>
      <c r="AF131" s="428"/>
      <c r="AG131" s="428"/>
      <c r="AH131" s="545"/>
      <c r="AI131" s="545"/>
      <c r="AJ131" s="540"/>
      <c r="AK131" s="912"/>
      <c r="AL131" s="912"/>
      <c r="AM131" s="428"/>
      <c r="AN131" s="569"/>
      <c r="AO131" s="613"/>
      <c r="AP131" s="563"/>
      <c r="AQ131" s="563"/>
      <c r="AR131" s="563"/>
      <c r="AS131" s="563"/>
      <c r="AT131" s="563"/>
      <c r="AU131" s="563"/>
      <c r="AV131" s="563"/>
      <c r="AW131" s="563"/>
      <c r="AX131" s="563"/>
      <c r="AY131" s="563"/>
      <c r="AZ131" s="563"/>
      <c r="BA131" s="601"/>
      <c r="BB131" s="601"/>
      <c r="BC131" s="601"/>
      <c r="BD131" s="601"/>
      <c r="BE131" s="601"/>
    </row>
    <row r="132" spans="1:57" ht="28.5" customHeight="1" thickBot="1">
      <c r="A132" s="430"/>
      <c r="B132" s="961"/>
      <c r="C132" s="428"/>
      <c r="D132" s="569"/>
      <c r="E132" s="545"/>
      <c r="F132" s="428"/>
      <c r="G132" s="545"/>
      <c r="H132" s="554" t="s">
        <v>125</v>
      </c>
      <c r="I132" s="92" t="s">
        <v>140</v>
      </c>
      <c r="J132" s="635"/>
      <c r="K132" s="636"/>
      <c r="L132" s="545"/>
      <c r="M132" s="572"/>
      <c r="N132" s="914"/>
      <c r="O132" s="575"/>
      <c r="P132" s="545"/>
      <c r="Q132" s="563"/>
      <c r="R132" s="563"/>
      <c r="S132" s="563"/>
      <c r="T132" s="563"/>
      <c r="U132" s="563"/>
      <c r="V132" s="563"/>
      <c r="W132" s="563"/>
      <c r="X132" s="563"/>
      <c r="Y132" s="545"/>
      <c r="Z132" s="607"/>
      <c r="AA132" s="545"/>
      <c r="AB132" s="577"/>
      <c r="AC132" s="591"/>
      <c r="AD132" s="591"/>
      <c r="AE132" s="545"/>
      <c r="AF132" s="428"/>
      <c r="AG132" s="428"/>
      <c r="AH132" s="545"/>
      <c r="AI132" s="545"/>
      <c r="AJ132" s="540"/>
      <c r="AK132" s="912"/>
      <c r="AL132" s="912"/>
      <c r="AM132" s="428"/>
      <c r="AN132" s="569"/>
      <c r="AO132" s="613"/>
      <c r="AP132" s="563"/>
      <c r="AQ132" s="563"/>
      <c r="AR132" s="563"/>
      <c r="AS132" s="563"/>
      <c r="AT132" s="563"/>
      <c r="AU132" s="563"/>
      <c r="AV132" s="563"/>
      <c r="AW132" s="563"/>
      <c r="AX132" s="563"/>
      <c r="AY132" s="563"/>
      <c r="AZ132" s="563"/>
      <c r="BA132" s="601"/>
      <c r="BB132" s="601"/>
      <c r="BC132" s="601"/>
      <c r="BD132" s="601"/>
      <c r="BE132" s="601"/>
    </row>
    <row r="133" spans="1:57" ht="28.5" customHeight="1" thickBot="1">
      <c r="A133" s="430"/>
      <c r="B133" s="961"/>
      <c r="C133" s="428"/>
      <c r="D133" s="569"/>
      <c r="E133" s="545"/>
      <c r="F133" s="428"/>
      <c r="G133" s="545"/>
      <c r="H133" s="554"/>
      <c r="I133" s="92" t="s">
        <v>140</v>
      </c>
      <c r="J133" s="635"/>
      <c r="K133" s="636"/>
      <c r="L133" s="545"/>
      <c r="M133" s="572"/>
      <c r="N133" s="914"/>
      <c r="O133" s="575"/>
      <c r="P133" s="546"/>
      <c r="Q133" s="564"/>
      <c r="R133" s="564"/>
      <c r="S133" s="563"/>
      <c r="T133" s="563"/>
      <c r="U133" s="563"/>
      <c r="V133" s="563"/>
      <c r="W133" s="563"/>
      <c r="X133" s="563"/>
      <c r="Y133" s="545"/>
      <c r="Z133" s="607"/>
      <c r="AA133" s="545"/>
      <c r="AB133" s="577"/>
      <c r="AC133" s="591"/>
      <c r="AD133" s="591"/>
      <c r="AE133" s="545"/>
      <c r="AF133" s="428"/>
      <c r="AG133" s="428"/>
      <c r="AH133" s="545"/>
      <c r="AI133" s="545"/>
      <c r="AJ133" s="540"/>
      <c r="AK133" s="912"/>
      <c r="AL133" s="912"/>
      <c r="AM133" s="428"/>
      <c r="AN133" s="569"/>
      <c r="AO133" s="613"/>
      <c r="AP133" s="563"/>
      <c r="AQ133" s="563"/>
      <c r="AR133" s="563"/>
      <c r="AS133" s="563"/>
      <c r="AT133" s="563"/>
      <c r="AU133" s="563"/>
      <c r="AV133" s="563"/>
      <c r="AW133" s="563"/>
      <c r="AX133" s="563"/>
      <c r="AY133" s="563"/>
      <c r="AZ133" s="563"/>
      <c r="BA133" s="601"/>
      <c r="BB133" s="601"/>
      <c r="BC133" s="601"/>
      <c r="BD133" s="601"/>
      <c r="BE133" s="601"/>
    </row>
    <row r="134" spans="1:57" ht="28.5" customHeight="1" thickBot="1">
      <c r="A134" s="430"/>
      <c r="B134" s="961"/>
      <c r="C134" s="428"/>
      <c r="D134" s="569"/>
      <c r="E134" s="545"/>
      <c r="F134" s="428"/>
      <c r="G134" s="545"/>
      <c r="H134" s="554" t="s">
        <v>126</v>
      </c>
      <c r="I134" s="92" t="s">
        <v>140</v>
      </c>
      <c r="J134" s="635"/>
      <c r="K134" s="636"/>
      <c r="L134" s="545"/>
      <c r="M134" s="572"/>
      <c r="N134" s="914"/>
      <c r="O134" s="575"/>
      <c r="P134" s="553" t="s">
        <v>112</v>
      </c>
      <c r="Q134" s="562" t="s">
        <v>113</v>
      </c>
      <c r="R134" s="562">
        <v>15</v>
      </c>
      <c r="S134" s="563"/>
      <c r="T134" s="563"/>
      <c r="U134" s="563"/>
      <c r="V134" s="563"/>
      <c r="W134" s="563"/>
      <c r="X134" s="563"/>
      <c r="Y134" s="545"/>
      <c r="Z134" s="607"/>
      <c r="AA134" s="545"/>
      <c r="AB134" s="577"/>
      <c r="AC134" s="591"/>
      <c r="AD134" s="591"/>
      <c r="AE134" s="545"/>
      <c r="AF134" s="428"/>
      <c r="AG134" s="428"/>
      <c r="AH134" s="545"/>
      <c r="AI134" s="545"/>
      <c r="AJ134" s="540"/>
      <c r="AK134" s="912"/>
      <c r="AL134" s="912"/>
      <c r="AM134" s="428"/>
      <c r="AN134" s="570"/>
      <c r="AO134" s="613"/>
      <c r="AP134" s="563"/>
      <c r="AQ134" s="563"/>
      <c r="AR134" s="563"/>
      <c r="AS134" s="563"/>
      <c r="AT134" s="563"/>
      <c r="AU134" s="563"/>
      <c r="AV134" s="563"/>
      <c r="AW134" s="563"/>
      <c r="AX134" s="563"/>
      <c r="AY134" s="563"/>
      <c r="AZ134" s="563"/>
      <c r="BA134" s="601"/>
      <c r="BB134" s="601"/>
      <c r="BC134" s="601"/>
      <c r="BD134" s="601"/>
      <c r="BE134" s="601"/>
    </row>
    <row r="135" spans="1:57" ht="28.5" customHeight="1" thickBot="1">
      <c r="A135" s="430"/>
      <c r="B135" s="961"/>
      <c r="C135" s="428"/>
      <c r="D135" s="569"/>
      <c r="E135" s="545"/>
      <c r="F135" s="428"/>
      <c r="G135" s="545"/>
      <c r="H135" s="554"/>
      <c r="I135" s="92" t="s">
        <v>140</v>
      </c>
      <c r="J135" s="635"/>
      <c r="K135" s="636"/>
      <c r="L135" s="545"/>
      <c r="M135" s="572"/>
      <c r="N135" s="914"/>
      <c r="O135" s="575"/>
      <c r="P135" s="545"/>
      <c r="Q135" s="563"/>
      <c r="R135" s="563"/>
      <c r="S135" s="563"/>
      <c r="T135" s="563"/>
      <c r="U135" s="563"/>
      <c r="V135" s="563"/>
      <c r="W135" s="563"/>
      <c r="X135" s="563"/>
      <c r="Y135" s="545"/>
      <c r="Z135" s="607"/>
      <c r="AA135" s="545"/>
      <c r="AB135" s="577"/>
      <c r="AC135" s="591"/>
      <c r="AD135" s="591"/>
      <c r="AE135" s="545"/>
      <c r="AF135" s="428"/>
      <c r="AG135" s="428"/>
      <c r="AH135" s="545"/>
      <c r="AI135" s="545"/>
      <c r="AJ135" s="540"/>
      <c r="AK135" s="912"/>
      <c r="AL135" s="912"/>
      <c r="AM135" s="428"/>
      <c r="AN135" s="568" t="s">
        <v>200</v>
      </c>
      <c r="AO135" s="613"/>
      <c r="AP135" s="563"/>
      <c r="AQ135" s="563"/>
      <c r="AR135" s="563"/>
      <c r="AS135" s="563"/>
      <c r="AT135" s="563"/>
      <c r="AU135" s="563"/>
      <c r="AV135" s="563"/>
      <c r="AW135" s="563"/>
      <c r="AX135" s="563"/>
      <c r="AY135" s="563"/>
      <c r="AZ135" s="563"/>
      <c r="BA135" s="601"/>
      <c r="BB135" s="601"/>
      <c r="BC135" s="601"/>
      <c r="BD135" s="601"/>
      <c r="BE135" s="601"/>
    </row>
    <row r="136" spans="1:57" ht="28.5" customHeight="1" thickBot="1">
      <c r="A136" s="430"/>
      <c r="B136" s="961"/>
      <c r="C136" s="428"/>
      <c r="D136" s="569"/>
      <c r="E136" s="545"/>
      <c r="F136" s="428"/>
      <c r="G136" s="545"/>
      <c r="H136" s="554"/>
      <c r="I136" s="92" t="s">
        <v>140</v>
      </c>
      <c r="J136" s="635"/>
      <c r="K136" s="636"/>
      <c r="L136" s="545"/>
      <c r="M136" s="572"/>
      <c r="N136" s="914"/>
      <c r="O136" s="575"/>
      <c r="P136" s="545"/>
      <c r="Q136" s="563"/>
      <c r="R136" s="563"/>
      <c r="S136" s="563"/>
      <c r="T136" s="563"/>
      <c r="U136" s="563"/>
      <c r="V136" s="563"/>
      <c r="W136" s="563"/>
      <c r="X136" s="563"/>
      <c r="Y136" s="545"/>
      <c r="Z136" s="607"/>
      <c r="AA136" s="545"/>
      <c r="AB136" s="577"/>
      <c r="AC136" s="591"/>
      <c r="AD136" s="591"/>
      <c r="AE136" s="545"/>
      <c r="AF136" s="428"/>
      <c r="AG136" s="428"/>
      <c r="AH136" s="545"/>
      <c r="AI136" s="545"/>
      <c r="AJ136" s="540"/>
      <c r="AK136" s="912"/>
      <c r="AL136" s="912"/>
      <c r="AM136" s="428"/>
      <c r="AN136" s="569"/>
      <c r="AO136" s="613"/>
      <c r="AP136" s="563"/>
      <c r="AQ136" s="563"/>
      <c r="AR136" s="563"/>
      <c r="AS136" s="563"/>
      <c r="AT136" s="563"/>
      <c r="AU136" s="563"/>
      <c r="AV136" s="563"/>
      <c r="AW136" s="563"/>
      <c r="AX136" s="563"/>
      <c r="AY136" s="563"/>
      <c r="AZ136" s="563"/>
      <c r="BA136" s="601"/>
      <c r="BB136" s="601"/>
      <c r="BC136" s="601"/>
      <c r="BD136" s="601"/>
      <c r="BE136" s="601"/>
    </row>
    <row r="137" spans="1:57" ht="28.5" customHeight="1" thickBot="1">
      <c r="A137" s="430"/>
      <c r="B137" s="961"/>
      <c r="C137" s="428"/>
      <c r="D137" s="569"/>
      <c r="E137" s="545"/>
      <c r="F137" s="428"/>
      <c r="G137" s="545"/>
      <c r="H137" s="554"/>
      <c r="I137" s="92" t="s">
        <v>140</v>
      </c>
      <c r="J137" s="635"/>
      <c r="K137" s="636"/>
      <c r="L137" s="545"/>
      <c r="M137" s="572"/>
      <c r="N137" s="914"/>
      <c r="O137" s="575"/>
      <c r="P137" s="545"/>
      <c r="Q137" s="563"/>
      <c r="R137" s="563"/>
      <c r="S137" s="563"/>
      <c r="T137" s="563"/>
      <c r="U137" s="563"/>
      <c r="V137" s="563"/>
      <c r="W137" s="563"/>
      <c r="X137" s="563"/>
      <c r="Y137" s="545"/>
      <c r="Z137" s="607"/>
      <c r="AA137" s="545"/>
      <c r="AB137" s="577"/>
      <c r="AC137" s="591"/>
      <c r="AD137" s="591"/>
      <c r="AE137" s="545"/>
      <c r="AF137" s="428"/>
      <c r="AG137" s="428"/>
      <c r="AH137" s="545"/>
      <c r="AI137" s="545"/>
      <c r="AJ137" s="540"/>
      <c r="AK137" s="912"/>
      <c r="AL137" s="912"/>
      <c r="AM137" s="428"/>
      <c r="AN137" s="569"/>
      <c r="AO137" s="613"/>
      <c r="AP137" s="563"/>
      <c r="AQ137" s="563"/>
      <c r="AR137" s="563"/>
      <c r="AS137" s="563"/>
      <c r="AT137" s="563"/>
      <c r="AU137" s="563"/>
      <c r="AV137" s="563"/>
      <c r="AW137" s="563"/>
      <c r="AX137" s="563"/>
      <c r="AY137" s="563"/>
      <c r="AZ137" s="563"/>
      <c r="BA137" s="601"/>
      <c r="BB137" s="601"/>
      <c r="BC137" s="601"/>
      <c r="BD137" s="601"/>
      <c r="BE137" s="601"/>
    </row>
    <row r="138" spans="1:57" ht="28.5" customHeight="1" thickBot="1">
      <c r="A138" s="430"/>
      <c r="B138" s="961"/>
      <c r="C138" s="428"/>
      <c r="D138" s="632"/>
      <c r="E138" s="546"/>
      <c r="F138" s="428"/>
      <c r="G138" s="545"/>
      <c r="H138" s="554" t="s">
        <v>127</v>
      </c>
      <c r="I138" s="92" t="s">
        <v>140</v>
      </c>
      <c r="J138" s="635"/>
      <c r="K138" s="636"/>
      <c r="L138" s="545"/>
      <c r="M138" s="572"/>
      <c r="N138" s="914"/>
      <c r="O138" s="575"/>
      <c r="P138" s="546"/>
      <c r="Q138" s="564"/>
      <c r="R138" s="564"/>
      <c r="S138" s="563"/>
      <c r="T138" s="563"/>
      <c r="U138" s="563"/>
      <c r="V138" s="563"/>
      <c r="W138" s="563"/>
      <c r="X138" s="563"/>
      <c r="Y138" s="545"/>
      <c r="Z138" s="607"/>
      <c r="AA138" s="545"/>
      <c r="AB138" s="577"/>
      <c r="AC138" s="592"/>
      <c r="AD138" s="592"/>
      <c r="AE138" s="545"/>
      <c r="AF138" s="428"/>
      <c r="AG138" s="428"/>
      <c r="AH138" s="545"/>
      <c r="AI138" s="545"/>
      <c r="AJ138" s="540"/>
      <c r="AK138" s="912"/>
      <c r="AL138" s="912"/>
      <c r="AM138" s="428"/>
      <c r="AN138" s="569"/>
      <c r="AO138" s="613"/>
      <c r="AP138" s="563"/>
      <c r="AQ138" s="563"/>
      <c r="AR138" s="563"/>
      <c r="AS138" s="563"/>
      <c r="AT138" s="563"/>
      <c r="AU138" s="563"/>
      <c r="AV138" s="563"/>
      <c r="AW138" s="563"/>
      <c r="AX138" s="563"/>
      <c r="AY138" s="563"/>
      <c r="AZ138" s="563"/>
      <c r="BA138" s="601"/>
      <c r="BB138" s="601"/>
      <c r="BC138" s="601"/>
      <c r="BD138" s="601"/>
      <c r="BE138" s="601"/>
    </row>
    <row r="139" spans="1:57" ht="28.5" customHeight="1" thickBot="1">
      <c r="A139" s="430"/>
      <c r="B139" s="961"/>
      <c r="C139" s="428"/>
      <c r="D139" s="433"/>
      <c r="E139" s="428" t="s">
        <v>285</v>
      </c>
      <c r="F139" s="428"/>
      <c r="G139" s="545"/>
      <c r="H139" s="554"/>
      <c r="I139" s="92" t="s">
        <v>140</v>
      </c>
      <c r="J139" s="635"/>
      <c r="K139" s="636"/>
      <c r="L139" s="545"/>
      <c r="M139" s="572"/>
      <c r="N139" s="914"/>
      <c r="O139" s="575"/>
      <c r="P139" s="553" t="s">
        <v>115</v>
      </c>
      <c r="Q139" s="562" t="s">
        <v>116</v>
      </c>
      <c r="R139" s="562">
        <v>15</v>
      </c>
      <c r="S139" s="563"/>
      <c r="T139" s="563"/>
      <c r="U139" s="563"/>
      <c r="V139" s="563"/>
      <c r="W139" s="563"/>
      <c r="X139" s="563"/>
      <c r="Y139" s="545"/>
      <c r="Z139" s="607"/>
      <c r="AA139" s="545"/>
      <c r="AB139" s="577"/>
      <c r="AC139" s="590" t="s">
        <v>99</v>
      </c>
      <c r="AD139" s="590" t="s">
        <v>100</v>
      </c>
      <c r="AE139" s="545"/>
      <c r="AF139" s="85"/>
      <c r="AG139" s="428"/>
      <c r="AH139" s="545"/>
      <c r="AI139" s="545"/>
      <c r="AJ139" s="540"/>
      <c r="AK139" s="912"/>
      <c r="AL139" s="912"/>
      <c r="AM139" s="428"/>
      <c r="AN139" s="569"/>
      <c r="AO139" s="613"/>
      <c r="AP139" s="563"/>
      <c r="AQ139" s="563"/>
      <c r="AR139" s="563"/>
      <c r="AS139" s="563"/>
      <c r="AT139" s="563"/>
      <c r="AU139" s="563"/>
      <c r="AV139" s="563"/>
      <c r="AW139" s="563"/>
      <c r="AX139" s="563"/>
      <c r="AY139" s="563"/>
      <c r="AZ139" s="563"/>
      <c r="BA139" s="601"/>
      <c r="BB139" s="601"/>
      <c r="BC139" s="601"/>
      <c r="BD139" s="601"/>
      <c r="BE139" s="601"/>
    </row>
    <row r="140" spans="1:57" ht="28.5" customHeight="1" thickBot="1">
      <c r="A140" s="430"/>
      <c r="B140" s="961"/>
      <c r="C140" s="428"/>
      <c r="D140" s="433"/>
      <c r="E140" s="428"/>
      <c r="F140" s="428"/>
      <c r="G140" s="545"/>
      <c r="H140" s="554"/>
      <c r="I140" s="92" t="s">
        <v>140</v>
      </c>
      <c r="J140" s="635"/>
      <c r="K140" s="636"/>
      <c r="L140" s="545"/>
      <c r="M140" s="572"/>
      <c r="N140" s="914"/>
      <c r="O140" s="575"/>
      <c r="P140" s="545"/>
      <c r="Q140" s="563"/>
      <c r="R140" s="563"/>
      <c r="S140" s="563"/>
      <c r="T140" s="563"/>
      <c r="U140" s="563"/>
      <c r="V140" s="563"/>
      <c r="W140" s="563"/>
      <c r="X140" s="563"/>
      <c r="Y140" s="545"/>
      <c r="Z140" s="607"/>
      <c r="AA140" s="545"/>
      <c r="AB140" s="577"/>
      <c r="AC140" s="591"/>
      <c r="AD140" s="591"/>
      <c r="AE140" s="545"/>
      <c r="AF140" s="85"/>
      <c r="AG140" s="428"/>
      <c r="AH140" s="545"/>
      <c r="AI140" s="545"/>
      <c r="AJ140" s="540"/>
      <c r="AK140" s="912"/>
      <c r="AL140" s="912"/>
      <c r="AM140" s="428"/>
      <c r="AN140" s="569"/>
      <c r="AO140" s="613"/>
      <c r="AP140" s="563"/>
      <c r="AQ140" s="563"/>
      <c r="AR140" s="563"/>
      <c r="AS140" s="563"/>
      <c r="AT140" s="563"/>
      <c r="AU140" s="563"/>
      <c r="AV140" s="563"/>
      <c r="AW140" s="563"/>
      <c r="AX140" s="563"/>
      <c r="AY140" s="563"/>
      <c r="AZ140" s="563"/>
      <c r="BA140" s="601"/>
      <c r="BB140" s="601"/>
      <c r="BC140" s="601"/>
      <c r="BD140" s="601"/>
      <c r="BE140" s="601"/>
    </row>
    <row r="141" spans="1:57" ht="28.5" customHeight="1" thickBot="1">
      <c r="A141" s="430"/>
      <c r="B141" s="961"/>
      <c r="C141" s="428"/>
      <c r="D141" s="433"/>
      <c r="E141" s="428"/>
      <c r="F141" s="428"/>
      <c r="G141" s="545"/>
      <c r="H141" s="554" t="s">
        <v>128</v>
      </c>
      <c r="I141" s="92" t="s">
        <v>140</v>
      </c>
      <c r="J141" s="635"/>
      <c r="K141" s="636"/>
      <c r="L141" s="545"/>
      <c r="M141" s="572"/>
      <c r="N141" s="914"/>
      <c r="O141" s="575"/>
      <c r="P141" s="545"/>
      <c r="Q141" s="563"/>
      <c r="R141" s="563"/>
      <c r="S141" s="563"/>
      <c r="T141" s="563"/>
      <c r="U141" s="563"/>
      <c r="V141" s="563"/>
      <c r="W141" s="563"/>
      <c r="X141" s="563"/>
      <c r="Y141" s="545"/>
      <c r="Z141" s="607"/>
      <c r="AA141" s="545"/>
      <c r="AB141" s="577"/>
      <c r="AC141" s="591"/>
      <c r="AD141" s="591"/>
      <c r="AE141" s="545"/>
      <c r="AF141" s="85"/>
      <c r="AG141" s="428"/>
      <c r="AH141" s="545"/>
      <c r="AI141" s="545"/>
      <c r="AJ141" s="540"/>
      <c r="AK141" s="912"/>
      <c r="AL141" s="912"/>
      <c r="AM141" s="428"/>
      <c r="AN141" s="569"/>
      <c r="AO141" s="613"/>
      <c r="AP141" s="563"/>
      <c r="AQ141" s="563"/>
      <c r="AR141" s="563"/>
      <c r="AS141" s="563"/>
      <c r="AT141" s="563"/>
      <c r="AU141" s="563"/>
      <c r="AV141" s="563"/>
      <c r="AW141" s="563"/>
      <c r="AX141" s="563"/>
      <c r="AY141" s="563"/>
      <c r="AZ141" s="563"/>
      <c r="BA141" s="601"/>
      <c r="BB141" s="601"/>
      <c r="BC141" s="601"/>
      <c r="BD141" s="601"/>
      <c r="BE141" s="601"/>
    </row>
    <row r="142" spans="1:57" ht="28.5" customHeight="1" thickBot="1">
      <c r="A142" s="430"/>
      <c r="B142" s="961"/>
      <c r="C142" s="428"/>
      <c r="D142" s="433"/>
      <c r="E142" s="428"/>
      <c r="F142" s="428"/>
      <c r="G142" s="545"/>
      <c r="H142" s="554"/>
      <c r="I142" s="92" t="s">
        <v>140</v>
      </c>
      <c r="J142" s="635"/>
      <c r="K142" s="636"/>
      <c r="L142" s="545"/>
      <c r="M142" s="572"/>
      <c r="N142" s="914"/>
      <c r="O142" s="575"/>
      <c r="P142" s="546"/>
      <c r="Q142" s="564"/>
      <c r="R142" s="564"/>
      <c r="S142" s="563"/>
      <c r="T142" s="563"/>
      <c r="U142" s="563"/>
      <c r="V142" s="563"/>
      <c r="W142" s="563"/>
      <c r="X142" s="563"/>
      <c r="Y142" s="545"/>
      <c r="Z142" s="607"/>
      <c r="AA142" s="545"/>
      <c r="AB142" s="577"/>
      <c r="AC142" s="591"/>
      <c r="AD142" s="591"/>
      <c r="AE142" s="545"/>
      <c r="AF142" s="85"/>
      <c r="AG142" s="428"/>
      <c r="AH142" s="545"/>
      <c r="AI142" s="545"/>
      <c r="AJ142" s="540"/>
      <c r="AK142" s="912"/>
      <c r="AL142" s="912"/>
      <c r="AM142" s="428"/>
      <c r="AN142" s="569"/>
      <c r="AO142" s="613"/>
      <c r="AP142" s="563"/>
      <c r="AQ142" s="563"/>
      <c r="AR142" s="563"/>
      <c r="AS142" s="563"/>
      <c r="AT142" s="563"/>
      <c r="AU142" s="563"/>
      <c r="AV142" s="563"/>
      <c r="AW142" s="563"/>
      <c r="AX142" s="563"/>
      <c r="AY142" s="563"/>
      <c r="AZ142" s="563"/>
      <c r="BA142" s="601"/>
      <c r="BB142" s="601"/>
      <c r="BC142" s="601"/>
      <c r="BD142" s="601"/>
      <c r="BE142" s="601"/>
    </row>
    <row r="143" spans="1:57" ht="28.5" customHeight="1" thickBot="1">
      <c r="A143" s="430"/>
      <c r="B143" s="961"/>
      <c r="C143" s="428"/>
      <c r="D143" s="433"/>
      <c r="E143" s="428"/>
      <c r="F143" s="428"/>
      <c r="G143" s="545"/>
      <c r="H143" s="554"/>
      <c r="I143" s="92" t="s">
        <v>140</v>
      </c>
      <c r="J143" s="635"/>
      <c r="K143" s="636"/>
      <c r="L143" s="545"/>
      <c r="M143" s="572"/>
      <c r="N143" s="914"/>
      <c r="O143" s="575"/>
      <c r="P143" s="553" t="s">
        <v>118</v>
      </c>
      <c r="Q143" s="553" t="s">
        <v>119</v>
      </c>
      <c r="R143" s="562">
        <v>15</v>
      </c>
      <c r="S143" s="563"/>
      <c r="T143" s="563"/>
      <c r="U143" s="563"/>
      <c r="V143" s="563"/>
      <c r="W143" s="563"/>
      <c r="X143" s="563"/>
      <c r="Y143" s="545"/>
      <c r="Z143" s="607"/>
      <c r="AA143" s="545"/>
      <c r="AB143" s="577"/>
      <c r="AC143" s="591"/>
      <c r="AD143" s="591"/>
      <c r="AE143" s="546"/>
      <c r="AF143" s="85"/>
      <c r="AG143" s="428"/>
      <c r="AH143" s="545"/>
      <c r="AI143" s="545"/>
      <c r="AJ143" s="540"/>
      <c r="AK143" s="912"/>
      <c r="AL143" s="912"/>
      <c r="AM143" s="428"/>
      <c r="AN143" s="569"/>
      <c r="AO143" s="613"/>
      <c r="AP143" s="563"/>
      <c r="AQ143" s="563"/>
      <c r="AR143" s="563"/>
      <c r="AS143" s="563"/>
      <c r="AT143" s="563"/>
      <c r="AU143" s="563"/>
      <c r="AV143" s="563"/>
      <c r="AW143" s="563"/>
      <c r="AX143" s="563"/>
      <c r="AY143" s="563"/>
      <c r="AZ143" s="563"/>
      <c r="BA143" s="601"/>
      <c r="BB143" s="601"/>
      <c r="BC143" s="601"/>
      <c r="BD143" s="601"/>
      <c r="BE143" s="601"/>
    </row>
    <row r="144" spans="1:57" ht="28.5" customHeight="1" thickBot="1">
      <c r="A144" s="430"/>
      <c r="B144" s="961"/>
      <c r="C144" s="428"/>
      <c r="D144" s="433"/>
      <c r="E144" s="428"/>
      <c r="F144" s="428"/>
      <c r="G144" s="545"/>
      <c r="H144" s="554"/>
      <c r="I144" s="92" t="s">
        <v>140</v>
      </c>
      <c r="J144" s="635"/>
      <c r="K144" s="636"/>
      <c r="L144" s="545"/>
      <c r="M144" s="572"/>
      <c r="N144" s="914"/>
      <c r="O144" s="575"/>
      <c r="P144" s="545"/>
      <c r="Q144" s="545"/>
      <c r="R144" s="563"/>
      <c r="S144" s="563"/>
      <c r="T144" s="563"/>
      <c r="U144" s="563"/>
      <c r="V144" s="563"/>
      <c r="W144" s="563"/>
      <c r="X144" s="563"/>
      <c r="Y144" s="545"/>
      <c r="Z144" s="607"/>
      <c r="AA144" s="545"/>
      <c r="AB144" s="577"/>
      <c r="AC144" s="591"/>
      <c r="AD144" s="591"/>
      <c r="AE144" s="45"/>
      <c r="AF144" s="85"/>
      <c r="AG144" s="428"/>
      <c r="AH144" s="545"/>
      <c r="AI144" s="545"/>
      <c r="AJ144" s="540"/>
      <c r="AK144" s="912"/>
      <c r="AL144" s="912"/>
      <c r="AM144" s="428"/>
      <c r="AN144" s="569"/>
      <c r="AO144" s="613"/>
      <c r="AP144" s="563"/>
      <c r="AQ144" s="563"/>
      <c r="AR144" s="563"/>
      <c r="AS144" s="563"/>
      <c r="AT144" s="563"/>
      <c r="AU144" s="563"/>
      <c r="AV144" s="563"/>
      <c r="AW144" s="563"/>
      <c r="AX144" s="563"/>
      <c r="AY144" s="563"/>
      <c r="AZ144" s="563"/>
      <c r="BA144" s="601"/>
      <c r="BB144" s="601"/>
      <c r="BC144" s="601"/>
      <c r="BD144" s="601"/>
      <c r="BE144" s="601"/>
    </row>
    <row r="145" spans="1:57" ht="28.5" customHeight="1" thickBot="1">
      <c r="A145" s="430"/>
      <c r="B145" s="961"/>
      <c r="C145" s="428"/>
      <c r="D145" s="433"/>
      <c r="E145" s="428"/>
      <c r="F145" s="428"/>
      <c r="G145" s="545"/>
      <c r="H145" s="554" t="s">
        <v>129</v>
      </c>
      <c r="I145" s="92" t="s">
        <v>140</v>
      </c>
      <c r="J145" s="635"/>
      <c r="K145" s="636"/>
      <c r="L145" s="545"/>
      <c r="M145" s="572"/>
      <c r="N145" s="914"/>
      <c r="O145" s="575"/>
      <c r="P145" s="545"/>
      <c r="Q145" s="545"/>
      <c r="R145" s="563"/>
      <c r="S145" s="563"/>
      <c r="T145" s="563"/>
      <c r="U145" s="563"/>
      <c r="V145" s="563"/>
      <c r="W145" s="563"/>
      <c r="X145" s="563"/>
      <c r="Y145" s="545"/>
      <c r="Z145" s="607"/>
      <c r="AA145" s="545"/>
      <c r="AB145" s="577"/>
      <c r="AC145" s="591"/>
      <c r="AD145" s="591"/>
      <c r="AE145" s="45"/>
      <c r="AF145" s="85"/>
      <c r="AG145" s="428"/>
      <c r="AH145" s="545"/>
      <c r="AI145" s="545"/>
      <c r="AJ145" s="540"/>
      <c r="AK145" s="912"/>
      <c r="AL145" s="912"/>
      <c r="AM145" s="428"/>
      <c r="AN145" s="569"/>
      <c r="AO145" s="613"/>
      <c r="AP145" s="563"/>
      <c r="AQ145" s="563"/>
      <c r="AR145" s="563"/>
      <c r="AS145" s="563"/>
      <c r="AT145" s="563"/>
      <c r="AU145" s="563"/>
      <c r="AV145" s="563"/>
      <c r="AW145" s="563"/>
      <c r="AX145" s="563"/>
      <c r="AY145" s="563"/>
      <c r="AZ145" s="563"/>
      <c r="BA145" s="601"/>
      <c r="BB145" s="601"/>
      <c r="BC145" s="601"/>
      <c r="BD145" s="601"/>
      <c r="BE145" s="601"/>
    </row>
    <row r="146" spans="1:57" ht="28.5" customHeight="1" thickBot="1">
      <c r="A146" s="430"/>
      <c r="B146" s="961"/>
      <c r="C146" s="428"/>
      <c r="D146" s="433"/>
      <c r="E146" s="428"/>
      <c r="F146" s="428"/>
      <c r="G146" s="545"/>
      <c r="H146" s="554"/>
      <c r="I146" s="92" t="s">
        <v>140</v>
      </c>
      <c r="J146" s="635"/>
      <c r="K146" s="636"/>
      <c r="L146" s="545"/>
      <c r="M146" s="572"/>
      <c r="N146" s="914"/>
      <c r="O146" s="575"/>
      <c r="P146" s="546"/>
      <c r="Q146" s="546"/>
      <c r="R146" s="564"/>
      <c r="S146" s="563"/>
      <c r="T146" s="563"/>
      <c r="U146" s="563"/>
      <c r="V146" s="563"/>
      <c r="W146" s="563"/>
      <c r="X146" s="563"/>
      <c r="Y146" s="545"/>
      <c r="Z146" s="607"/>
      <c r="AA146" s="545"/>
      <c r="AB146" s="577"/>
      <c r="AC146" s="591"/>
      <c r="AD146" s="591"/>
      <c r="AE146" s="45"/>
      <c r="AF146" s="85"/>
      <c r="AG146" s="428"/>
      <c r="AH146" s="545"/>
      <c r="AI146" s="545"/>
      <c r="AJ146" s="540"/>
      <c r="AK146" s="912"/>
      <c r="AL146" s="912"/>
      <c r="AM146" s="428"/>
      <c r="AN146" s="569"/>
      <c r="AO146" s="613"/>
      <c r="AP146" s="563"/>
      <c r="AQ146" s="563"/>
      <c r="AR146" s="563"/>
      <c r="AS146" s="563"/>
      <c r="AT146" s="563"/>
      <c r="AU146" s="563"/>
      <c r="AV146" s="563"/>
      <c r="AW146" s="563"/>
      <c r="AX146" s="563"/>
      <c r="AY146" s="563"/>
      <c r="AZ146" s="563"/>
      <c r="BA146" s="601"/>
      <c r="BB146" s="601"/>
      <c r="BC146" s="601"/>
      <c r="BD146" s="601"/>
      <c r="BE146" s="601"/>
    </row>
    <row r="147" spans="1:57" ht="28.5" customHeight="1" thickBot="1">
      <c r="A147" s="430"/>
      <c r="B147" s="961"/>
      <c r="C147" s="428"/>
      <c r="D147" s="433"/>
      <c r="E147" s="428"/>
      <c r="F147" s="428"/>
      <c r="G147" s="545"/>
      <c r="H147" s="554"/>
      <c r="I147" s="92" t="s">
        <v>140</v>
      </c>
      <c r="J147" s="635"/>
      <c r="K147" s="636"/>
      <c r="L147" s="545"/>
      <c r="M147" s="572"/>
      <c r="N147" s="914"/>
      <c r="O147" s="575"/>
      <c r="P147" s="553" t="s">
        <v>121</v>
      </c>
      <c r="Q147" s="562" t="s">
        <v>122</v>
      </c>
      <c r="R147" s="562">
        <v>10</v>
      </c>
      <c r="S147" s="563"/>
      <c r="T147" s="563"/>
      <c r="U147" s="563"/>
      <c r="V147" s="563"/>
      <c r="W147" s="563"/>
      <c r="X147" s="563"/>
      <c r="Y147" s="545"/>
      <c r="Z147" s="607"/>
      <c r="AA147" s="545"/>
      <c r="AB147" s="577"/>
      <c r="AC147" s="591"/>
      <c r="AD147" s="591"/>
      <c r="AE147" s="45"/>
      <c r="AF147" s="85"/>
      <c r="AG147" s="428"/>
      <c r="AH147" s="545"/>
      <c r="AI147" s="545"/>
      <c r="AJ147" s="540"/>
      <c r="AK147" s="912"/>
      <c r="AL147" s="912"/>
      <c r="AM147" s="428"/>
      <c r="AN147" s="569"/>
      <c r="AO147" s="613"/>
      <c r="AP147" s="563"/>
      <c r="AQ147" s="563"/>
      <c r="AR147" s="563"/>
      <c r="AS147" s="563"/>
      <c r="AT147" s="563"/>
      <c r="AU147" s="563"/>
      <c r="AV147" s="563"/>
      <c r="AW147" s="563"/>
      <c r="AX147" s="563"/>
      <c r="AY147" s="563"/>
      <c r="AZ147" s="563"/>
      <c r="BA147" s="601"/>
      <c r="BB147" s="601"/>
      <c r="BC147" s="601"/>
      <c r="BD147" s="601"/>
      <c r="BE147" s="601"/>
    </row>
    <row r="148" spans="1:57" ht="28.5" customHeight="1" thickBot="1">
      <c r="A148" s="430"/>
      <c r="B148" s="961"/>
      <c r="C148" s="428"/>
      <c r="D148" s="433"/>
      <c r="E148" s="428"/>
      <c r="F148" s="428"/>
      <c r="G148" s="545"/>
      <c r="H148" s="554"/>
      <c r="I148" s="92" t="s">
        <v>140</v>
      </c>
      <c r="J148" s="635"/>
      <c r="K148" s="636"/>
      <c r="L148" s="545"/>
      <c r="M148" s="572"/>
      <c r="N148" s="914"/>
      <c r="O148" s="575"/>
      <c r="P148" s="545"/>
      <c r="Q148" s="563"/>
      <c r="R148" s="563"/>
      <c r="S148" s="563"/>
      <c r="T148" s="563"/>
      <c r="U148" s="563"/>
      <c r="V148" s="563"/>
      <c r="W148" s="563"/>
      <c r="X148" s="563"/>
      <c r="Y148" s="545"/>
      <c r="Z148" s="607"/>
      <c r="AA148" s="545"/>
      <c r="AB148" s="577"/>
      <c r="AC148" s="591"/>
      <c r="AD148" s="591"/>
      <c r="AE148" s="45"/>
      <c r="AF148" s="85"/>
      <c r="AG148" s="428"/>
      <c r="AH148" s="545"/>
      <c r="AI148" s="545"/>
      <c r="AJ148" s="540"/>
      <c r="AK148" s="912"/>
      <c r="AL148" s="912"/>
      <c r="AM148" s="428"/>
      <c r="AN148" s="569"/>
      <c r="AO148" s="613"/>
      <c r="AP148" s="563"/>
      <c r="AQ148" s="563"/>
      <c r="AR148" s="563"/>
      <c r="AS148" s="563"/>
      <c r="AT148" s="563"/>
      <c r="AU148" s="563"/>
      <c r="AV148" s="563"/>
      <c r="AW148" s="563"/>
      <c r="AX148" s="563"/>
      <c r="AY148" s="563"/>
      <c r="AZ148" s="563"/>
      <c r="BA148" s="601"/>
      <c r="BB148" s="601"/>
      <c r="BC148" s="601"/>
      <c r="BD148" s="601"/>
      <c r="BE148" s="601"/>
    </row>
    <row r="149" spans="1:57" ht="28.5" customHeight="1" thickBot="1">
      <c r="A149" s="430"/>
      <c r="B149" s="961"/>
      <c r="C149" s="428"/>
      <c r="D149" s="433"/>
      <c r="E149" s="428"/>
      <c r="F149" s="428"/>
      <c r="G149" s="545"/>
      <c r="H149" s="554" t="s">
        <v>130</v>
      </c>
      <c r="I149" s="92" t="s">
        <v>140</v>
      </c>
      <c r="J149" s="635"/>
      <c r="K149" s="636"/>
      <c r="L149" s="545"/>
      <c r="M149" s="572"/>
      <c r="N149" s="914"/>
      <c r="O149" s="575"/>
      <c r="P149" s="545"/>
      <c r="Q149" s="563"/>
      <c r="R149" s="563"/>
      <c r="S149" s="563"/>
      <c r="T149" s="563"/>
      <c r="U149" s="563"/>
      <c r="V149" s="563"/>
      <c r="W149" s="563"/>
      <c r="X149" s="563"/>
      <c r="Y149" s="545"/>
      <c r="Z149" s="607"/>
      <c r="AA149" s="545"/>
      <c r="AB149" s="577"/>
      <c r="AC149" s="591"/>
      <c r="AD149" s="591"/>
      <c r="AE149" s="45"/>
      <c r="AF149" s="85"/>
      <c r="AG149" s="428"/>
      <c r="AH149" s="545"/>
      <c r="AI149" s="545"/>
      <c r="AJ149" s="540"/>
      <c r="AK149" s="912"/>
      <c r="AL149" s="912"/>
      <c r="AM149" s="428"/>
      <c r="AN149" s="569"/>
      <c r="AO149" s="613"/>
      <c r="AP149" s="563"/>
      <c r="AQ149" s="563"/>
      <c r="AR149" s="563"/>
      <c r="AS149" s="563"/>
      <c r="AT149" s="563"/>
      <c r="AU149" s="563"/>
      <c r="AV149" s="563"/>
      <c r="AW149" s="563"/>
      <c r="AX149" s="563"/>
      <c r="AY149" s="563"/>
      <c r="AZ149" s="563"/>
      <c r="BA149" s="601"/>
      <c r="BB149" s="601"/>
      <c r="BC149" s="601"/>
      <c r="BD149" s="601"/>
      <c r="BE149" s="601"/>
    </row>
    <row r="150" spans="1:57" ht="28.5" customHeight="1" thickBot="1">
      <c r="A150" s="430"/>
      <c r="B150" s="961"/>
      <c r="C150" s="428"/>
      <c r="D150" s="433"/>
      <c r="E150" s="428"/>
      <c r="F150" s="428"/>
      <c r="G150" s="545"/>
      <c r="H150" s="554"/>
      <c r="I150" s="92" t="s">
        <v>140</v>
      </c>
      <c r="J150" s="635"/>
      <c r="K150" s="636"/>
      <c r="L150" s="545"/>
      <c r="M150" s="572"/>
      <c r="N150" s="914"/>
      <c r="O150" s="575"/>
      <c r="P150" s="545"/>
      <c r="Q150" s="563"/>
      <c r="R150" s="563"/>
      <c r="S150" s="563"/>
      <c r="T150" s="563"/>
      <c r="U150" s="563"/>
      <c r="V150" s="563"/>
      <c r="W150" s="563"/>
      <c r="X150" s="563"/>
      <c r="Y150" s="545"/>
      <c r="Z150" s="607"/>
      <c r="AA150" s="545"/>
      <c r="AB150" s="577"/>
      <c r="AC150" s="591"/>
      <c r="AD150" s="591"/>
      <c r="AE150" s="45"/>
      <c r="AF150" s="85"/>
      <c r="AG150" s="428"/>
      <c r="AH150" s="545"/>
      <c r="AI150" s="545"/>
      <c r="AJ150" s="540"/>
      <c r="AK150" s="912"/>
      <c r="AL150" s="912"/>
      <c r="AM150" s="428"/>
      <c r="AN150" s="569"/>
      <c r="AO150" s="613"/>
      <c r="AP150" s="563"/>
      <c r="AQ150" s="563"/>
      <c r="AR150" s="563"/>
      <c r="AS150" s="563"/>
      <c r="AT150" s="563"/>
      <c r="AU150" s="563"/>
      <c r="AV150" s="563"/>
      <c r="AW150" s="563"/>
      <c r="AX150" s="563"/>
      <c r="AY150" s="563"/>
      <c r="AZ150" s="563"/>
      <c r="BA150" s="601"/>
      <c r="BB150" s="601"/>
      <c r="BC150" s="601"/>
      <c r="BD150" s="601"/>
      <c r="BE150" s="601"/>
    </row>
    <row r="151" spans="1:57" ht="28.5" customHeight="1" thickBot="1">
      <c r="A151" s="430"/>
      <c r="B151" s="961"/>
      <c r="C151" s="428"/>
      <c r="D151" s="433"/>
      <c r="E151" s="428"/>
      <c r="F151" s="428"/>
      <c r="G151" s="545"/>
      <c r="H151" s="554" t="s">
        <v>131</v>
      </c>
      <c r="I151" s="92" t="s">
        <v>140</v>
      </c>
      <c r="J151" s="635"/>
      <c r="K151" s="636"/>
      <c r="L151" s="545"/>
      <c r="M151" s="572"/>
      <c r="N151" s="914"/>
      <c r="O151" s="575"/>
      <c r="P151" s="545"/>
      <c r="Q151" s="563"/>
      <c r="R151" s="563"/>
      <c r="S151" s="563"/>
      <c r="T151" s="563"/>
      <c r="U151" s="563"/>
      <c r="V151" s="563"/>
      <c r="W151" s="563"/>
      <c r="X151" s="563"/>
      <c r="Y151" s="545"/>
      <c r="Z151" s="607"/>
      <c r="AA151" s="545"/>
      <c r="AB151" s="577"/>
      <c r="AC151" s="591"/>
      <c r="AD151" s="591"/>
      <c r="AE151" s="45"/>
      <c r="AF151" s="85"/>
      <c r="AG151" s="428"/>
      <c r="AH151" s="545"/>
      <c r="AI151" s="545"/>
      <c r="AJ151" s="540"/>
      <c r="AK151" s="912"/>
      <c r="AL151" s="912"/>
      <c r="AM151" s="428"/>
      <c r="AN151" s="569"/>
      <c r="AO151" s="613"/>
      <c r="AP151" s="563"/>
      <c r="AQ151" s="563"/>
      <c r="AR151" s="563"/>
      <c r="AS151" s="563"/>
      <c r="AT151" s="563"/>
      <c r="AU151" s="563"/>
      <c r="AV151" s="563"/>
      <c r="AW151" s="563"/>
      <c r="AX151" s="563"/>
      <c r="AY151" s="563"/>
      <c r="AZ151" s="563"/>
      <c r="BA151" s="601"/>
      <c r="BB151" s="601"/>
      <c r="BC151" s="601"/>
      <c r="BD151" s="601"/>
      <c r="BE151" s="601"/>
    </row>
    <row r="152" spans="1:57" ht="28.5" customHeight="1" thickBot="1">
      <c r="A152" s="430"/>
      <c r="B152" s="961"/>
      <c r="C152" s="428"/>
      <c r="D152" s="433"/>
      <c r="E152" s="428"/>
      <c r="F152" s="428"/>
      <c r="G152" s="545"/>
      <c r="H152" s="554"/>
      <c r="I152" s="92" t="s">
        <v>140</v>
      </c>
      <c r="J152" s="635"/>
      <c r="K152" s="636"/>
      <c r="L152" s="545"/>
      <c r="M152" s="572"/>
      <c r="N152" s="914"/>
      <c r="O152" s="575"/>
      <c r="P152" s="545"/>
      <c r="Q152" s="563"/>
      <c r="R152" s="563"/>
      <c r="S152" s="563"/>
      <c r="T152" s="563"/>
      <c r="U152" s="563"/>
      <c r="V152" s="563"/>
      <c r="W152" s="563"/>
      <c r="X152" s="563"/>
      <c r="Y152" s="545"/>
      <c r="Z152" s="607"/>
      <c r="AA152" s="545"/>
      <c r="AB152" s="577"/>
      <c r="AC152" s="591"/>
      <c r="AD152" s="591"/>
      <c r="AE152" s="45"/>
      <c r="AF152" s="85"/>
      <c r="AG152" s="428"/>
      <c r="AH152" s="545"/>
      <c r="AI152" s="545"/>
      <c r="AJ152" s="540"/>
      <c r="AK152" s="912"/>
      <c r="AL152" s="912"/>
      <c r="AM152" s="428"/>
      <c r="AN152" s="569"/>
      <c r="AO152" s="613"/>
      <c r="AP152" s="563"/>
      <c r="AQ152" s="563"/>
      <c r="AR152" s="563"/>
      <c r="AS152" s="563"/>
      <c r="AT152" s="563"/>
      <c r="AU152" s="563"/>
      <c r="AV152" s="563"/>
      <c r="AW152" s="563"/>
      <c r="AX152" s="563"/>
      <c r="AY152" s="563"/>
      <c r="AZ152" s="563"/>
      <c r="BA152" s="601"/>
      <c r="BB152" s="601"/>
      <c r="BC152" s="601"/>
      <c r="BD152" s="601"/>
      <c r="BE152" s="601"/>
    </row>
    <row r="153" spans="1:57" ht="28.5" customHeight="1" thickBot="1">
      <c r="A153" s="430"/>
      <c r="B153" s="961"/>
      <c r="C153" s="428"/>
      <c r="D153" s="433"/>
      <c r="E153" s="428"/>
      <c r="F153" s="428"/>
      <c r="G153" s="545"/>
      <c r="H153" s="554" t="s">
        <v>132</v>
      </c>
      <c r="I153" s="92" t="s">
        <v>140</v>
      </c>
      <c r="J153" s="635"/>
      <c r="K153" s="636"/>
      <c r="L153" s="545"/>
      <c r="M153" s="572"/>
      <c r="N153" s="914"/>
      <c r="O153" s="575"/>
      <c r="P153" s="545"/>
      <c r="Q153" s="563"/>
      <c r="R153" s="563"/>
      <c r="S153" s="563"/>
      <c r="T153" s="563"/>
      <c r="U153" s="563"/>
      <c r="V153" s="563"/>
      <c r="W153" s="563"/>
      <c r="X153" s="563"/>
      <c r="Y153" s="545"/>
      <c r="Z153" s="607"/>
      <c r="AA153" s="545"/>
      <c r="AB153" s="577"/>
      <c r="AC153" s="591"/>
      <c r="AD153" s="591"/>
      <c r="AE153" s="45"/>
      <c r="AF153" s="85"/>
      <c r="AG153" s="428"/>
      <c r="AH153" s="545"/>
      <c r="AI153" s="545"/>
      <c r="AJ153" s="540"/>
      <c r="AK153" s="912"/>
      <c r="AL153" s="912"/>
      <c r="AM153" s="428"/>
      <c r="AN153" s="569"/>
      <c r="AO153" s="613"/>
      <c r="AP153" s="563"/>
      <c r="AQ153" s="563"/>
      <c r="AR153" s="563"/>
      <c r="AS153" s="563"/>
      <c r="AT153" s="563"/>
      <c r="AU153" s="563"/>
      <c r="AV153" s="563"/>
      <c r="AW153" s="563"/>
      <c r="AX153" s="563"/>
      <c r="AY153" s="563"/>
      <c r="AZ153" s="563"/>
      <c r="BA153" s="601"/>
      <c r="BB153" s="601"/>
      <c r="BC153" s="601"/>
      <c r="BD153" s="601"/>
      <c r="BE153" s="601"/>
    </row>
    <row r="154" spans="1:57" ht="28.5" customHeight="1" thickBot="1">
      <c r="A154" s="430"/>
      <c r="B154" s="961"/>
      <c r="C154" s="428"/>
      <c r="D154" s="433"/>
      <c r="E154" s="428"/>
      <c r="F154" s="428"/>
      <c r="G154" s="545"/>
      <c r="H154" s="554"/>
      <c r="I154" s="92" t="s">
        <v>140</v>
      </c>
      <c r="J154" s="635"/>
      <c r="K154" s="636"/>
      <c r="L154" s="545"/>
      <c r="M154" s="572"/>
      <c r="N154" s="914"/>
      <c r="O154" s="575"/>
      <c r="P154" s="545"/>
      <c r="Q154" s="563"/>
      <c r="R154" s="563"/>
      <c r="S154" s="563"/>
      <c r="T154" s="563"/>
      <c r="U154" s="563"/>
      <c r="V154" s="563"/>
      <c r="W154" s="563"/>
      <c r="X154" s="563"/>
      <c r="Y154" s="545"/>
      <c r="Z154" s="607"/>
      <c r="AA154" s="545"/>
      <c r="AB154" s="577"/>
      <c r="AC154" s="591"/>
      <c r="AD154" s="591"/>
      <c r="AE154" s="45"/>
      <c r="AF154" s="85"/>
      <c r="AG154" s="428"/>
      <c r="AH154" s="545"/>
      <c r="AI154" s="545"/>
      <c r="AJ154" s="540"/>
      <c r="AK154" s="912"/>
      <c r="AL154" s="912"/>
      <c r="AM154" s="428"/>
      <c r="AN154" s="569"/>
      <c r="AO154" s="613"/>
      <c r="AP154" s="563"/>
      <c r="AQ154" s="563"/>
      <c r="AR154" s="563"/>
      <c r="AS154" s="563"/>
      <c r="AT154" s="563"/>
      <c r="AU154" s="563"/>
      <c r="AV154" s="563"/>
      <c r="AW154" s="563"/>
      <c r="AX154" s="563"/>
      <c r="AY154" s="563"/>
      <c r="AZ154" s="563"/>
      <c r="BA154" s="601"/>
      <c r="BB154" s="601"/>
      <c r="BC154" s="601"/>
      <c r="BD154" s="601"/>
      <c r="BE154" s="601"/>
    </row>
    <row r="155" spans="1:57" ht="28.5" customHeight="1" thickBot="1">
      <c r="A155" s="430"/>
      <c r="B155" s="961"/>
      <c r="C155" s="428"/>
      <c r="D155" s="433"/>
      <c r="E155" s="428"/>
      <c r="F155" s="428"/>
      <c r="G155" s="545"/>
      <c r="H155" s="554"/>
      <c r="I155" s="92" t="s">
        <v>140</v>
      </c>
      <c r="J155" s="635"/>
      <c r="K155" s="636"/>
      <c r="L155" s="545"/>
      <c r="M155" s="572"/>
      <c r="N155" s="914"/>
      <c r="O155" s="575"/>
      <c r="P155" s="545"/>
      <c r="Q155" s="563"/>
      <c r="R155" s="563"/>
      <c r="S155" s="563"/>
      <c r="T155" s="563"/>
      <c r="U155" s="563"/>
      <c r="V155" s="563"/>
      <c r="W155" s="563"/>
      <c r="X155" s="563"/>
      <c r="Y155" s="545"/>
      <c r="Z155" s="607"/>
      <c r="AA155" s="545"/>
      <c r="AB155" s="577"/>
      <c r="AC155" s="591"/>
      <c r="AD155" s="591"/>
      <c r="AE155" s="45"/>
      <c r="AF155" s="85"/>
      <c r="AG155" s="428"/>
      <c r="AH155" s="545"/>
      <c r="AI155" s="545"/>
      <c r="AJ155" s="540"/>
      <c r="AK155" s="912"/>
      <c r="AL155" s="912"/>
      <c r="AM155" s="428"/>
      <c r="AN155" s="569"/>
      <c r="AO155" s="613"/>
      <c r="AP155" s="563"/>
      <c r="AQ155" s="563"/>
      <c r="AR155" s="563"/>
      <c r="AS155" s="563"/>
      <c r="AT155" s="563"/>
      <c r="AU155" s="563"/>
      <c r="AV155" s="563"/>
      <c r="AW155" s="563"/>
      <c r="AX155" s="563"/>
      <c r="AY155" s="563"/>
      <c r="AZ155" s="563"/>
      <c r="BA155" s="601"/>
      <c r="BB155" s="601"/>
      <c r="BC155" s="601"/>
      <c r="BD155" s="601"/>
      <c r="BE155" s="601"/>
    </row>
    <row r="156" spans="1:57" ht="28.5" customHeight="1" thickBot="1">
      <c r="A156" s="430"/>
      <c r="B156" s="961"/>
      <c r="C156" s="428"/>
      <c r="D156" s="433"/>
      <c r="E156" s="428"/>
      <c r="F156" s="428"/>
      <c r="G156" s="545"/>
      <c r="H156" s="554" t="s">
        <v>133</v>
      </c>
      <c r="I156" s="92" t="s">
        <v>140</v>
      </c>
      <c r="J156" s="635"/>
      <c r="K156" s="636"/>
      <c r="L156" s="545"/>
      <c r="M156" s="572"/>
      <c r="N156" s="914"/>
      <c r="O156" s="575"/>
      <c r="P156" s="546"/>
      <c r="Q156" s="564"/>
      <c r="R156" s="564"/>
      <c r="S156" s="563"/>
      <c r="T156" s="563"/>
      <c r="U156" s="563"/>
      <c r="V156" s="563"/>
      <c r="W156" s="563"/>
      <c r="X156" s="563"/>
      <c r="Y156" s="545"/>
      <c r="Z156" s="607"/>
      <c r="AA156" s="545"/>
      <c r="AB156" s="577"/>
      <c r="AC156" s="591"/>
      <c r="AD156" s="591"/>
      <c r="AE156" s="45"/>
      <c r="AF156" s="85"/>
      <c r="AG156" s="428"/>
      <c r="AH156" s="545"/>
      <c r="AI156" s="545"/>
      <c r="AJ156" s="540"/>
      <c r="AK156" s="912"/>
      <c r="AL156" s="912"/>
      <c r="AM156" s="428"/>
      <c r="AN156" s="569"/>
      <c r="AO156" s="613"/>
      <c r="AP156" s="563"/>
      <c r="AQ156" s="563"/>
      <c r="AR156" s="563"/>
      <c r="AS156" s="563"/>
      <c r="AT156" s="563"/>
      <c r="AU156" s="563"/>
      <c r="AV156" s="563"/>
      <c r="AW156" s="563"/>
      <c r="AX156" s="563"/>
      <c r="AY156" s="563"/>
      <c r="AZ156" s="563"/>
      <c r="BA156" s="601"/>
      <c r="BB156" s="601"/>
      <c r="BC156" s="601"/>
      <c r="BD156" s="601"/>
      <c r="BE156" s="601"/>
    </row>
    <row r="157" spans="1:57" ht="28.5" customHeight="1" thickBot="1">
      <c r="A157" s="430"/>
      <c r="B157" s="961"/>
      <c r="C157" s="428"/>
      <c r="D157" s="433"/>
      <c r="E157" s="428"/>
      <c r="F157" s="428"/>
      <c r="G157" s="545"/>
      <c r="H157" s="554"/>
      <c r="I157" s="92" t="s">
        <v>140</v>
      </c>
      <c r="J157" s="635"/>
      <c r="K157" s="636"/>
      <c r="L157" s="545"/>
      <c r="M157" s="572"/>
      <c r="N157" s="914"/>
      <c r="O157" s="575"/>
      <c r="P157" s="553"/>
      <c r="Q157" s="593"/>
      <c r="R157" s="562" t="s">
        <v>201</v>
      </c>
      <c r="S157" s="563"/>
      <c r="T157" s="563"/>
      <c r="U157" s="563"/>
      <c r="V157" s="563"/>
      <c r="W157" s="563"/>
      <c r="X157" s="563"/>
      <c r="Y157" s="545"/>
      <c r="Z157" s="607"/>
      <c r="AA157" s="545"/>
      <c r="AB157" s="577"/>
      <c r="AC157" s="591"/>
      <c r="AD157" s="591"/>
      <c r="AE157" s="45"/>
      <c r="AF157" s="85"/>
      <c r="AG157" s="428"/>
      <c r="AH157" s="545"/>
      <c r="AI157" s="545"/>
      <c r="AJ157" s="540"/>
      <c r="AK157" s="912"/>
      <c r="AL157" s="912"/>
      <c r="AM157" s="428"/>
      <c r="AN157" s="569"/>
      <c r="AO157" s="613"/>
      <c r="AP157" s="563"/>
      <c r="AQ157" s="563"/>
      <c r="AR157" s="563"/>
      <c r="AS157" s="563"/>
      <c r="AT157" s="563"/>
      <c r="AU157" s="563"/>
      <c r="AV157" s="563"/>
      <c r="AW157" s="563"/>
      <c r="AX157" s="563"/>
      <c r="AY157" s="563"/>
      <c r="AZ157" s="563"/>
      <c r="BA157" s="601"/>
      <c r="BB157" s="601"/>
      <c r="BC157" s="601"/>
      <c r="BD157" s="601"/>
      <c r="BE157" s="601"/>
    </row>
    <row r="158" spans="1:57" ht="28.5" customHeight="1" thickBot="1">
      <c r="A158" s="430"/>
      <c r="B158" s="961"/>
      <c r="C158" s="428"/>
      <c r="D158" s="433"/>
      <c r="E158" s="428"/>
      <c r="F158" s="428"/>
      <c r="G158" s="545"/>
      <c r="H158" s="554"/>
      <c r="I158" s="92" t="s">
        <v>140</v>
      </c>
      <c r="J158" s="635"/>
      <c r="K158" s="636"/>
      <c r="L158" s="545"/>
      <c r="M158" s="572"/>
      <c r="N158" s="914"/>
      <c r="O158" s="575"/>
      <c r="P158" s="545"/>
      <c r="Q158" s="594"/>
      <c r="R158" s="563"/>
      <c r="S158" s="563"/>
      <c r="T158" s="563"/>
      <c r="U158" s="563"/>
      <c r="V158" s="563"/>
      <c r="W158" s="563"/>
      <c r="X158" s="563"/>
      <c r="Y158" s="545"/>
      <c r="Z158" s="607"/>
      <c r="AA158" s="545"/>
      <c r="AB158" s="577"/>
      <c r="AC158" s="591"/>
      <c r="AD158" s="591"/>
      <c r="AE158" s="45"/>
      <c r="AF158" s="85"/>
      <c r="AG158" s="428"/>
      <c r="AH158" s="545"/>
      <c r="AI158" s="545"/>
      <c r="AJ158" s="540"/>
      <c r="AK158" s="912"/>
      <c r="AL158" s="912"/>
      <c r="AM158" s="428"/>
      <c r="AN158" s="569"/>
      <c r="AO158" s="613"/>
      <c r="AP158" s="563"/>
      <c r="AQ158" s="563"/>
      <c r="AR158" s="563"/>
      <c r="AS158" s="563"/>
      <c r="AT158" s="563"/>
      <c r="AU158" s="563"/>
      <c r="AV158" s="563"/>
      <c r="AW158" s="563"/>
      <c r="AX158" s="563"/>
      <c r="AY158" s="563"/>
      <c r="AZ158" s="563"/>
      <c r="BA158" s="601"/>
      <c r="BB158" s="601"/>
      <c r="BC158" s="601"/>
      <c r="BD158" s="601"/>
      <c r="BE158" s="601"/>
    </row>
    <row r="159" spans="1:57" ht="28.5" customHeight="1" thickBot="1">
      <c r="A159" s="430"/>
      <c r="B159" s="961"/>
      <c r="C159" s="428"/>
      <c r="D159" s="433"/>
      <c r="E159" s="428"/>
      <c r="F159" s="428"/>
      <c r="G159" s="545"/>
      <c r="H159" s="554" t="s">
        <v>134</v>
      </c>
      <c r="I159" s="92" t="s">
        <v>140</v>
      </c>
      <c r="J159" s="635"/>
      <c r="K159" s="636"/>
      <c r="L159" s="545"/>
      <c r="M159" s="572"/>
      <c r="N159" s="914"/>
      <c r="O159" s="575"/>
      <c r="P159" s="545"/>
      <c r="Q159" s="594"/>
      <c r="R159" s="563"/>
      <c r="S159" s="563"/>
      <c r="T159" s="563"/>
      <c r="U159" s="563"/>
      <c r="V159" s="563"/>
      <c r="W159" s="563"/>
      <c r="X159" s="563"/>
      <c r="Y159" s="545"/>
      <c r="Z159" s="607"/>
      <c r="AA159" s="545"/>
      <c r="AB159" s="577"/>
      <c r="AC159" s="591"/>
      <c r="AD159" s="591"/>
      <c r="AE159" s="45"/>
      <c r="AF159" s="85"/>
      <c r="AG159" s="428"/>
      <c r="AH159" s="545"/>
      <c r="AI159" s="545"/>
      <c r="AJ159" s="540"/>
      <c r="AK159" s="912"/>
      <c r="AL159" s="912"/>
      <c r="AM159" s="428"/>
      <c r="AN159" s="569"/>
      <c r="AO159" s="613"/>
      <c r="AP159" s="563"/>
      <c r="AQ159" s="563"/>
      <c r="AR159" s="563"/>
      <c r="AS159" s="563"/>
      <c r="AT159" s="563"/>
      <c r="AU159" s="563"/>
      <c r="AV159" s="563"/>
      <c r="AW159" s="563"/>
      <c r="AX159" s="563"/>
      <c r="AY159" s="563"/>
      <c r="AZ159" s="563"/>
      <c r="BA159" s="601"/>
      <c r="BB159" s="601"/>
      <c r="BC159" s="601"/>
      <c r="BD159" s="601"/>
      <c r="BE159" s="601"/>
    </row>
    <row r="160" spans="1:57" ht="28.5" customHeight="1" thickBot="1">
      <c r="A160" s="430"/>
      <c r="B160" s="961"/>
      <c r="C160" s="428"/>
      <c r="D160" s="433"/>
      <c r="E160" s="428"/>
      <c r="F160" s="428"/>
      <c r="G160" s="545"/>
      <c r="H160" s="554"/>
      <c r="I160" s="92" t="s">
        <v>140</v>
      </c>
      <c r="J160" s="635"/>
      <c r="K160" s="636"/>
      <c r="L160" s="545"/>
      <c r="M160" s="572"/>
      <c r="N160" s="914"/>
      <c r="O160" s="575"/>
      <c r="P160" s="545"/>
      <c r="Q160" s="594"/>
      <c r="R160" s="563"/>
      <c r="S160" s="563"/>
      <c r="T160" s="563"/>
      <c r="U160" s="563"/>
      <c r="V160" s="563"/>
      <c r="W160" s="563"/>
      <c r="X160" s="563"/>
      <c r="Y160" s="545"/>
      <c r="Z160" s="607"/>
      <c r="AA160" s="545"/>
      <c r="AB160" s="577"/>
      <c r="AC160" s="591"/>
      <c r="AD160" s="591"/>
      <c r="AE160" s="45"/>
      <c r="AF160" s="85"/>
      <c r="AG160" s="428"/>
      <c r="AH160" s="545"/>
      <c r="AI160" s="545"/>
      <c r="AJ160" s="540"/>
      <c r="AK160" s="912"/>
      <c r="AL160" s="912"/>
      <c r="AM160" s="428"/>
      <c r="AN160" s="569"/>
      <c r="AO160" s="613"/>
      <c r="AP160" s="563"/>
      <c r="AQ160" s="563"/>
      <c r="AR160" s="563"/>
      <c r="AS160" s="563"/>
      <c r="AT160" s="563"/>
      <c r="AU160" s="563"/>
      <c r="AV160" s="563"/>
      <c r="AW160" s="563"/>
      <c r="AX160" s="563"/>
      <c r="AY160" s="563"/>
      <c r="AZ160" s="563"/>
      <c r="BA160" s="601"/>
      <c r="BB160" s="601"/>
      <c r="BC160" s="601"/>
      <c r="BD160" s="601"/>
      <c r="BE160" s="601"/>
    </row>
    <row r="161" spans="1:57" ht="28.5" customHeight="1" thickBot="1">
      <c r="A161" s="430"/>
      <c r="B161" s="961"/>
      <c r="C161" s="428"/>
      <c r="D161" s="433"/>
      <c r="E161" s="428"/>
      <c r="F161" s="428"/>
      <c r="G161" s="545"/>
      <c r="H161" s="554"/>
      <c r="I161" s="92" t="s">
        <v>140</v>
      </c>
      <c r="J161" s="635"/>
      <c r="K161" s="636"/>
      <c r="L161" s="545"/>
      <c r="M161" s="572"/>
      <c r="N161" s="914"/>
      <c r="O161" s="575"/>
      <c r="P161" s="545"/>
      <c r="Q161" s="594"/>
      <c r="R161" s="563"/>
      <c r="S161" s="563"/>
      <c r="T161" s="563"/>
      <c r="U161" s="563"/>
      <c r="V161" s="563"/>
      <c r="W161" s="563"/>
      <c r="X161" s="563"/>
      <c r="Y161" s="545"/>
      <c r="Z161" s="607"/>
      <c r="AA161" s="545"/>
      <c r="AB161" s="577"/>
      <c r="AC161" s="591"/>
      <c r="AD161" s="591"/>
      <c r="AE161" s="45"/>
      <c r="AF161" s="85"/>
      <c r="AG161" s="428"/>
      <c r="AH161" s="545"/>
      <c r="AI161" s="545"/>
      <c r="AJ161" s="540"/>
      <c r="AK161" s="912"/>
      <c r="AL161" s="912"/>
      <c r="AM161" s="428"/>
      <c r="AN161" s="569"/>
      <c r="AO161" s="613"/>
      <c r="AP161" s="563"/>
      <c r="AQ161" s="563"/>
      <c r="AR161" s="563"/>
      <c r="AS161" s="563"/>
      <c r="AT161" s="563"/>
      <c r="AU161" s="563"/>
      <c r="AV161" s="563"/>
      <c r="AW161" s="563"/>
      <c r="AX161" s="563"/>
      <c r="AY161" s="563"/>
      <c r="AZ161" s="563"/>
      <c r="BA161" s="601"/>
      <c r="BB161" s="601"/>
      <c r="BC161" s="601"/>
      <c r="BD161" s="601"/>
      <c r="BE161" s="601"/>
    </row>
    <row r="162" spans="1:57" ht="28.5" customHeight="1" thickBot="1">
      <c r="A162" s="430"/>
      <c r="B162" s="961"/>
      <c r="C162" s="428"/>
      <c r="D162" s="433"/>
      <c r="E162" s="428"/>
      <c r="F162" s="428"/>
      <c r="G162" s="545"/>
      <c r="H162" s="554"/>
      <c r="I162" s="92" t="s">
        <v>140</v>
      </c>
      <c r="J162" s="635"/>
      <c r="K162" s="636"/>
      <c r="L162" s="545"/>
      <c r="M162" s="572"/>
      <c r="N162" s="914"/>
      <c r="O162" s="575"/>
      <c r="P162" s="545"/>
      <c r="Q162" s="594"/>
      <c r="R162" s="563"/>
      <c r="S162" s="563"/>
      <c r="T162" s="563"/>
      <c r="U162" s="563"/>
      <c r="V162" s="563"/>
      <c r="W162" s="563"/>
      <c r="X162" s="563"/>
      <c r="Y162" s="545"/>
      <c r="Z162" s="607"/>
      <c r="AA162" s="545"/>
      <c r="AB162" s="577"/>
      <c r="AC162" s="591"/>
      <c r="AD162" s="591"/>
      <c r="AE162" s="45"/>
      <c r="AF162" s="85"/>
      <c r="AG162" s="428"/>
      <c r="AH162" s="545"/>
      <c r="AI162" s="545"/>
      <c r="AJ162" s="540"/>
      <c r="AK162" s="912"/>
      <c r="AL162" s="912"/>
      <c r="AM162" s="428"/>
      <c r="AN162" s="569"/>
      <c r="AO162" s="613"/>
      <c r="AP162" s="563"/>
      <c r="AQ162" s="563"/>
      <c r="AR162" s="563"/>
      <c r="AS162" s="563"/>
      <c r="AT162" s="563"/>
      <c r="AU162" s="563"/>
      <c r="AV162" s="563"/>
      <c r="AW162" s="563"/>
      <c r="AX162" s="563"/>
      <c r="AY162" s="563"/>
      <c r="AZ162" s="563"/>
      <c r="BA162" s="601"/>
      <c r="BB162" s="601"/>
      <c r="BC162" s="601"/>
      <c r="BD162" s="601"/>
      <c r="BE162" s="601"/>
    </row>
    <row r="163" spans="1:57" ht="28.5" customHeight="1" thickBot="1">
      <c r="A163" s="430"/>
      <c r="B163" s="961"/>
      <c r="C163" s="428"/>
      <c r="D163" s="433"/>
      <c r="E163" s="428"/>
      <c r="F163" s="428"/>
      <c r="G163" s="545"/>
      <c r="H163" s="554"/>
      <c r="I163" s="92" t="s">
        <v>140</v>
      </c>
      <c r="J163" s="635"/>
      <c r="K163" s="636"/>
      <c r="L163" s="545"/>
      <c r="M163" s="572"/>
      <c r="N163" s="914"/>
      <c r="O163" s="575"/>
      <c r="P163" s="545"/>
      <c r="Q163" s="594"/>
      <c r="R163" s="563"/>
      <c r="S163" s="563"/>
      <c r="T163" s="563"/>
      <c r="U163" s="563"/>
      <c r="V163" s="563"/>
      <c r="W163" s="563"/>
      <c r="X163" s="563"/>
      <c r="Y163" s="545"/>
      <c r="Z163" s="607"/>
      <c r="AA163" s="545"/>
      <c r="AB163" s="577"/>
      <c r="AC163" s="591"/>
      <c r="AD163" s="591"/>
      <c r="AE163" s="45"/>
      <c r="AF163" s="85"/>
      <c r="AG163" s="428"/>
      <c r="AH163" s="545"/>
      <c r="AI163" s="545"/>
      <c r="AJ163" s="540"/>
      <c r="AK163" s="912"/>
      <c r="AL163" s="912"/>
      <c r="AM163" s="428"/>
      <c r="AN163" s="569"/>
      <c r="AO163" s="613"/>
      <c r="AP163" s="563"/>
      <c r="AQ163" s="563"/>
      <c r="AR163" s="563"/>
      <c r="AS163" s="563"/>
      <c r="AT163" s="563"/>
      <c r="AU163" s="563"/>
      <c r="AV163" s="563"/>
      <c r="AW163" s="563"/>
      <c r="AX163" s="563"/>
      <c r="AY163" s="563"/>
      <c r="AZ163" s="563"/>
      <c r="BA163" s="601"/>
      <c r="BB163" s="601"/>
      <c r="BC163" s="601"/>
      <c r="BD163" s="601"/>
      <c r="BE163" s="601"/>
    </row>
    <row r="164" spans="1:57" ht="28.5" customHeight="1" thickBot="1">
      <c r="A164" s="430"/>
      <c r="B164" s="962"/>
      <c r="C164" s="428"/>
      <c r="D164" s="433"/>
      <c r="E164" s="428"/>
      <c r="F164" s="428"/>
      <c r="G164" s="546"/>
      <c r="H164" s="554"/>
      <c r="I164" s="92" t="s">
        <v>140</v>
      </c>
      <c r="J164" s="635"/>
      <c r="K164" s="636"/>
      <c r="L164" s="589"/>
      <c r="M164" s="573"/>
      <c r="N164" s="915"/>
      <c r="O164" s="599"/>
      <c r="P164" s="546"/>
      <c r="Q164" s="595"/>
      <c r="R164" s="564"/>
      <c r="S164" s="564"/>
      <c r="T164" s="564"/>
      <c r="U164" s="564"/>
      <c r="V164" s="564"/>
      <c r="W164" s="564"/>
      <c r="X164" s="564"/>
      <c r="Y164" s="546"/>
      <c r="Z164" s="608"/>
      <c r="AA164" s="546"/>
      <c r="AB164" s="577"/>
      <c r="AC164" s="592"/>
      <c r="AD164" s="592"/>
      <c r="AE164" s="45"/>
      <c r="AF164" s="85"/>
      <c r="AG164" s="428"/>
      <c r="AH164" s="589"/>
      <c r="AI164" s="589"/>
      <c r="AJ164" s="540"/>
      <c r="AK164" s="912"/>
      <c r="AL164" s="912"/>
      <c r="AM164" s="428"/>
      <c r="AN164" s="570"/>
      <c r="AO164" s="614"/>
      <c r="AP164" s="564"/>
      <c r="AQ164" s="564"/>
      <c r="AR164" s="564"/>
      <c r="AS164" s="564"/>
      <c r="AT164" s="564"/>
      <c r="AU164" s="564"/>
      <c r="AV164" s="564"/>
      <c r="AW164" s="564"/>
      <c r="AX164" s="564"/>
      <c r="AY164" s="564"/>
      <c r="AZ164" s="564"/>
      <c r="BA164" s="602"/>
      <c r="BB164" s="602"/>
      <c r="BC164" s="602"/>
      <c r="BD164" s="602"/>
      <c r="BE164" s="602"/>
    </row>
    <row r="165" spans="1:57" ht="49.5" customHeight="1" thickBot="1">
      <c r="A165" s="884">
        <v>6</v>
      </c>
      <c r="B165" s="963" t="s">
        <v>202</v>
      </c>
      <c r="C165" s="885" t="s">
        <v>203</v>
      </c>
      <c r="D165" s="428" t="s">
        <v>85</v>
      </c>
      <c r="E165" s="428" t="s">
        <v>204</v>
      </c>
      <c r="F165" s="428" t="s">
        <v>205</v>
      </c>
      <c r="G165" s="428" t="s">
        <v>88</v>
      </c>
      <c r="H165" s="91" t="s">
        <v>89</v>
      </c>
      <c r="I165" s="92" t="s">
        <v>140</v>
      </c>
      <c r="J165" s="583">
        <v>50</v>
      </c>
      <c r="K165" s="586" t="str">
        <f>+IF(AND(J165&lt;6,J165&gt;0),"Moderado",IF(AND(J165&lt;12,J165&gt;5),"Mayor",IF(AND(J165&lt;20,J165&gt;11),"Catastrófico","Responda las Preguntas de Impacto")))</f>
        <v>Responda las Preguntas de Impacto</v>
      </c>
      <c r="L165" s="544"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571"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448" t="s">
        <v>206</v>
      </c>
      <c r="O165" s="574" t="s">
        <v>92</v>
      </c>
      <c r="P165" s="34" t="s">
        <v>93</v>
      </c>
      <c r="Q165" s="30" t="s">
        <v>94</v>
      </c>
      <c r="R165" s="82">
        <v>15</v>
      </c>
      <c r="S165" s="430">
        <f>SUM(R165:R171)</f>
        <v>100</v>
      </c>
      <c r="T165" s="430" t="str">
        <f>+IF(AND(S165&lt;=100,S165&gt;=96),"Fuerte",IF(AND(S165&lt;=95,S165&gt;=86),"Moderado",IF(AND(S165&lt;=85,J165&gt;=0),"Débil"," ")))</f>
        <v>Fuerte</v>
      </c>
      <c r="U165" s="430" t="s">
        <v>95</v>
      </c>
      <c r="V165" s="430"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430">
        <f>IF(V165="Fuerte",100,IF(V165="Moderado",50,IF(V165="Débil",0)))</f>
        <v>100</v>
      </c>
      <c r="X165" s="430">
        <f>AVERAGE(W165:W207)</f>
        <v>100</v>
      </c>
      <c r="Y165" s="428" t="s">
        <v>207</v>
      </c>
      <c r="Z165" s="430" t="s">
        <v>208</v>
      </c>
      <c r="AA165" s="577" t="s">
        <v>209</v>
      </c>
      <c r="AB165" s="577" t="str">
        <f>+IF(X165=100,"Fuerte",IF(AND(X165&lt;=99,X165&gt;=50),"Moderado",IF(X165&lt;50,"Débil"," ")))</f>
        <v>Fuerte</v>
      </c>
      <c r="AC165" s="577" t="s">
        <v>99</v>
      </c>
      <c r="AD165" s="577" t="s">
        <v>99</v>
      </c>
      <c r="AE165" s="428"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428"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428" t="str">
        <f>K165</f>
        <v>Responda las Preguntas de Impacto</v>
      </c>
      <c r="AH165" s="544"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544"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540" t="s">
        <v>210</v>
      </c>
      <c r="AK165" s="541">
        <v>43466</v>
      </c>
      <c r="AL165" s="541">
        <v>43830</v>
      </c>
      <c r="AM165" s="540" t="s">
        <v>211</v>
      </c>
      <c r="AN165" s="425" t="s">
        <v>212</v>
      </c>
      <c r="AO165" s="656"/>
      <c r="AP165" s="621"/>
      <c r="AQ165" s="621"/>
      <c r="AR165" s="621"/>
      <c r="AS165" s="621"/>
      <c r="AT165" s="621"/>
      <c r="AU165" s="621"/>
      <c r="AV165" s="621"/>
      <c r="AW165" s="621"/>
      <c r="AX165" s="621"/>
      <c r="AY165" s="621"/>
      <c r="AZ165" s="622"/>
      <c r="BA165" s="625"/>
      <c r="BB165" s="650"/>
      <c r="BC165" s="650"/>
      <c r="BD165" s="650"/>
      <c r="BE165" s="653"/>
    </row>
    <row r="166" spans="1:57" ht="49.5" customHeight="1" thickBot="1">
      <c r="A166" s="884"/>
      <c r="B166" s="961"/>
      <c r="C166" s="885"/>
      <c r="D166" s="428"/>
      <c r="E166" s="428"/>
      <c r="F166" s="428"/>
      <c r="G166" s="428"/>
      <c r="H166" s="91" t="s">
        <v>104</v>
      </c>
      <c r="I166" s="92" t="s">
        <v>140</v>
      </c>
      <c r="J166" s="584"/>
      <c r="K166" s="587"/>
      <c r="L166" s="545"/>
      <c r="M166" s="572"/>
      <c r="N166" s="448"/>
      <c r="O166" s="575"/>
      <c r="P166" s="34" t="s">
        <v>105</v>
      </c>
      <c r="Q166" s="30" t="s">
        <v>106</v>
      </c>
      <c r="R166" s="82">
        <v>15</v>
      </c>
      <c r="S166" s="430"/>
      <c r="T166" s="430"/>
      <c r="U166" s="430"/>
      <c r="V166" s="430"/>
      <c r="W166" s="430"/>
      <c r="X166" s="430"/>
      <c r="Y166" s="428"/>
      <c r="Z166" s="430"/>
      <c r="AA166" s="577"/>
      <c r="AB166" s="577"/>
      <c r="AC166" s="577"/>
      <c r="AD166" s="577"/>
      <c r="AE166" s="428"/>
      <c r="AF166" s="428"/>
      <c r="AG166" s="428"/>
      <c r="AH166" s="545"/>
      <c r="AI166" s="545"/>
      <c r="AJ166" s="540"/>
      <c r="AK166" s="541"/>
      <c r="AL166" s="541"/>
      <c r="AM166" s="540"/>
      <c r="AN166" s="425"/>
      <c r="AO166" s="613"/>
      <c r="AP166" s="563"/>
      <c r="AQ166" s="563"/>
      <c r="AR166" s="563"/>
      <c r="AS166" s="563"/>
      <c r="AT166" s="563"/>
      <c r="AU166" s="563"/>
      <c r="AV166" s="563"/>
      <c r="AW166" s="563"/>
      <c r="AX166" s="563"/>
      <c r="AY166" s="563"/>
      <c r="AZ166" s="623"/>
      <c r="BA166" s="626"/>
      <c r="BB166" s="651"/>
      <c r="BC166" s="651"/>
      <c r="BD166" s="651"/>
      <c r="BE166" s="654"/>
    </row>
    <row r="167" spans="1:57" ht="43.5" customHeight="1" thickBot="1">
      <c r="A167" s="884"/>
      <c r="B167" s="961"/>
      <c r="C167" s="885"/>
      <c r="D167" s="428"/>
      <c r="E167" s="428"/>
      <c r="F167" s="428"/>
      <c r="G167" s="428"/>
      <c r="H167" s="554" t="s">
        <v>107</v>
      </c>
      <c r="I167" s="92" t="s">
        <v>140</v>
      </c>
      <c r="J167" s="584"/>
      <c r="K167" s="587"/>
      <c r="L167" s="545"/>
      <c r="M167" s="572"/>
      <c r="N167" s="448"/>
      <c r="O167" s="575"/>
      <c r="P167" s="34" t="s">
        <v>108</v>
      </c>
      <c r="Q167" s="30" t="s">
        <v>109</v>
      </c>
      <c r="R167" s="82">
        <v>15</v>
      </c>
      <c r="S167" s="430"/>
      <c r="T167" s="430"/>
      <c r="U167" s="430"/>
      <c r="V167" s="430"/>
      <c r="W167" s="430"/>
      <c r="X167" s="430"/>
      <c r="Y167" s="428"/>
      <c r="Z167" s="430"/>
      <c r="AA167" s="577"/>
      <c r="AB167" s="577"/>
      <c r="AC167" s="577"/>
      <c r="AD167" s="577"/>
      <c r="AE167" s="428"/>
      <c r="AF167" s="428"/>
      <c r="AG167" s="428"/>
      <c r="AH167" s="545"/>
      <c r="AI167" s="545"/>
      <c r="AJ167" s="540"/>
      <c r="AK167" s="541"/>
      <c r="AL167" s="541"/>
      <c r="AM167" s="540"/>
      <c r="AN167" s="425"/>
      <c r="AO167" s="613"/>
      <c r="AP167" s="563"/>
      <c r="AQ167" s="563"/>
      <c r="AR167" s="563"/>
      <c r="AS167" s="563"/>
      <c r="AT167" s="563"/>
      <c r="AU167" s="563"/>
      <c r="AV167" s="563"/>
      <c r="AW167" s="563"/>
      <c r="AX167" s="563"/>
      <c r="AY167" s="563"/>
      <c r="AZ167" s="623"/>
      <c r="BA167" s="626"/>
      <c r="BB167" s="651"/>
      <c r="BC167" s="651"/>
      <c r="BD167" s="651"/>
      <c r="BE167" s="654"/>
    </row>
    <row r="168" spans="1:57" ht="43.5" customHeight="1" thickBot="1">
      <c r="A168" s="884"/>
      <c r="B168" s="961"/>
      <c r="C168" s="885"/>
      <c r="D168" s="428"/>
      <c r="E168" s="428"/>
      <c r="F168" s="428"/>
      <c r="G168" s="428"/>
      <c r="H168" s="554"/>
      <c r="I168" s="92" t="s">
        <v>140</v>
      </c>
      <c r="J168" s="584"/>
      <c r="K168" s="587"/>
      <c r="L168" s="545"/>
      <c r="M168" s="572"/>
      <c r="N168" s="448"/>
      <c r="O168" s="575"/>
      <c r="P168" s="34" t="s">
        <v>112</v>
      </c>
      <c r="Q168" s="30" t="s">
        <v>113</v>
      </c>
      <c r="R168" s="82">
        <v>15</v>
      </c>
      <c r="S168" s="430"/>
      <c r="T168" s="430"/>
      <c r="U168" s="430"/>
      <c r="V168" s="430"/>
      <c r="W168" s="430"/>
      <c r="X168" s="430"/>
      <c r="Y168" s="428"/>
      <c r="Z168" s="430"/>
      <c r="AA168" s="577"/>
      <c r="AB168" s="577"/>
      <c r="AC168" s="577"/>
      <c r="AD168" s="577"/>
      <c r="AE168" s="428"/>
      <c r="AF168" s="428"/>
      <c r="AG168" s="428"/>
      <c r="AH168" s="545"/>
      <c r="AI168" s="545"/>
      <c r="AJ168" s="540"/>
      <c r="AK168" s="541"/>
      <c r="AL168" s="541"/>
      <c r="AM168" s="540"/>
      <c r="AN168" s="425"/>
      <c r="AO168" s="613"/>
      <c r="AP168" s="563"/>
      <c r="AQ168" s="563"/>
      <c r="AR168" s="563"/>
      <c r="AS168" s="563"/>
      <c r="AT168" s="563"/>
      <c r="AU168" s="563"/>
      <c r="AV168" s="563"/>
      <c r="AW168" s="563"/>
      <c r="AX168" s="563"/>
      <c r="AY168" s="563"/>
      <c r="AZ168" s="623"/>
      <c r="BA168" s="626"/>
      <c r="BB168" s="651"/>
      <c r="BC168" s="651"/>
      <c r="BD168" s="651"/>
      <c r="BE168" s="654"/>
    </row>
    <row r="169" spans="1:57" ht="49.5" customHeight="1" thickBot="1">
      <c r="A169" s="884"/>
      <c r="B169" s="961"/>
      <c r="C169" s="885"/>
      <c r="D169" s="428"/>
      <c r="E169" s="428"/>
      <c r="F169" s="428"/>
      <c r="G169" s="428"/>
      <c r="H169" s="45" t="s">
        <v>110</v>
      </c>
      <c r="I169" s="92" t="s">
        <v>140</v>
      </c>
      <c r="J169" s="584"/>
      <c r="K169" s="587"/>
      <c r="L169" s="545"/>
      <c r="M169" s="572"/>
      <c r="N169" s="448"/>
      <c r="O169" s="575"/>
      <c r="P169" s="34" t="s">
        <v>115</v>
      </c>
      <c r="Q169" s="30" t="s">
        <v>116</v>
      </c>
      <c r="R169" s="82">
        <v>15</v>
      </c>
      <c r="S169" s="430"/>
      <c r="T169" s="430"/>
      <c r="U169" s="430"/>
      <c r="V169" s="430"/>
      <c r="W169" s="430"/>
      <c r="X169" s="430"/>
      <c r="Y169" s="428"/>
      <c r="Z169" s="430"/>
      <c r="AA169" s="577"/>
      <c r="AB169" s="577"/>
      <c r="AC169" s="577"/>
      <c r="AD169" s="577"/>
      <c r="AE169" s="428"/>
      <c r="AF169" s="428"/>
      <c r="AG169" s="428"/>
      <c r="AH169" s="545"/>
      <c r="AI169" s="545"/>
      <c r="AJ169" s="540"/>
      <c r="AK169" s="541"/>
      <c r="AL169" s="541"/>
      <c r="AM169" s="540"/>
      <c r="AN169" s="425"/>
      <c r="AO169" s="613"/>
      <c r="AP169" s="563"/>
      <c r="AQ169" s="563"/>
      <c r="AR169" s="563"/>
      <c r="AS169" s="563"/>
      <c r="AT169" s="563"/>
      <c r="AU169" s="563"/>
      <c r="AV169" s="563"/>
      <c r="AW169" s="563"/>
      <c r="AX169" s="563"/>
      <c r="AY169" s="563"/>
      <c r="AZ169" s="623"/>
      <c r="BA169" s="626"/>
      <c r="BB169" s="651"/>
      <c r="BC169" s="651"/>
      <c r="BD169" s="651"/>
      <c r="BE169" s="654"/>
    </row>
    <row r="170" spans="1:57" ht="49.5" customHeight="1" thickBot="1">
      <c r="A170" s="884"/>
      <c r="B170" s="961"/>
      <c r="C170" s="885"/>
      <c r="D170" s="428"/>
      <c r="E170" s="428"/>
      <c r="F170" s="428"/>
      <c r="G170" s="428"/>
      <c r="H170" s="554" t="s">
        <v>114</v>
      </c>
      <c r="I170" s="92" t="s">
        <v>140</v>
      </c>
      <c r="J170" s="584"/>
      <c r="K170" s="587"/>
      <c r="L170" s="545"/>
      <c r="M170" s="572"/>
      <c r="N170" s="448"/>
      <c r="O170" s="575"/>
      <c r="P170" s="34" t="s">
        <v>118</v>
      </c>
      <c r="Q170" s="30" t="s">
        <v>119</v>
      </c>
      <c r="R170" s="82">
        <v>15</v>
      </c>
      <c r="S170" s="430"/>
      <c r="T170" s="430"/>
      <c r="U170" s="430"/>
      <c r="V170" s="430"/>
      <c r="W170" s="430"/>
      <c r="X170" s="430"/>
      <c r="Y170" s="428"/>
      <c r="Z170" s="430"/>
      <c r="AA170" s="577"/>
      <c r="AB170" s="577"/>
      <c r="AC170" s="577"/>
      <c r="AD170" s="577"/>
      <c r="AE170" s="428"/>
      <c r="AF170" s="428"/>
      <c r="AG170" s="428"/>
      <c r="AH170" s="545"/>
      <c r="AI170" s="545"/>
      <c r="AJ170" s="540"/>
      <c r="AK170" s="541"/>
      <c r="AL170" s="541"/>
      <c r="AM170" s="540"/>
      <c r="AN170" s="425"/>
      <c r="AO170" s="613"/>
      <c r="AP170" s="563"/>
      <c r="AQ170" s="563"/>
      <c r="AR170" s="563"/>
      <c r="AS170" s="563"/>
      <c r="AT170" s="563"/>
      <c r="AU170" s="563"/>
      <c r="AV170" s="563"/>
      <c r="AW170" s="563"/>
      <c r="AX170" s="563"/>
      <c r="AY170" s="563"/>
      <c r="AZ170" s="623"/>
      <c r="BA170" s="626"/>
      <c r="BB170" s="651"/>
      <c r="BC170" s="651"/>
      <c r="BD170" s="651"/>
      <c r="BE170" s="654"/>
    </row>
    <row r="171" spans="1:57" ht="47.25" customHeight="1" thickBot="1">
      <c r="A171" s="884"/>
      <c r="B171" s="961"/>
      <c r="C171" s="885"/>
      <c r="D171" s="428"/>
      <c r="E171" s="428"/>
      <c r="F171" s="428"/>
      <c r="G171" s="428"/>
      <c r="H171" s="554"/>
      <c r="I171" s="92" t="s">
        <v>140</v>
      </c>
      <c r="J171" s="584"/>
      <c r="K171" s="587"/>
      <c r="L171" s="545"/>
      <c r="M171" s="572"/>
      <c r="N171" s="448"/>
      <c r="O171" s="575"/>
      <c r="P171" s="34" t="s">
        <v>121</v>
      </c>
      <c r="Q171" s="34" t="s">
        <v>122</v>
      </c>
      <c r="R171" s="82">
        <v>10</v>
      </c>
      <c r="S171" s="430"/>
      <c r="T171" s="430"/>
      <c r="U171" s="430"/>
      <c r="V171" s="430"/>
      <c r="W171" s="430"/>
      <c r="X171" s="430"/>
      <c r="Y171" s="428"/>
      <c r="Z171" s="430"/>
      <c r="AA171" s="577"/>
      <c r="AB171" s="577"/>
      <c r="AC171" s="577"/>
      <c r="AD171" s="577"/>
      <c r="AE171" s="428"/>
      <c r="AF171" s="428"/>
      <c r="AG171" s="428"/>
      <c r="AH171" s="545"/>
      <c r="AI171" s="545"/>
      <c r="AJ171" s="540"/>
      <c r="AK171" s="541"/>
      <c r="AL171" s="541"/>
      <c r="AM171" s="540"/>
      <c r="AN171" s="425"/>
      <c r="AO171" s="613"/>
      <c r="AP171" s="563"/>
      <c r="AQ171" s="563"/>
      <c r="AR171" s="563"/>
      <c r="AS171" s="563"/>
      <c r="AT171" s="563"/>
      <c r="AU171" s="563"/>
      <c r="AV171" s="563"/>
      <c r="AW171" s="563"/>
      <c r="AX171" s="563"/>
      <c r="AY171" s="563"/>
      <c r="AZ171" s="623"/>
      <c r="BA171" s="626"/>
      <c r="BB171" s="651"/>
      <c r="BC171" s="651"/>
      <c r="BD171" s="651"/>
      <c r="BE171" s="654"/>
    </row>
    <row r="172" spans="1:57" ht="46.5" customHeight="1" thickBot="1">
      <c r="A172" s="884"/>
      <c r="B172" s="961"/>
      <c r="C172" s="885"/>
      <c r="D172" s="428"/>
      <c r="E172" s="428"/>
      <c r="F172" s="428"/>
      <c r="G172" s="428"/>
      <c r="H172" s="554" t="s">
        <v>117</v>
      </c>
      <c r="I172" s="92" t="s">
        <v>140</v>
      </c>
      <c r="J172" s="584"/>
      <c r="K172" s="587"/>
      <c r="L172" s="545"/>
      <c r="M172" s="572"/>
      <c r="N172" s="448" t="s">
        <v>213</v>
      </c>
      <c r="O172" s="428" t="s">
        <v>92</v>
      </c>
      <c r="P172" s="34" t="s">
        <v>93</v>
      </c>
      <c r="Q172" s="30" t="s">
        <v>94</v>
      </c>
      <c r="R172" s="82">
        <v>15</v>
      </c>
      <c r="S172" s="430">
        <f>SUM(R172:R178)</f>
        <v>100</v>
      </c>
      <c r="T172" s="430" t="str">
        <f>+IF(AND(S172&lt;=100,S172&gt;=96),"Fuerte",IF(AND(S172&lt;=95,S172&gt;=86),"Moderado",IF(AND(S172&lt;=85,J172&gt;=0),"Débil"," ")))</f>
        <v>Fuerte</v>
      </c>
      <c r="U172" s="430" t="s">
        <v>95</v>
      </c>
      <c r="V172" s="430"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430">
        <f>IF(V172="Fuerte",100,IF(V172="Moderado",50,IF(V172="Débil",0)))</f>
        <v>100</v>
      </c>
      <c r="X172" s="430"/>
      <c r="Y172" s="428" t="s">
        <v>207</v>
      </c>
      <c r="Z172" s="576" t="s">
        <v>214</v>
      </c>
      <c r="AA172" s="428" t="s">
        <v>215</v>
      </c>
      <c r="AB172" s="577"/>
      <c r="AC172" s="577"/>
      <c r="AD172" s="577"/>
      <c r="AE172" s="428"/>
      <c r="AF172" s="428"/>
      <c r="AG172" s="428"/>
      <c r="AH172" s="545"/>
      <c r="AI172" s="545"/>
      <c r="AJ172" s="543" t="s">
        <v>216</v>
      </c>
      <c r="AK172" s="541">
        <v>43466</v>
      </c>
      <c r="AL172" s="541">
        <v>43830</v>
      </c>
      <c r="AM172" s="428" t="s">
        <v>211</v>
      </c>
      <c r="AN172" s="425" t="s">
        <v>217</v>
      </c>
      <c r="AO172" s="873"/>
      <c r="AP172" s="872"/>
      <c r="AQ172" s="872"/>
      <c r="AR172" s="872"/>
      <c r="AS172" s="872"/>
      <c r="AT172" s="872"/>
      <c r="AU172" s="872"/>
      <c r="AV172" s="872"/>
      <c r="AW172" s="872"/>
      <c r="AX172" s="872"/>
      <c r="AY172" s="872"/>
      <c r="AZ172" s="852"/>
      <c r="BA172" s="881"/>
      <c r="BB172" s="882"/>
      <c r="BC172" s="882"/>
      <c r="BD172" s="882"/>
      <c r="BE172" s="883"/>
    </row>
    <row r="173" spans="1:57" ht="46.5" customHeight="1" thickBot="1">
      <c r="A173" s="884"/>
      <c r="B173" s="961"/>
      <c r="C173" s="885"/>
      <c r="D173" s="428"/>
      <c r="E173" s="428"/>
      <c r="F173" s="428"/>
      <c r="G173" s="428"/>
      <c r="H173" s="554"/>
      <c r="I173" s="92" t="s">
        <v>140</v>
      </c>
      <c r="J173" s="584"/>
      <c r="K173" s="587"/>
      <c r="L173" s="545"/>
      <c r="M173" s="572"/>
      <c r="N173" s="448"/>
      <c r="O173" s="428"/>
      <c r="P173" s="34" t="s">
        <v>105</v>
      </c>
      <c r="Q173" s="30" t="s">
        <v>106</v>
      </c>
      <c r="R173" s="82">
        <v>15</v>
      </c>
      <c r="S173" s="430"/>
      <c r="T173" s="430"/>
      <c r="U173" s="430"/>
      <c r="V173" s="430"/>
      <c r="W173" s="430"/>
      <c r="X173" s="430"/>
      <c r="Y173" s="428"/>
      <c r="Z173" s="430"/>
      <c r="AA173" s="428"/>
      <c r="AB173" s="577"/>
      <c r="AC173" s="577"/>
      <c r="AD173" s="577"/>
      <c r="AE173" s="428"/>
      <c r="AF173" s="428"/>
      <c r="AG173" s="428"/>
      <c r="AH173" s="545"/>
      <c r="AI173" s="545"/>
      <c r="AJ173" s="543"/>
      <c r="AK173" s="541"/>
      <c r="AL173" s="541"/>
      <c r="AM173" s="428"/>
      <c r="AN173" s="425"/>
      <c r="AO173" s="873"/>
      <c r="AP173" s="872"/>
      <c r="AQ173" s="872"/>
      <c r="AR173" s="872"/>
      <c r="AS173" s="872"/>
      <c r="AT173" s="872"/>
      <c r="AU173" s="872"/>
      <c r="AV173" s="872"/>
      <c r="AW173" s="872"/>
      <c r="AX173" s="872"/>
      <c r="AY173" s="872"/>
      <c r="AZ173" s="852"/>
      <c r="BA173" s="881"/>
      <c r="BB173" s="882"/>
      <c r="BC173" s="882"/>
      <c r="BD173" s="882"/>
      <c r="BE173" s="883"/>
    </row>
    <row r="174" spans="1:57" ht="46.5" customHeight="1" thickBot="1">
      <c r="A174" s="884"/>
      <c r="B174" s="961"/>
      <c r="C174" s="885"/>
      <c r="D174" s="428"/>
      <c r="E174" s="428"/>
      <c r="F174" s="428"/>
      <c r="G174" s="428"/>
      <c r="H174" s="554" t="s">
        <v>120</v>
      </c>
      <c r="I174" s="92" t="s">
        <v>140</v>
      </c>
      <c r="J174" s="584"/>
      <c r="K174" s="587"/>
      <c r="L174" s="545"/>
      <c r="M174" s="572"/>
      <c r="N174" s="448"/>
      <c r="O174" s="428"/>
      <c r="P174" s="34" t="s">
        <v>108</v>
      </c>
      <c r="Q174" s="30" t="s">
        <v>109</v>
      </c>
      <c r="R174" s="82">
        <v>15</v>
      </c>
      <c r="S174" s="430"/>
      <c r="T174" s="430"/>
      <c r="U174" s="430"/>
      <c r="V174" s="430"/>
      <c r="W174" s="430"/>
      <c r="X174" s="430"/>
      <c r="Y174" s="428"/>
      <c r="Z174" s="430"/>
      <c r="AA174" s="428"/>
      <c r="AB174" s="577"/>
      <c r="AC174" s="577"/>
      <c r="AD174" s="577"/>
      <c r="AE174" s="428"/>
      <c r="AF174" s="428"/>
      <c r="AG174" s="428"/>
      <c r="AH174" s="545"/>
      <c r="AI174" s="545"/>
      <c r="AJ174" s="543"/>
      <c r="AK174" s="541"/>
      <c r="AL174" s="541"/>
      <c r="AM174" s="428"/>
      <c r="AN174" s="425"/>
      <c r="AO174" s="873"/>
      <c r="AP174" s="872"/>
      <c r="AQ174" s="872"/>
      <c r="AR174" s="872"/>
      <c r="AS174" s="872"/>
      <c r="AT174" s="872"/>
      <c r="AU174" s="872"/>
      <c r="AV174" s="872"/>
      <c r="AW174" s="872"/>
      <c r="AX174" s="872"/>
      <c r="AY174" s="872"/>
      <c r="AZ174" s="852"/>
      <c r="BA174" s="881"/>
      <c r="BB174" s="882"/>
      <c r="BC174" s="882"/>
      <c r="BD174" s="882"/>
      <c r="BE174" s="883"/>
    </row>
    <row r="175" spans="1:57" ht="36.75" customHeight="1" thickBot="1">
      <c r="A175" s="884"/>
      <c r="B175" s="961"/>
      <c r="C175" s="885"/>
      <c r="D175" s="428"/>
      <c r="E175" s="428"/>
      <c r="F175" s="428"/>
      <c r="G175" s="428"/>
      <c r="H175" s="554"/>
      <c r="I175" s="92" t="s">
        <v>140</v>
      </c>
      <c r="J175" s="584"/>
      <c r="K175" s="587"/>
      <c r="L175" s="545"/>
      <c r="M175" s="572"/>
      <c r="N175" s="448"/>
      <c r="O175" s="428"/>
      <c r="P175" s="34" t="s">
        <v>112</v>
      </c>
      <c r="Q175" s="30" t="s">
        <v>113</v>
      </c>
      <c r="R175" s="82">
        <v>15</v>
      </c>
      <c r="S175" s="430"/>
      <c r="T175" s="430"/>
      <c r="U175" s="430"/>
      <c r="V175" s="430"/>
      <c r="W175" s="430"/>
      <c r="X175" s="430"/>
      <c r="Y175" s="428"/>
      <c r="Z175" s="430"/>
      <c r="AA175" s="428"/>
      <c r="AB175" s="577"/>
      <c r="AC175" s="577"/>
      <c r="AD175" s="577"/>
      <c r="AE175" s="428"/>
      <c r="AF175" s="428"/>
      <c r="AG175" s="428"/>
      <c r="AH175" s="545"/>
      <c r="AI175" s="545"/>
      <c r="AJ175" s="543"/>
      <c r="AK175" s="541"/>
      <c r="AL175" s="541"/>
      <c r="AM175" s="428"/>
      <c r="AN175" s="425"/>
      <c r="AO175" s="873"/>
      <c r="AP175" s="872"/>
      <c r="AQ175" s="872"/>
      <c r="AR175" s="872"/>
      <c r="AS175" s="872"/>
      <c r="AT175" s="872"/>
      <c r="AU175" s="872"/>
      <c r="AV175" s="872"/>
      <c r="AW175" s="872"/>
      <c r="AX175" s="872"/>
      <c r="AY175" s="872"/>
      <c r="AZ175" s="852"/>
      <c r="BA175" s="881"/>
      <c r="BB175" s="882"/>
      <c r="BC175" s="882"/>
      <c r="BD175" s="882"/>
      <c r="BE175" s="883"/>
    </row>
    <row r="176" spans="1:57" ht="36.75" customHeight="1" thickBot="1">
      <c r="A176" s="884"/>
      <c r="B176" s="961"/>
      <c r="C176" s="885"/>
      <c r="D176" s="428"/>
      <c r="E176" s="428"/>
      <c r="F176" s="428"/>
      <c r="G176" s="428"/>
      <c r="H176" s="554" t="s">
        <v>123</v>
      </c>
      <c r="I176" s="92" t="s">
        <v>140</v>
      </c>
      <c r="J176" s="584"/>
      <c r="K176" s="587"/>
      <c r="L176" s="545"/>
      <c r="M176" s="572"/>
      <c r="N176" s="448"/>
      <c r="O176" s="428"/>
      <c r="P176" s="34" t="s">
        <v>115</v>
      </c>
      <c r="Q176" s="30" t="s">
        <v>116</v>
      </c>
      <c r="R176" s="82">
        <v>15</v>
      </c>
      <c r="S176" s="430"/>
      <c r="T176" s="430"/>
      <c r="U176" s="430"/>
      <c r="V176" s="430"/>
      <c r="W176" s="430"/>
      <c r="X176" s="430"/>
      <c r="Y176" s="428"/>
      <c r="Z176" s="430"/>
      <c r="AA176" s="428"/>
      <c r="AB176" s="577"/>
      <c r="AC176" s="577"/>
      <c r="AD176" s="577"/>
      <c r="AE176" s="428"/>
      <c r="AF176" s="428"/>
      <c r="AG176" s="428"/>
      <c r="AH176" s="545"/>
      <c r="AI176" s="545"/>
      <c r="AJ176" s="543"/>
      <c r="AK176" s="541"/>
      <c r="AL176" s="541"/>
      <c r="AM176" s="428"/>
      <c r="AN176" s="425"/>
      <c r="AO176" s="873"/>
      <c r="AP176" s="872"/>
      <c r="AQ176" s="872"/>
      <c r="AR176" s="872"/>
      <c r="AS176" s="872"/>
      <c r="AT176" s="872"/>
      <c r="AU176" s="872"/>
      <c r="AV176" s="872"/>
      <c r="AW176" s="872"/>
      <c r="AX176" s="872"/>
      <c r="AY176" s="872"/>
      <c r="AZ176" s="852"/>
      <c r="BA176" s="881"/>
      <c r="BB176" s="882"/>
      <c r="BC176" s="882"/>
      <c r="BD176" s="882"/>
      <c r="BE176" s="883"/>
    </row>
    <row r="177" spans="1:57" ht="36.75" customHeight="1" thickBot="1">
      <c r="A177" s="884"/>
      <c r="B177" s="961"/>
      <c r="C177" s="885"/>
      <c r="D177" s="428"/>
      <c r="E177" s="428"/>
      <c r="F177" s="428"/>
      <c r="G177" s="428"/>
      <c r="H177" s="554"/>
      <c r="I177" s="92" t="s">
        <v>140</v>
      </c>
      <c r="J177" s="584"/>
      <c r="K177" s="587"/>
      <c r="L177" s="545"/>
      <c r="M177" s="572"/>
      <c r="N177" s="448"/>
      <c r="O177" s="428"/>
      <c r="P177" s="34" t="s">
        <v>118</v>
      </c>
      <c r="Q177" s="30" t="s">
        <v>119</v>
      </c>
      <c r="R177" s="82">
        <v>15</v>
      </c>
      <c r="S177" s="430"/>
      <c r="T177" s="430"/>
      <c r="U177" s="430"/>
      <c r="V177" s="430"/>
      <c r="W177" s="430"/>
      <c r="X177" s="430"/>
      <c r="Y177" s="428"/>
      <c r="Z177" s="430"/>
      <c r="AA177" s="428"/>
      <c r="AB177" s="577"/>
      <c r="AC177" s="577"/>
      <c r="AD177" s="577"/>
      <c r="AE177" s="428"/>
      <c r="AF177" s="428"/>
      <c r="AG177" s="428"/>
      <c r="AH177" s="545"/>
      <c r="AI177" s="545"/>
      <c r="AJ177" s="543"/>
      <c r="AK177" s="541"/>
      <c r="AL177" s="541"/>
      <c r="AM177" s="428"/>
      <c r="AN177" s="425"/>
      <c r="AO177" s="873"/>
      <c r="AP177" s="872"/>
      <c r="AQ177" s="872"/>
      <c r="AR177" s="872"/>
      <c r="AS177" s="872"/>
      <c r="AT177" s="872"/>
      <c r="AU177" s="872"/>
      <c r="AV177" s="872"/>
      <c r="AW177" s="872"/>
      <c r="AX177" s="872"/>
      <c r="AY177" s="872"/>
      <c r="AZ177" s="852"/>
      <c r="BA177" s="881"/>
      <c r="BB177" s="882"/>
      <c r="BC177" s="882"/>
      <c r="BD177" s="882"/>
      <c r="BE177" s="883"/>
    </row>
    <row r="178" spans="1:57" ht="36.75" customHeight="1" thickBot="1">
      <c r="A178" s="884"/>
      <c r="B178" s="961"/>
      <c r="C178" s="885"/>
      <c r="D178" s="428"/>
      <c r="E178" s="428"/>
      <c r="F178" s="428"/>
      <c r="G178" s="428"/>
      <c r="H178" s="556" t="s">
        <v>124</v>
      </c>
      <c r="I178" s="92" t="s">
        <v>140</v>
      </c>
      <c r="J178" s="584"/>
      <c r="K178" s="587"/>
      <c r="L178" s="545"/>
      <c r="M178" s="572"/>
      <c r="N178" s="448"/>
      <c r="O178" s="428"/>
      <c r="P178" s="34" t="s">
        <v>121</v>
      </c>
      <c r="Q178" s="34" t="s">
        <v>122</v>
      </c>
      <c r="R178" s="82">
        <v>10</v>
      </c>
      <c r="S178" s="430"/>
      <c r="T178" s="430"/>
      <c r="U178" s="430"/>
      <c r="V178" s="430"/>
      <c r="W178" s="430"/>
      <c r="X178" s="430"/>
      <c r="Y178" s="428"/>
      <c r="Z178" s="430"/>
      <c r="AA178" s="428"/>
      <c r="AB178" s="577"/>
      <c r="AC178" s="577"/>
      <c r="AD178" s="577"/>
      <c r="AE178" s="428"/>
      <c r="AF178" s="428"/>
      <c r="AG178" s="428"/>
      <c r="AH178" s="545"/>
      <c r="AI178" s="545"/>
      <c r="AJ178" s="543"/>
      <c r="AK178" s="541"/>
      <c r="AL178" s="541"/>
      <c r="AM178" s="428"/>
      <c r="AN178" s="425"/>
      <c r="AO178" s="873"/>
      <c r="AP178" s="872"/>
      <c r="AQ178" s="872"/>
      <c r="AR178" s="872"/>
      <c r="AS178" s="872"/>
      <c r="AT178" s="872"/>
      <c r="AU178" s="872"/>
      <c r="AV178" s="872"/>
      <c r="AW178" s="872"/>
      <c r="AX178" s="872"/>
      <c r="AY178" s="872"/>
      <c r="AZ178" s="852"/>
      <c r="BA178" s="881"/>
      <c r="BB178" s="882"/>
      <c r="BC178" s="882"/>
      <c r="BD178" s="882"/>
      <c r="BE178" s="883"/>
    </row>
    <row r="179" spans="1:57" ht="36.75" customHeight="1" thickBot="1">
      <c r="A179" s="884"/>
      <c r="B179" s="961"/>
      <c r="C179" s="885"/>
      <c r="D179" s="428"/>
      <c r="E179" s="428"/>
      <c r="F179" s="428"/>
      <c r="G179" s="428"/>
      <c r="H179" s="557"/>
      <c r="I179" s="92" t="s">
        <v>140</v>
      </c>
      <c r="J179" s="584"/>
      <c r="K179" s="587"/>
      <c r="L179" s="545"/>
      <c r="M179" s="572"/>
      <c r="N179" s="647" t="s">
        <v>218</v>
      </c>
      <c r="O179" s="428" t="s">
        <v>92</v>
      </c>
      <c r="P179" s="34" t="s">
        <v>93</v>
      </c>
      <c r="Q179" s="30" t="s">
        <v>94</v>
      </c>
      <c r="R179" s="82">
        <v>15</v>
      </c>
      <c r="S179" s="430">
        <f>SUM(R179:R185)</f>
        <v>100</v>
      </c>
      <c r="T179" s="430" t="str">
        <f>+IF(AND(S179&lt;=100,S179&gt;=96),"Fuerte",IF(AND(S179&lt;=95,S179&gt;=86),"Moderado",IF(AND(S179&lt;=85,J179&gt;=0),"Débil"," ")))</f>
        <v>Fuerte</v>
      </c>
      <c r="U179" s="430" t="s">
        <v>95</v>
      </c>
      <c r="V179" s="430"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430">
        <f>IF(V179="Fuerte",100,IF(V179="Moderado",50,IF(V179="Débil",0)))</f>
        <v>100</v>
      </c>
      <c r="X179" s="430"/>
      <c r="Y179" s="428" t="s">
        <v>219</v>
      </c>
      <c r="Z179" s="562" t="s">
        <v>214</v>
      </c>
      <c r="AA179" s="553" t="s">
        <v>220</v>
      </c>
      <c r="AB179" s="577"/>
      <c r="AC179" s="577"/>
      <c r="AD179" s="577"/>
      <c r="AE179" s="428"/>
      <c r="AF179" s="85"/>
      <c r="AG179" s="428"/>
      <c r="AH179" s="545"/>
      <c r="AI179" s="545"/>
      <c r="AJ179" s="565" t="s">
        <v>221</v>
      </c>
      <c r="AK179" s="541">
        <v>43466</v>
      </c>
      <c r="AL179" s="541">
        <v>43830</v>
      </c>
      <c r="AM179" s="553" t="s">
        <v>219</v>
      </c>
      <c r="AN179" s="568" t="s">
        <v>222</v>
      </c>
      <c r="AO179" s="44"/>
      <c r="AP179" s="43"/>
      <c r="AQ179" s="43"/>
      <c r="AR179" s="43"/>
      <c r="AS179" s="43"/>
      <c r="AT179" s="43"/>
      <c r="AU179" s="43"/>
      <c r="AV179" s="43"/>
      <c r="AW179" s="43"/>
      <c r="AX179" s="43"/>
      <c r="AY179" s="43"/>
      <c r="AZ179" s="42"/>
      <c r="BA179" s="41"/>
      <c r="BB179" s="40"/>
      <c r="BC179" s="40"/>
      <c r="BD179" s="40"/>
      <c r="BE179" s="39"/>
    </row>
    <row r="180" spans="1:57" ht="36.75" customHeight="1" thickBot="1">
      <c r="A180" s="884"/>
      <c r="B180" s="961"/>
      <c r="C180" s="885"/>
      <c r="D180" s="428"/>
      <c r="E180" s="428"/>
      <c r="F180" s="428"/>
      <c r="G180" s="428"/>
      <c r="H180" s="558"/>
      <c r="I180" s="92" t="s">
        <v>140</v>
      </c>
      <c r="J180" s="584"/>
      <c r="K180" s="587"/>
      <c r="L180" s="545"/>
      <c r="M180" s="572"/>
      <c r="N180" s="648"/>
      <c r="O180" s="428"/>
      <c r="P180" s="34" t="s">
        <v>105</v>
      </c>
      <c r="Q180" s="30" t="s">
        <v>106</v>
      </c>
      <c r="R180" s="82">
        <v>15</v>
      </c>
      <c r="S180" s="430"/>
      <c r="T180" s="430"/>
      <c r="U180" s="430"/>
      <c r="V180" s="430"/>
      <c r="W180" s="430"/>
      <c r="X180" s="430"/>
      <c r="Y180" s="428"/>
      <c r="Z180" s="563"/>
      <c r="AA180" s="545"/>
      <c r="AB180" s="577"/>
      <c r="AC180" s="577"/>
      <c r="AD180" s="577"/>
      <c r="AE180" s="428"/>
      <c r="AF180" s="85"/>
      <c r="AG180" s="428"/>
      <c r="AH180" s="545"/>
      <c r="AI180" s="545"/>
      <c r="AJ180" s="566"/>
      <c r="AK180" s="541"/>
      <c r="AL180" s="541"/>
      <c r="AM180" s="545"/>
      <c r="AN180" s="569"/>
      <c r="AO180" s="44"/>
      <c r="AP180" s="43"/>
      <c r="AQ180" s="43"/>
      <c r="AR180" s="43"/>
      <c r="AS180" s="43"/>
      <c r="AT180" s="43"/>
      <c r="AU180" s="43"/>
      <c r="AV180" s="43"/>
      <c r="AW180" s="43"/>
      <c r="AX180" s="43"/>
      <c r="AY180" s="43"/>
      <c r="AZ180" s="42"/>
      <c r="BA180" s="41"/>
      <c r="BB180" s="40"/>
      <c r="BC180" s="40"/>
      <c r="BD180" s="40"/>
      <c r="BE180" s="39"/>
    </row>
    <row r="181" spans="1:57" ht="36.75" customHeight="1" thickBot="1">
      <c r="A181" s="884"/>
      <c r="B181" s="961"/>
      <c r="C181" s="885"/>
      <c r="D181" s="428"/>
      <c r="E181" s="428"/>
      <c r="F181" s="428"/>
      <c r="G181" s="428"/>
      <c r="H181" s="556" t="s">
        <v>125</v>
      </c>
      <c r="I181" s="92" t="s">
        <v>140</v>
      </c>
      <c r="J181" s="584"/>
      <c r="K181" s="587"/>
      <c r="L181" s="545"/>
      <c r="M181" s="572"/>
      <c r="N181" s="648"/>
      <c r="O181" s="428"/>
      <c r="P181" s="34" t="s">
        <v>108</v>
      </c>
      <c r="Q181" s="30" t="s">
        <v>109</v>
      </c>
      <c r="R181" s="82">
        <v>15</v>
      </c>
      <c r="S181" s="430"/>
      <c r="T181" s="430"/>
      <c r="U181" s="430"/>
      <c r="V181" s="430"/>
      <c r="W181" s="430"/>
      <c r="X181" s="430"/>
      <c r="Y181" s="428"/>
      <c r="Z181" s="563"/>
      <c r="AA181" s="545"/>
      <c r="AB181" s="577"/>
      <c r="AC181" s="577"/>
      <c r="AD181" s="577"/>
      <c r="AE181" s="428"/>
      <c r="AF181" s="85"/>
      <c r="AG181" s="428"/>
      <c r="AH181" s="545"/>
      <c r="AI181" s="545"/>
      <c r="AJ181" s="566"/>
      <c r="AK181" s="541"/>
      <c r="AL181" s="541"/>
      <c r="AM181" s="545"/>
      <c r="AN181" s="569"/>
      <c r="AO181" s="44"/>
      <c r="AP181" s="43"/>
      <c r="AQ181" s="43"/>
      <c r="AR181" s="43"/>
      <c r="AS181" s="43"/>
      <c r="AT181" s="43"/>
      <c r="AU181" s="43"/>
      <c r="AV181" s="43"/>
      <c r="AW181" s="43"/>
      <c r="AX181" s="43"/>
      <c r="AY181" s="43"/>
      <c r="AZ181" s="42"/>
      <c r="BA181" s="41"/>
      <c r="BB181" s="40"/>
      <c r="BC181" s="40"/>
      <c r="BD181" s="40"/>
      <c r="BE181" s="39"/>
    </row>
    <row r="182" spans="1:57" ht="36.75" customHeight="1" thickBot="1">
      <c r="A182" s="884"/>
      <c r="B182" s="961"/>
      <c r="C182" s="885"/>
      <c r="D182" s="428"/>
      <c r="E182" s="428"/>
      <c r="F182" s="428"/>
      <c r="G182" s="428"/>
      <c r="H182" s="557"/>
      <c r="I182" s="92" t="s">
        <v>140</v>
      </c>
      <c r="J182" s="584"/>
      <c r="K182" s="587"/>
      <c r="L182" s="545"/>
      <c r="M182" s="572"/>
      <c r="N182" s="648"/>
      <c r="O182" s="428"/>
      <c r="P182" s="34" t="s">
        <v>112</v>
      </c>
      <c r="Q182" s="30" t="s">
        <v>113</v>
      </c>
      <c r="R182" s="82">
        <v>15</v>
      </c>
      <c r="S182" s="430"/>
      <c r="T182" s="430"/>
      <c r="U182" s="430"/>
      <c r="V182" s="430"/>
      <c r="W182" s="430"/>
      <c r="X182" s="430"/>
      <c r="Y182" s="428"/>
      <c r="Z182" s="563"/>
      <c r="AA182" s="545"/>
      <c r="AB182" s="577"/>
      <c r="AC182" s="577"/>
      <c r="AD182" s="577"/>
      <c r="AE182" s="428"/>
      <c r="AF182" s="85"/>
      <c r="AG182" s="428"/>
      <c r="AH182" s="545"/>
      <c r="AI182" s="545"/>
      <c r="AJ182" s="566"/>
      <c r="AK182" s="541"/>
      <c r="AL182" s="541"/>
      <c r="AM182" s="545"/>
      <c r="AN182" s="569"/>
      <c r="AO182" s="44"/>
      <c r="AP182" s="43"/>
      <c r="AQ182" s="43"/>
      <c r="AR182" s="43"/>
      <c r="AS182" s="43"/>
      <c r="AT182" s="43"/>
      <c r="AU182" s="43"/>
      <c r="AV182" s="43"/>
      <c r="AW182" s="43"/>
      <c r="AX182" s="43"/>
      <c r="AY182" s="43"/>
      <c r="AZ182" s="42"/>
      <c r="BA182" s="41"/>
      <c r="BB182" s="40"/>
      <c r="BC182" s="40"/>
      <c r="BD182" s="40"/>
      <c r="BE182" s="39"/>
    </row>
    <row r="183" spans="1:57" ht="36.75" customHeight="1" thickBot="1">
      <c r="A183" s="884"/>
      <c r="B183" s="961"/>
      <c r="C183" s="885"/>
      <c r="D183" s="428"/>
      <c r="E183" s="428"/>
      <c r="F183" s="428"/>
      <c r="G183" s="428"/>
      <c r="H183" s="558"/>
      <c r="I183" s="92" t="s">
        <v>140</v>
      </c>
      <c r="J183" s="584"/>
      <c r="K183" s="587"/>
      <c r="L183" s="545"/>
      <c r="M183" s="572"/>
      <c r="N183" s="648"/>
      <c r="O183" s="428"/>
      <c r="P183" s="34" t="s">
        <v>115</v>
      </c>
      <c r="Q183" s="30" t="s">
        <v>116</v>
      </c>
      <c r="R183" s="82">
        <v>15</v>
      </c>
      <c r="S183" s="430"/>
      <c r="T183" s="430"/>
      <c r="U183" s="430"/>
      <c r="V183" s="430"/>
      <c r="W183" s="430"/>
      <c r="X183" s="430"/>
      <c r="Y183" s="428"/>
      <c r="Z183" s="563"/>
      <c r="AA183" s="545"/>
      <c r="AB183" s="577"/>
      <c r="AC183" s="577"/>
      <c r="AD183" s="577"/>
      <c r="AE183" s="428"/>
      <c r="AF183" s="85"/>
      <c r="AG183" s="428"/>
      <c r="AH183" s="545"/>
      <c r="AI183" s="545"/>
      <c r="AJ183" s="566"/>
      <c r="AK183" s="541"/>
      <c r="AL183" s="541"/>
      <c r="AM183" s="545"/>
      <c r="AN183" s="569"/>
      <c r="AO183" s="44"/>
      <c r="AP183" s="43"/>
      <c r="AQ183" s="43"/>
      <c r="AR183" s="43"/>
      <c r="AS183" s="43"/>
      <c r="AT183" s="43"/>
      <c r="AU183" s="43"/>
      <c r="AV183" s="43"/>
      <c r="AW183" s="43"/>
      <c r="AX183" s="43"/>
      <c r="AY183" s="43"/>
      <c r="AZ183" s="42"/>
      <c r="BA183" s="41"/>
      <c r="BB183" s="40"/>
      <c r="BC183" s="40"/>
      <c r="BD183" s="40"/>
      <c r="BE183" s="39"/>
    </row>
    <row r="184" spans="1:57" ht="36.75" customHeight="1" thickBot="1">
      <c r="A184" s="884"/>
      <c r="B184" s="961"/>
      <c r="C184" s="885"/>
      <c r="D184" s="428"/>
      <c r="E184" s="428"/>
      <c r="F184" s="428"/>
      <c r="G184" s="428"/>
      <c r="H184" s="554" t="s">
        <v>126</v>
      </c>
      <c r="I184" s="92" t="s">
        <v>140</v>
      </c>
      <c r="J184" s="584"/>
      <c r="K184" s="587"/>
      <c r="L184" s="545"/>
      <c r="M184" s="572"/>
      <c r="N184" s="648"/>
      <c r="O184" s="428"/>
      <c r="P184" s="34" t="s">
        <v>118</v>
      </c>
      <c r="Q184" s="30" t="s">
        <v>119</v>
      </c>
      <c r="R184" s="82">
        <v>15</v>
      </c>
      <c r="S184" s="430"/>
      <c r="T184" s="430"/>
      <c r="U184" s="430"/>
      <c r="V184" s="430"/>
      <c r="W184" s="430"/>
      <c r="X184" s="430"/>
      <c r="Y184" s="428"/>
      <c r="Z184" s="563"/>
      <c r="AA184" s="545"/>
      <c r="AB184" s="577"/>
      <c r="AC184" s="577"/>
      <c r="AD184" s="577"/>
      <c r="AE184" s="428"/>
      <c r="AF184" s="85"/>
      <c r="AG184" s="428"/>
      <c r="AH184" s="545"/>
      <c r="AI184" s="545"/>
      <c r="AJ184" s="566"/>
      <c r="AK184" s="541"/>
      <c r="AL184" s="541"/>
      <c r="AM184" s="545"/>
      <c r="AN184" s="569"/>
      <c r="AO184" s="44"/>
      <c r="AP184" s="43"/>
      <c r="AQ184" s="43"/>
      <c r="AR184" s="43"/>
      <c r="AS184" s="43"/>
      <c r="AT184" s="43"/>
      <c r="AU184" s="43"/>
      <c r="AV184" s="43"/>
      <c r="AW184" s="43"/>
      <c r="AX184" s="43"/>
      <c r="AY184" s="43"/>
      <c r="AZ184" s="42"/>
      <c r="BA184" s="41"/>
      <c r="BB184" s="40"/>
      <c r="BC184" s="40"/>
      <c r="BD184" s="40"/>
      <c r="BE184" s="39"/>
    </row>
    <row r="185" spans="1:57" ht="36.75" customHeight="1" thickBot="1">
      <c r="A185" s="884"/>
      <c r="B185" s="961"/>
      <c r="C185" s="885"/>
      <c r="D185" s="428"/>
      <c r="E185" s="428"/>
      <c r="F185" s="428"/>
      <c r="G185" s="428"/>
      <c r="H185" s="554"/>
      <c r="I185" s="92" t="s">
        <v>140</v>
      </c>
      <c r="J185" s="584"/>
      <c r="K185" s="587"/>
      <c r="L185" s="545"/>
      <c r="M185" s="572"/>
      <c r="N185" s="833"/>
      <c r="O185" s="428"/>
      <c r="P185" s="34" t="s">
        <v>121</v>
      </c>
      <c r="Q185" s="34" t="s">
        <v>122</v>
      </c>
      <c r="R185" s="82">
        <v>10</v>
      </c>
      <c r="S185" s="430"/>
      <c r="T185" s="430"/>
      <c r="U185" s="430"/>
      <c r="V185" s="430"/>
      <c r="W185" s="430"/>
      <c r="X185" s="430"/>
      <c r="Y185" s="428"/>
      <c r="Z185" s="564"/>
      <c r="AA185" s="546"/>
      <c r="AB185" s="577"/>
      <c r="AC185" s="577"/>
      <c r="AD185" s="577"/>
      <c r="AE185" s="428"/>
      <c r="AF185" s="85"/>
      <c r="AG185" s="428"/>
      <c r="AH185" s="545"/>
      <c r="AI185" s="545"/>
      <c r="AJ185" s="567"/>
      <c r="AK185" s="541"/>
      <c r="AL185" s="541"/>
      <c r="AM185" s="546"/>
      <c r="AN185" s="570"/>
      <c r="AO185" s="44"/>
      <c r="AP185" s="43"/>
      <c r="AQ185" s="43"/>
      <c r="AR185" s="43"/>
      <c r="AS185" s="43"/>
      <c r="AT185" s="43"/>
      <c r="AU185" s="43"/>
      <c r="AV185" s="43"/>
      <c r="AW185" s="43"/>
      <c r="AX185" s="43"/>
      <c r="AY185" s="43"/>
      <c r="AZ185" s="42"/>
      <c r="BA185" s="41"/>
      <c r="BB185" s="40"/>
      <c r="BC185" s="40"/>
      <c r="BD185" s="40"/>
      <c r="BE185" s="39"/>
    </row>
    <row r="186" spans="1:57" ht="45" customHeight="1" thickBot="1">
      <c r="A186" s="884"/>
      <c r="B186" s="961"/>
      <c r="C186" s="885"/>
      <c r="D186" s="428"/>
      <c r="E186" s="428"/>
      <c r="F186" s="428"/>
      <c r="G186" s="428"/>
      <c r="H186" s="554"/>
      <c r="I186" s="92" t="s">
        <v>140</v>
      </c>
      <c r="J186" s="584"/>
      <c r="K186" s="587"/>
      <c r="L186" s="545"/>
      <c r="M186" s="572"/>
      <c r="N186" s="448" t="s">
        <v>223</v>
      </c>
      <c r="O186" s="428" t="s">
        <v>92</v>
      </c>
      <c r="P186" s="34" t="s">
        <v>93</v>
      </c>
      <c r="Q186" s="30" t="s">
        <v>94</v>
      </c>
      <c r="R186" s="82">
        <v>15</v>
      </c>
      <c r="S186" s="430">
        <f>SUM(R186:R192)</f>
        <v>100</v>
      </c>
      <c r="T186" s="430" t="str">
        <f>+IF(AND(S186&lt;=100,S186&gt;=96),"Fuerte",IF(AND(S186&lt;=95,S186&gt;=86),"Moderado",IF(AND(S186&lt;=85,J186&gt;=0),"Débil"," ")))</f>
        <v>Fuerte</v>
      </c>
      <c r="U186" s="430" t="s">
        <v>95</v>
      </c>
      <c r="V186" s="430"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430">
        <f>IF(V186="Fuerte",100,IF(V186="Moderado",50,IF(V186="Débil",0)))</f>
        <v>100</v>
      </c>
      <c r="X186" s="430"/>
      <c r="Y186" s="428" t="s">
        <v>224</v>
      </c>
      <c r="Z186" s="430" t="s">
        <v>225</v>
      </c>
      <c r="AA186" s="428" t="s">
        <v>226</v>
      </c>
      <c r="AB186" s="577"/>
      <c r="AC186" s="577"/>
      <c r="AD186" s="577"/>
      <c r="AE186" s="428"/>
      <c r="AF186" s="85"/>
      <c r="AG186" s="428"/>
      <c r="AH186" s="545"/>
      <c r="AI186" s="545"/>
      <c r="AJ186" s="547" t="s">
        <v>227</v>
      </c>
      <c r="AK186" s="550">
        <v>43497</v>
      </c>
      <c r="AL186" s="550">
        <v>43830</v>
      </c>
      <c r="AM186" s="553" t="s">
        <v>228</v>
      </c>
      <c r="AN186" s="425" t="s">
        <v>229</v>
      </c>
      <c r="AO186" s="44"/>
      <c r="AP186" s="43"/>
      <c r="AQ186" s="43"/>
      <c r="AR186" s="43"/>
      <c r="AS186" s="43"/>
      <c r="AT186" s="43"/>
      <c r="AU186" s="43"/>
      <c r="AV186" s="43"/>
      <c r="AW186" s="43"/>
      <c r="AX186" s="43"/>
      <c r="AY186" s="43"/>
      <c r="AZ186" s="42"/>
      <c r="BA186" s="41"/>
      <c r="BB186" s="40"/>
      <c r="BC186" s="40"/>
      <c r="BD186" s="40"/>
      <c r="BE186" s="39"/>
    </row>
    <row r="187" spans="1:57" ht="31.5" customHeight="1" thickBot="1">
      <c r="A187" s="884"/>
      <c r="B187" s="961"/>
      <c r="C187" s="885"/>
      <c r="D187" s="428"/>
      <c r="E187" s="428"/>
      <c r="F187" s="428"/>
      <c r="G187" s="428"/>
      <c r="H187" s="554" t="s">
        <v>127</v>
      </c>
      <c r="I187" s="92" t="s">
        <v>140</v>
      </c>
      <c r="J187" s="584"/>
      <c r="K187" s="587"/>
      <c r="L187" s="545"/>
      <c r="M187" s="572"/>
      <c r="N187" s="448"/>
      <c r="O187" s="428"/>
      <c r="P187" s="34" t="s">
        <v>105</v>
      </c>
      <c r="Q187" s="30" t="s">
        <v>106</v>
      </c>
      <c r="R187" s="82">
        <v>15</v>
      </c>
      <c r="S187" s="430"/>
      <c r="T187" s="430"/>
      <c r="U187" s="430"/>
      <c r="V187" s="430"/>
      <c r="W187" s="430"/>
      <c r="X187" s="430"/>
      <c r="Y187" s="428"/>
      <c r="Z187" s="430"/>
      <c r="AA187" s="428"/>
      <c r="AB187" s="577"/>
      <c r="AC187" s="577"/>
      <c r="AD187" s="577"/>
      <c r="AE187" s="428"/>
      <c r="AF187" s="85"/>
      <c r="AG187" s="428"/>
      <c r="AH187" s="545"/>
      <c r="AI187" s="545"/>
      <c r="AJ187" s="548"/>
      <c r="AK187" s="551"/>
      <c r="AL187" s="551"/>
      <c r="AM187" s="545"/>
      <c r="AN187" s="425"/>
      <c r="AO187" s="44"/>
      <c r="AP187" s="43"/>
      <c r="AQ187" s="43"/>
      <c r="AR187" s="43"/>
      <c r="AS187" s="43"/>
      <c r="AT187" s="43"/>
      <c r="AU187" s="43"/>
      <c r="AV187" s="43"/>
      <c r="AW187" s="43"/>
      <c r="AX187" s="43"/>
      <c r="AY187" s="43"/>
      <c r="AZ187" s="42"/>
      <c r="BA187" s="41"/>
      <c r="BB187" s="40"/>
      <c r="BC187" s="40"/>
      <c r="BD187" s="40"/>
      <c r="BE187" s="39"/>
    </row>
    <row r="188" spans="1:57" ht="31.5" customHeight="1" thickBot="1">
      <c r="A188" s="884"/>
      <c r="B188" s="961"/>
      <c r="C188" s="885"/>
      <c r="D188" s="428"/>
      <c r="E188" s="428"/>
      <c r="F188" s="428"/>
      <c r="G188" s="428"/>
      <c r="H188" s="554"/>
      <c r="I188" s="92" t="s">
        <v>140</v>
      </c>
      <c r="J188" s="584"/>
      <c r="K188" s="587"/>
      <c r="L188" s="545"/>
      <c r="M188" s="572"/>
      <c r="N188" s="448"/>
      <c r="O188" s="428"/>
      <c r="P188" s="34" t="s">
        <v>108</v>
      </c>
      <c r="Q188" s="30" t="s">
        <v>109</v>
      </c>
      <c r="R188" s="82">
        <v>15</v>
      </c>
      <c r="S188" s="430"/>
      <c r="T188" s="430"/>
      <c r="U188" s="430"/>
      <c r="V188" s="430"/>
      <c r="W188" s="430"/>
      <c r="X188" s="430"/>
      <c r="Y188" s="428"/>
      <c r="Z188" s="430"/>
      <c r="AA188" s="428"/>
      <c r="AB188" s="577"/>
      <c r="AC188" s="577"/>
      <c r="AD188" s="577"/>
      <c r="AE188" s="428"/>
      <c r="AF188" s="85"/>
      <c r="AG188" s="428"/>
      <c r="AH188" s="545"/>
      <c r="AI188" s="545"/>
      <c r="AJ188" s="548"/>
      <c r="AK188" s="551"/>
      <c r="AL188" s="551"/>
      <c r="AM188" s="545"/>
      <c r="AN188" s="425"/>
      <c r="AO188" s="44"/>
      <c r="AP188" s="43"/>
      <c r="AQ188" s="43"/>
      <c r="AR188" s="43"/>
      <c r="AS188" s="43"/>
      <c r="AT188" s="43"/>
      <c r="AU188" s="43"/>
      <c r="AV188" s="43"/>
      <c r="AW188" s="43"/>
      <c r="AX188" s="43"/>
      <c r="AY188" s="43"/>
      <c r="AZ188" s="42"/>
      <c r="BA188" s="41"/>
      <c r="BB188" s="40"/>
      <c r="BC188" s="40"/>
      <c r="BD188" s="40"/>
      <c r="BE188" s="39"/>
    </row>
    <row r="189" spans="1:57" ht="31.5" customHeight="1" thickBot="1">
      <c r="A189" s="884"/>
      <c r="B189" s="961"/>
      <c r="C189" s="885"/>
      <c r="D189" s="428"/>
      <c r="E189" s="428"/>
      <c r="F189" s="428"/>
      <c r="G189" s="428"/>
      <c r="H189" s="554"/>
      <c r="I189" s="92" t="s">
        <v>140</v>
      </c>
      <c r="J189" s="584"/>
      <c r="K189" s="587"/>
      <c r="L189" s="545"/>
      <c r="M189" s="572"/>
      <c r="N189" s="448"/>
      <c r="O189" s="428"/>
      <c r="P189" s="34" t="s">
        <v>112</v>
      </c>
      <c r="Q189" s="30" t="s">
        <v>113</v>
      </c>
      <c r="R189" s="82">
        <v>15</v>
      </c>
      <c r="S189" s="430"/>
      <c r="T189" s="430"/>
      <c r="U189" s="430"/>
      <c r="V189" s="430"/>
      <c r="W189" s="430"/>
      <c r="X189" s="430"/>
      <c r="Y189" s="428"/>
      <c r="Z189" s="430"/>
      <c r="AA189" s="428"/>
      <c r="AB189" s="577"/>
      <c r="AC189" s="577"/>
      <c r="AD189" s="577"/>
      <c r="AE189" s="428"/>
      <c r="AF189" s="85"/>
      <c r="AG189" s="428"/>
      <c r="AH189" s="545"/>
      <c r="AI189" s="545"/>
      <c r="AJ189" s="548"/>
      <c r="AK189" s="551"/>
      <c r="AL189" s="551"/>
      <c r="AM189" s="545"/>
      <c r="AN189" s="425"/>
      <c r="AO189" s="44"/>
      <c r="AP189" s="43"/>
      <c r="AQ189" s="43"/>
      <c r="AR189" s="43"/>
      <c r="AS189" s="43"/>
      <c r="AT189" s="43"/>
      <c r="AU189" s="43"/>
      <c r="AV189" s="43"/>
      <c r="AW189" s="43"/>
      <c r="AX189" s="43"/>
      <c r="AY189" s="43"/>
      <c r="AZ189" s="42"/>
      <c r="BA189" s="41"/>
      <c r="BB189" s="40"/>
      <c r="BC189" s="40"/>
      <c r="BD189" s="40"/>
      <c r="BE189" s="39"/>
    </row>
    <row r="190" spans="1:57" ht="31.5" customHeight="1" thickBot="1">
      <c r="A190" s="884"/>
      <c r="B190" s="961"/>
      <c r="C190" s="885"/>
      <c r="D190" s="428"/>
      <c r="E190" s="428"/>
      <c r="F190" s="428"/>
      <c r="G190" s="428"/>
      <c r="H190" s="554" t="s">
        <v>128</v>
      </c>
      <c r="I190" s="92" t="s">
        <v>140</v>
      </c>
      <c r="J190" s="584"/>
      <c r="K190" s="587"/>
      <c r="L190" s="545"/>
      <c r="M190" s="572"/>
      <c r="N190" s="448"/>
      <c r="O190" s="428"/>
      <c r="P190" s="34" t="s">
        <v>115</v>
      </c>
      <c r="Q190" s="30" t="s">
        <v>116</v>
      </c>
      <c r="R190" s="82">
        <v>15</v>
      </c>
      <c r="S190" s="430"/>
      <c r="T190" s="430"/>
      <c r="U190" s="430"/>
      <c r="V190" s="430"/>
      <c r="W190" s="430"/>
      <c r="X190" s="430"/>
      <c r="Y190" s="428"/>
      <c r="Z190" s="430"/>
      <c r="AA190" s="428"/>
      <c r="AB190" s="577"/>
      <c r="AC190" s="577"/>
      <c r="AD190" s="577"/>
      <c r="AE190" s="428"/>
      <c r="AF190" s="85"/>
      <c r="AG190" s="428"/>
      <c r="AH190" s="545"/>
      <c r="AI190" s="545"/>
      <c r="AJ190" s="548"/>
      <c r="AK190" s="551"/>
      <c r="AL190" s="551"/>
      <c r="AM190" s="545"/>
      <c r="AN190" s="425"/>
      <c r="AO190" s="44"/>
      <c r="AP190" s="43"/>
      <c r="AQ190" s="43"/>
      <c r="AR190" s="43"/>
      <c r="AS190" s="43"/>
      <c r="AT190" s="43"/>
      <c r="AU190" s="43"/>
      <c r="AV190" s="43"/>
      <c r="AW190" s="43"/>
      <c r="AX190" s="43"/>
      <c r="AY190" s="43"/>
      <c r="AZ190" s="42"/>
      <c r="BA190" s="41"/>
      <c r="BB190" s="40"/>
      <c r="BC190" s="40"/>
      <c r="BD190" s="40"/>
      <c r="BE190" s="39"/>
    </row>
    <row r="191" spans="1:57" ht="31.5" customHeight="1" thickBot="1">
      <c r="A191" s="884"/>
      <c r="B191" s="961"/>
      <c r="C191" s="885"/>
      <c r="D191" s="428"/>
      <c r="E191" s="428"/>
      <c r="F191" s="428"/>
      <c r="G191" s="428"/>
      <c r="H191" s="554"/>
      <c r="I191" s="92" t="s">
        <v>140</v>
      </c>
      <c r="J191" s="584"/>
      <c r="K191" s="587"/>
      <c r="L191" s="545"/>
      <c r="M191" s="572"/>
      <c r="N191" s="448"/>
      <c r="O191" s="428"/>
      <c r="P191" s="34" t="s">
        <v>118</v>
      </c>
      <c r="Q191" s="30" t="s">
        <v>119</v>
      </c>
      <c r="R191" s="82">
        <v>15</v>
      </c>
      <c r="S191" s="430"/>
      <c r="T191" s="430"/>
      <c r="U191" s="430"/>
      <c r="V191" s="430"/>
      <c r="W191" s="430"/>
      <c r="X191" s="430"/>
      <c r="Y191" s="428"/>
      <c r="Z191" s="430"/>
      <c r="AA191" s="428"/>
      <c r="AB191" s="577"/>
      <c r="AC191" s="577"/>
      <c r="AD191" s="577"/>
      <c r="AE191" s="428"/>
      <c r="AF191" s="85"/>
      <c r="AG191" s="428"/>
      <c r="AH191" s="545"/>
      <c r="AI191" s="545"/>
      <c r="AJ191" s="548"/>
      <c r="AK191" s="551"/>
      <c r="AL191" s="551"/>
      <c r="AM191" s="545"/>
      <c r="AN191" s="425"/>
      <c r="AO191" s="44"/>
      <c r="AP191" s="43"/>
      <c r="AQ191" s="43"/>
      <c r="AR191" s="43"/>
      <c r="AS191" s="43"/>
      <c r="AT191" s="43"/>
      <c r="AU191" s="43"/>
      <c r="AV191" s="43"/>
      <c r="AW191" s="43"/>
      <c r="AX191" s="43"/>
      <c r="AY191" s="43"/>
      <c r="AZ191" s="42"/>
      <c r="BA191" s="41"/>
      <c r="BB191" s="40"/>
      <c r="BC191" s="40"/>
      <c r="BD191" s="40"/>
      <c r="BE191" s="39"/>
    </row>
    <row r="192" spans="1:57" ht="35.25" customHeight="1" thickBot="1">
      <c r="A192" s="884"/>
      <c r="B192" s="961"/>
      <c r="C192" s="885"/>
      <c r="D192" s="428"/>
      <c r="E192" s="428"/>
      <c r="F192" s="428"/>
      <c r="G192" s="428"/>
      <c r="H192" s="554"/>
      <c r="I192" s="92" t="s">
        <v>140</v>
      </c>
      <c r="J192" s="584"/>
      <c r="K192" s="587"/>
      <c r="L192" s="545"/>
      <c r="M192" s="572"/>
      <c r="N192" s="448"/>
      <c r="O192" s="428"/>
      <c r="P192" s="34" t="s">
        <v>121</v>
      </c>
      <c r="Q192" s="34" t="s">
        <v>122</v>
      </c>
      <c r="R192" s="82">
        <v>10</v>
      </c>
      <c r="S192" s="430"/>
      <c r="T192" s="430"/>
      <c r="U192" s="430"/>
      <c r="V192" s="430"/>
      <c r="W192" s="430"/>
      <c r="X192" s="430"/>
      <c r="Y192" s="428"/>
      <c r="Z192" s="430"/>
      <c r="AA192" s="428"/>
      <c r="AB192" s="577"/>
      <c r="AC192" s="577"/>
      <c r="AD192" s="577"/>
      <c r="AE192" s="428"/>
      <c r="AF192" s="85"/>
      <c r="AG192" s="428"/>
      <c r="AH192" s="545"/>
      <c r="AI192" s="545"/>
      <c r="AJ192" s="549"/>
      <c r="AK192" s="552"/>
      <c r="AL192" s="552"/>
      <c r="AM192" s="546"/>
      <c r="AN192" s="425"/>
      <c r="AO192" s="44"/>
      <c r="AP192" s="43"/>
      <c r="AQ192" s="43"/>
      <c r="AR192" s="43"/>
      <c r="AS192" s="43"/>
      <c r="AT192" s="43"/>
      <c r="AU192" s="43"/>
      <c r="AV192" s="43"/>
      <c r="AW192" s="43"/>
      <c r="AX192" s="43"/>
      <c r="AY192" s="43"/>
      <c r="AZ192" s="42"/>
      <c r="BA192" s="41"/>
      <c r="BB192" s="40"/>
      <c r="BC192" s="40"/>
      <c r="BD192" s="40"/>
      <c r="BE192" s="39"/>
    </row>
    <row r="193" spans="1:57" ht="50.25" customHeight="1" thickBot="1">
      <c r="A193" s="884"/>
      <c r="B193" s="961"/>
      <c r="C193" s="885"/>
      <c r="D193" s="428"/>
      <c r="E193" s="428"/>
      <c r="F193" s="428"/>
      <c r="G193" s="428"/>
      <c r="H193" s="554" t="s">
        <v>129</v>
      </c>
      <c r="I193" s="92" t="s">
        <v>140</v>
      </c>
      <c r="J193" s="584"/>
      <c r="K193" s="587"/>
      <c r="L193" s="545"/>
      <c r="M193" s="572"/>
      <c r="N193" s="448" t="s">
        <v>230</v>
      </c>
      <c r="O193" s="428" t="s">
        <v>92</v>
      </c>
      <c r="P193" s="34" t="s">
        <v>93</v>
      </c>
      <c r="Q193" s="30" t="s">
        <v>94</v>
      </c>
      <c r="R193" s="82">
        <v>15</v>
      </c>
      <c r="S193" s="430">
        <f>SUM(R193:R199)</f>
        <v>100</v>
      </c>
      <c r="T193" s="430" t="str">
        <f>+IF(AND(S193&lt;=100,S193&gt;=96),"Fuerte",IF(AND(S193&lt;=95,S193&gt;=86),"Moderado",IF(AND(S193&lt;=85,J193&gt;=0),"Débil"," ")))</f>
        <v>Fuerte</v>
      </c>
      <c r="U193" s="430" t="s">
        <v>95</v>
      </c>
      <c r="V193" s="430"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430">
        <f>IF(V193="Fuerte",100,IF(V193="Moderado",50,IF(V193="Débil",0)))</f>
        <v>100</v>
      </c>
      <c r="X193" s="430"/>
      <c r="Y193" s="428" t="s">
        <v>231</v>
      </c>
      <c r="Z193" s="430" t="s">
        <v>225</v>
      </c>
      <c r="AA193" s="428" t="s">
        <v>232</v>
      </c>
      <c r="AB193" s="577"/>
      <c r="AC193" s="577"/>
      <c r="AD193" s="577"/>
      <c r="AE193" s="428"/>
      <c r="AF193" s="85"/>
      <c r="AG193" s="428"/>
      <c r="AH193" s="545"/>
      <c r="AI193" s="545"/>
      <c r="AJ193" s="540" t="s">
        <v>233</v>
      </c>
      <c r="AK193" s="541">
        <v>43497</v>
      </c>
      <c r="AL193" s="541">
        <v>43830</v>
      </c>
      <c r="AM193" s="428" t="s">
        <v>228</v>
      </c>
      <c r="AN193" s="425" t="s">
        <v>234</v>
      </c>
      <c r="AO193" s="44"/>
      <c r="AP193" s="43"/>
      <c r="AQ193" s="43"/>
      <c r="AR193" s="43"/>
      <c r="AS193" s="43"/>
      <c r="AT193" s="43"/>
      <c r="AU193" s="43"/>
      <c r="AV193" s="43"/>
      <c r="AW193" s="43"/>
      <c r="AX193" s="43"/>
      <c r="AY193" s="43"/>
      <c r="AZ193" s="42"/>
      <c r="BA193" s="41"/>
      <c r="BB193" s="40"/>
      <c r="BC193" s="40"/>
      <c r="BD193" s="40"/>
      <c r="BE193" s="39"/>
    </row>
    <row r="194" spans="1:57" ht="52.5" customHeight="1" thickBot="1">
      <c r="A194" s="884"/>
      <c r="B194" s="961"/>
      <c r="C194" s="885"/>
      <c r="D194" s="428"/>
      <c r="E194" s="428"/>
      <c r="F194" s="428"/>
      <c r="G194" s="428"/>
      <c r="H194" s="554"/>
      <c r="I194" s="92" t="s">
        <v>140</v>
      </c>
      <c r="J194" s="584"/>
      <c r="K194" s="587"/>
      <c r="L194" s="545"/>
      <c r="M194" s="572"/>
      <c r="N194" s="448"/>
      <c r="O194" s="428"/>
      <c r="P194" s="34" t="s">
        <v>105</v>
      </c>
      <c r="Q194" s="30" t="s">
        <v>106</v>
      </c>
      <c r="R194" s="82">
        <v>15</v>
      </c>
      <c r="S194" s="430"/>
      <c r="T194" s="430"/>
      <c r="U194" s="430"/>
      <c r="V194" s="430"/>
      <c r="W194" s="430"/>
      <c r="X194" s="430"/>
      <c r="Y194" s="428"/>
      <c r="Z194" s="430"/>
      <c r="AA194" s="428"/>
      <c r="AB194" s="577"/>
      <c r="AC194" s="577"/>
      <c r="AD194" s="577"/>
      <c r="AE194" s="428"/>
      <c r="AF194" s="85"/>
      <c r="AG194" s="428"/>
      <c r="AH194" s="545"/>
      <c r="AI194" s="545"/>
      <c r="AJ194" s="543"/>
      <c r="AK194" s="541"/>
      <c r="AL194" s="541"/>
      <c r="AM194" s="428"/>
      <c r="AN194" s="425"/>
      <c r="AO194" s="44"/>
      <c r="AP194" s="43"/>
      <c r="AQ194" s="43"/>
      <c r="AR194" s="43"/>
      <c r="AS194" s="43"/>
      <c r="AT194" s="43"/>
      <c r="AU194" s="43"/>
      <c r="AV194" s="43"/>
      <c r="AW194" s="43"/>
      <c r="AX194" s="43"/>
      <c r="AY194" s="43"/>
      <c r="AZ194" s="42"/>
      <c r="BA194" s="41"/>
      <c r="BB194" s="40"/>
      <c r="BC194" s="40"/>
      <c r="BD194" s="40"/>
      <c r="BE194" s="39"/>
    </row>
    <row r="195" spans="1:57" ht="35.25" customHeight="1" thickBot="1">
      <c r="A195" s="884"/>
      <c r="B195" s="961"/>
      <c r="C195" s="885"/>
      <c r="D195" s="428"/>
      <c r="E195" s="428"/>
      <c r="F195" s="428"/>
      <c r="G195" s="428"/>
      <c r="H195" s="554"/>
      <c r="I195" s="92" t="s">
        <v>140</v>
      </c>
      <c r="J195" s="584"/>
      <c r="K195" s="587"/>
      <c r="L195" s="545"/>
      <c r="M195" s="572"/>
      <c r="N195" s="448"/>
      <c r="O195" s="428"/>
      <c r="P195" s="34" t="s">
        <v>108</v>
      </c>
      <c r="Q195" s="30" t="s">
        <v>109</v>
      </c>
      <c r="R195" s="82">
        <v>15</v>
      </c>
      <c r="S195" s="430"/>
      <c r="T195" s="430"/>
      <c r="U195" s="430"/>
      <c r="V195" s="430"/>
      <c r="W195" s="430"/>
      <c r="X195" s="430"/>
      <c r="Y195" s="428"/>
      <c r="Z195" s="430"/>
      <c r="AA195" s="428"/>
      <c r="AB195" s="577"/>
      <c r="AC195" s="577"/>
      <c r="AD195" s="577"/>
      <c r="AE195" s="428"/>
      <c r="AF195" s="85"/>
      <c r="AG195" s="428"/>
      <c r="AH195" s="545"/>
      <c r="AI195" s="545"/>
      <c r="AJ195" s="543"/>
      <c r="AK195" s="541"/>
      <c r="AL195" s="541"/>
      <c r="AM195" s="428"/>
      <c r="AN195" s="425"/>
      <c r="AO195" s="44"/>
      <c r="AP195" s="43"/>
      <c r="AQ195" s="43"/>
      <c r="AR195" s="43"/>
      <c r="AS195" s="43"/>
      <c r="AT195" s="43"/>
      <c r="AU195" s="43"/>
      <c r="AV195" s="43"/>
      <c r="AW195" s="43"/>
      <c r="AX195" s="43"/>
      <c r="AY195" s="43"/>
      <c r="AZ195" s="42"/>
      <c r="BA195" s="41"/>
      <c r="BB195" s="40"/>
      <c r="BC195" s="40"/>
      <c r="BD195" s="40"/>
      <c r="BE195" s="39"/>
    </row>
    <row r="196" spans="1:57" ht="35.25" customHeight="1" thickBot="1">
      <c r="A196" s="884"/>
      <c r="B196" s="961"/>
      <c r="C196" s="885"/>
      <c r="D196" s="428"/>
      <c r="E196" s="428"/>
      <c r="F196" s="428"/>
      <c r="G196" s="428"/>
      <c r="H196" s="554" t="s">
        <v>130</v>
      </c>
      <c r="I196" s="92" t="s">
        <v>140</v>
      </c>
      <c r="J196" s="584"/>
      <c r="K196" s="587"/>
      <c r="L196" s="545"/>
      <c r="M196" s="572"/>
      <c r="N196" s="448"/>
      <c r="O196" s="428"/>
      <c r="P196" s="34" t="s">
        <v>112</v>
      </c>
      <c r="Q196" s="30" t="s">
        <v>113</v>
      </c>
      <c r="R196" s="82">
        <v>15</v>
      </c>
      <c r="S196" s="430"/>
      <c r="T196" s="430"/>
      <c r="U196" s="430"/>
      <c r="V196" s="430"/>
      <c r="W196" s="430"/>
      <c r="X196" s="430"/>
      <c r="Y196" s="428"/>
      <c r="Z196" s="430"/>
      <c r="AA196" s="428"/>
      <c r="AB196" s="577"/>
      <c r="AC196" s="577"/>
      <c r="AD196" s="577"/>
      <c r="AE196" s="428"/>
      <c r="AF196" s="85"/>
      <c r="AG196" s="428"/>
      <c r="AH196" s="545"/>
      <c r="AI196" s="545"/>
      <c r="AJ196" s="543"/>
      <c r="AK196" s="541"/>
      <c r="AL196" s="541"/>
      <c r="AM196" s="428"/>
      <c r="AN196" s="425"/>
      <c r="AO196" s="44"/>
      <c r="AP196" s="43"/>
      <c r="AQ196" s="43"/>
      <c r="AR196" s="43"/>
      <c r="AS196" s="43"/>
      <c r="AT196" s="43"/>
      <c r="AU196" s="43"/>
      <c r="AV196" s="43"/>
      <c r="AW196" s="43"/>
      <c r="AX196" s="43"/>
      <c r="AY196" s="43"/>
      <c r="AZ196" s="42"/>
      <c r="BA196" s="41"/>
      <c r="BB196" s="40"/>
      <c r="BC196" s="40"/>
      <c r="BD196" s="40"/>
      <c r="BE196" s="39"/>
    </row>
    <row r="197" spans="1:57" ht="35.25" customHeight="1" thickBot="1">
      <c r="A197" s="884"/>
      <c r="B197" s="961"/>
      <c r="C197" s="885"/>
      <c r="D197" s="428"/>
      <c r="E197" s="428"/>
      <c r="F197" s="428"/>
      <c r="G197" s="428"/>
      <c r="H197" s="554"/>
      <c r="I197" s="92" t="s">
        <v>140</v>
      </c>
      <c r="J197" s="584"/>
      <c r="K197" s="587"/>
      <c r="L197" s="545"/>
      <c r="M197" s="572"/>
      <c r="N197" s="448"/>
      <c r="O197" s="428"/>
      <c r="P197" s="34" t="s">
        <v>115</v>
      </c>
      <c r="Q197" s="30" t="s">
        <v>116</v>
      </c>
      <c r="R197" s="82">
        <v>15</v>
      </c>
      <c r="S197" s="430"/>
      <c r="T197" s="430"/>
      <c r="U197" s="430"/>
      <c r="V197" s="430"/>
      <c r="W197" s="430"/>
      <c r="X197" s="430"/>
      <c r="Y197" s="428"/>
      <c r="Z197" s="430"/>
      <c r="AA197" s="428"/>
      <c r="AB197" s="577"/>
      <c r="AC197" s="577"/>
      <c r="AD197" s="577"/>
      <c r="AE197" s="428"/>
      <c r="AF197" s="85"/>
      <c r="AG197" s="428"/>
      <c r="AH197" s="545"/>
      <c r="AI197" s="545"/>
      <c r="AJ197" s="543"/>
      <c r="AK197" s="541"/>
      <c r="AL197" s="541"/>
      <c r="AM197" s="428"/>
      <c r="AN197" s="425"/>
      <c r="AO197" s="44"/>
      <c r="AP197" s="43"/>
      <c r="AQ197" s="43"/>
      <c r="AR197" s="43"/>
      <c r="AS197" s="43"/>
      <c r="AT197" s="43"/>
      <c r="AU197" s="43"/>
      <c r="AV197" s="43"/>
      <c r="AW197" s="43"/>
      <c r="AX197" s="43"/>
      <c r="AY197" s="43"/>
      <c r="AZ197" s="42"/>
      <c r="BA197" s="41"/>
      <c r="BB197" s="40"/>
      <c r="BC197" s="40"/>
      <c r="BD197" s="40"/>
      <c r="BE197" s="39"/>
    </row>
    <row r="198" spans="1:57" ht="35.25" customHeight="1" thickBot="1">
      <c r="A198" s="884"/>
      <c r="B198" s="961"/>
      <c r="C198" s="885"/>
      <c r="D198" s="428"/>
      <c r="E198" s="428"/>
      <c r="F198" s="428"/>
      <c r="G198" s="428"/>
      <c r="H198" s="554"/>
      <c r="I198" s="92" t="s">
        <v>140</v>
      </c>
      <c r="J198" s="584"/>
      <c r="K198" s="587"/>
      <c r="L198" s="545"/>
      <c r="M198" s="572"/>
      <c r="N198" s="448"/>
      <c r="O198" s="428"/>
      <c r="P198" s="34" t="s">
        <v>118</v>
      </c>
      <c r="Q198" s="30" t="s">
        <v>119</v>
      </c>
      <c r="R198" s="82">
        <v>15</v>
      </c>
      <c r="S198" s="430"/>
      <c r="T198" s="430"/>
      <c r="U198" s="430"/>
      <c r="V198" s="430"/>
      <c r="W198" s="430"/>
      <c r="X198" s="430"/>
      <c r="Y198" s="428"/>
      <c r="Z198" s="430"/>
      <c r="AA198" s="428"/>
      <c r="AB198" s="577"/>
      <c r="AC198" s="577"/>
      <c r="AD198" s="577"/>
      <c r="AE198" s="428"/>
      <c r="AF198" s="85"/>
      <c r="AG198" s="428"/>
      <c r="AH198" s="545"/>
      <c r="AI198" s="545"/>
      <c r="AJ198" s="543"/>
      <c r="AK198" s="541"/>
      <c r="AL198" s="541"/>
      <c r="AM198" s="428"/>
      <c r="AN198" s="425"/>
      <c r="AO198" s="44"/>
      <c r="AP198" s="43"/>
      <c r="AQ198" s="43"/>
      <c r="AR198" s="43"/>
      <c r="AS198" s="43"/>
      <c r="AT198" s="43"/>
      <c r="AU198" s="43"/>
      <c r="AV198" s="43"/>
      <c r="AW198" s="43"/>
      <c r="AX198" s="43"/>
      <c r="AY198" s="43"/>
      <c r="AZ198" s="42"/>
      <c r="BA198" s="41"/>
      <c r="BB198" s="40"/>
      <c r="BC198" s="40"/>
      <c r="BD198" s="40"/>
      <c r="BE198" s="39"/>
    </row>
    <row r="199" spans="1:57" ht="54.75" customHeight="1" thickBot="1">
      <c r="A199" s="884"/>
      <c r="B199" s="961"/>
      <c r="C199" s="885"/>
      <c r="D199" s="428"/>
      <c r="E199" s="428"/>
      <c r="F199" s="428"/>
      <c r="G199" s="428"/>
      <c r="H199" s="554" t="s">
        <v>131</v>
      </c>
      <c r="I199" s="92" t="s">
        <v>140</v>
      </c>
      <c r="J199" s="584"/>
      <c r="K199" s="587"/>
      <c r="L199" s="545"/>
      <c r="M199" s="572"/>
      <c r="N199" s="448"/>
      <c r="O199" s="428"/>
      <c r="P199" s="34" t="s">
        <v>121</v>
      </c>
      <c r="Q199" s="34" t="s">
        <v>122</v>
      </c>
      <c r="R199" s="82">
        <v>10</v>
      </c>
      <c r="S199" s="430"/>
      <c r="T199" s="430"/>
      <c r="U199" s="430"/>
      <c r="V199" s="430"/>
      <c r="W199" s="430"/>
      <c r="X199" s="430"/>
      <c r="Y199" s="428"/>
      <c r="Z199" s="430"/>
      <c r="AA199" s="428"/>
      <c r="AB199" s="577"/>
      <c r="AC199" s="577"/>
      <c r="AD199" s="577"/>
      <c r="AE199" s="428"/>
      <c r="AF199" s="85"/>
      <c r="AG199" s="428"/>
      <c r="AH199" s="545"/>
      <c r="AI199" s="545"/>
      <c r="AJ199" s="543"/>
      <c r="AK199" s="541"/>
      <c r="AL199" s="541"/>
      <c r="AM199" s="428"/>
      <c r="AN199" s="425"/>
      <c r="AO199" s="44"/>
      <c r="AP199" s="43"/>
      <c r="AQ199" s="43"/>
      <c r="AR199" s="43"/>
      <c r="AS199" s="43"/>
      <c r="AT199" s="43"/>
      <c r="AU199" s="43"/>
      <c r="AV199" s="43"/>
      <c r="AW199" s="43"/>
      <c r="AX199" s="43"/>
      <c r="AY199" s="43"/>
      <c r="AZ199" s="42"/>
      <c r="BA199" s="41"/>
      <c r="BB199" s="40"/>
      <c r="BC199" s="40"/>
      <c r="BD199" s="40"/>
      <c r="BE199" s="39"/>
    </row>
    <row r="200" spans="1:57" ht="54.75" customHeight="1" thickBot="1">
      <c r="A200" s="884"/>
      <c r="B200" s="961"/>
      <c r="C200" s="885"/>
      <c r="D200" s="428"/>
      <c r="E200" s="428"/>
      <c r="F200" s="428"/>
      <c r="G200" s="428"/>
      <c r="H200" s="554"/>
      <c r="I200" s="92" t="s">
        <v>140</v>
      </c>
      <c r="J200" s="584"/>
      <c r="K200" s="587"/>
      <c r="L200" s="545"/>
      <c r="M200" s="572"/>
      <c r="N200" s="448" t="s">
        <v>235</v>
      </c>
      <c r="O200" s="428" t="s">
        <v>92</v>
      </c>
      <c r="P200" s="34" t="s">
        <v>93</v>
      </c>
      <c r="Q200" s="30" t="s">
        <v>94</v>
      </c>
      <c r="R200" s="82">
        <v>15</v>
      </c>
      <c r="S200" s="430">
        <f>SUM(R200:R206)</f>
        <v>100</v>
      </c>
      <c r="T200" s="430" t="str">
        <f>+IF(AND(S200&lt;=100,S200&gt;=96),"Fuerte",IF(AND(S200&lt;=95,S200&gt;=86),"Moderado",IF(AND(S200&lt;=85,J200&gt;=0),"Débil"," ")))</f>
        <v>Fuerte</v>
      </c>
      <c r="U200" s="430" t="s">
        <v>95</v>
      </c>
      <c r="V200" s="430"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430">
        <f>IF(V200="Fuerte",100,IF(V200="Moderado",50,IF(V200="Débil",0)))</f>
        <v>100</v>
      </c>
      <c r="X200" s="430"/>
      <c r="Y200" s="428" t="s">
        <v>236</v>
      </c>
      <c r="Z200" s="430" t="s">
        <v>208</v>
      </c>
      <c r="AA200" s="577" t="s">
        <v>237</v>
      </c>
      <c r="AB200" s="577"/>
      <c r="AC200" s="577"/>
      <c r="AD200" s="577"/>
      <c r="AE200" s="428"/>
      <c r="AF200" s="85"/>
      <c r="AG200" s="428"/>
      <c r="AH200" s="545"/>
      <c r="AI200" s="545"/>
      <c r="AJ200" s="540" t="s">
        <v>238</v>
      </c>
      <c r="AK200" s="541">
        <v>43466</v>
      </c>
      <c r="AL200" s="541">
        <v>43830</v>
      </c>
      <c r="AM200" s="540" t="s">
        <v>236</v>
      </c>
      <c r="AN200" s="542" t="s">
        <v>239</v>
      </c>
      <c r="AO200" s="44"/>
      <c r="AP200" s="43"/>
      <c r="AQ200" s="43"/>
      <c r="AR200" s="43"/>
      <c r="AS200" s="43"/>
      <c r="AT200" s="43"/>
      <c r="AU200" s="43"/>
      <c r="AV200" s="43"/>
      <c r="AW200" s="43"/>
      <c r="AX200" s="43"/>
      <c r="AY200" s="43"/>
      <c r="AZ200" s="42"/>
      <c r="BA200" s="41"/>
      <c r="BB200" s="40"/>
      <c r="BC200" s="40"/>
      <c r="BD200" s="40"/>
      <c r="BE200" s="39"/>
    </row>
    <row r="201" spans="1:57" ht="54.75" customHeight="1" thickBot="1">
      <c r="A201" s="884"/>
      <c r="B201" s="961"/>
      <c r="C201" s="885"/>
      <c r="D201" s="428"/>
      <c r="E201" s="428"/>
      <c r="F201" s="428"/>
      <c r="G201" s="428"/>
      <c r="H201" s="554"/>
      <c r="I201" s="92" t="s">
        <v>140</v>
      </c>
      <c r="J201" s="584"/>
      <c r="K201" s="587"/>
      <c r="L201" s="545"/>
      <c r="M201" s="572"/>
      <c r="N201" s="448"/>
      <c r="O201" s="428"/>
      <c r="P201" s="34" t="s">
        <v>105</v>
      </c>
      <c r="Q201" s="30" t="s">
        <v>106</v>
      </c>
      <c r="R201" s="82">
        <v>15</v>
      </c>
      <c r="S201" s="430"/>
      <c r="T201" s="430"/>
      <c r="U201" s="430"/>
      <c r="V201" s="430"/>
      <c r="W201" s="430"/>
      <c r="X201" s="430"/>
      <c r="Y201" s="428"/>
      <c r="Z201" s="430"/>
      <c r="AA201" s="577"/>
      <c r="AB201" s="577"/>
      <c r="AC201" s="577"/>
      <c r="AD201" s="577"/>
      <c r="AE201" s="428"/>
      <c r="AF201" s="85"/>
      <c r="AG201" s="428"/>
      <c r="AH201" s="545"/>
      <c r="AI201" s="545"/>
      <c r="AJ201" s="540"/>
      <c r="AK201" s="541"/>
      <c r="AL201" s="541"/>
      <c r="AM201" s="540"/>
      <c r="AN201" s="542"/>
      <c r="AO201" s="44"/>
      <c r="AP201" s="43"/>
      <c r="AQ201" s="43"/>
      <c r="AR201" s="43"/>
      <c r="AS201" s="43"/>
      <c r="AT201" s="43"/>
      <c r="AU201" s="43"/>
      <c r="AV201" s="43"/>
      <c r="AW201" s="43"/>
      <c r="AX201" s="43"/>
      <c r="AY201" s="43"/>
      <c r="AZ201" s="42"/>
      <c r="BA201" s="41"/>
      <c r="BB201" s="40"/>
      <c r="BC201" s="40"/>
      <c r="BD201" s="40"/>
      <c r="BE201" s="39"/>
    </row>
    <row r="202" spans="1:57" ht="54.75" customHeight="1" thickBot="1">
      <c r="A202" s="884"/>
      <c r="B202" s="961"/>
      <c r="C202" s="885"/>
      <c r="D202" s="428"/>
      <c r="E202" s="428"/>
      <c r="F202" s="428"/>
      <c r="G202" s="428"/>
      <c r="H202" s="554"/>
      <c r="I202" s="92" t="s">
        <v>140</v>
      </c>
      <c r="J202" s="584"/>
      <c r="K202" s="587"/>
      <c r="L202" s="545"/>
      <c r="M202" s="572"/>
      <c r="N202" s="448"/>
      <c r="O202" s="428"/>
      <c r="P202" s="34" t="s">
        <v>108</v>
      </c>
      <c r="Q202" s="30" t="s">
        <v>109</v>
      </c>
      <c r="R202" s="82">
        <v>15</v>
      </c>
      <c r="S202" s="430"/>
      <c r="T202" s="430"/>
      <c r="U202" s="430"/>
      <c r="V202" s="430"/>
      <c r="W202" s="430"/>
      <c r="X202" s="430"/>
      <c r="Y202" s="428"/>
      <c r="Z202" s="430"/>
      <c r="AA202" s="577"/>
      <c r="AB202" s="577"/>
      <c r="AC202" s="577"/>
      <c r="AD202" s="577"/>
      <c r="AE202" s="428"/>
      <c r="AF202" s="85"/>
      <c r="AG202" s="428"/>
      <c r="AH202" s="545"/>
      <c r="AI202" s="545"/>
      <c r="AJ202" s="540"/>
      <c r="AK202" s="541"/>
      <c r="AL202" s="541"/>
      <c r="AM202" s="540"/>
      <c r="AN202" s="542"/>
      <c r="AO202" s="44"/>
      <c r="AP202" s="43"/>
      <c r="AQ202" s="43"/>
      <c r="AR202" s="43"/>
      <c r="AS202" s="43"/>
      <c r="AT202" s="43"/>
      <c r="AU202" s="43"/>
      <c r="AV202" s="43"/>
      <c r="AW202" s="43"/>
      <c r="AX202" s="43"/>
      <c r="AY202" s="43"/>
      <c r="AZ202" s="42"/>
      <c r="BA202" s="41"/>
      <c r="BB202" s="40"/>
      <c r="BC202" s="40"/>
      <c r="BD202" s="40"/>
      <c r="BE202" s="39"/>
    </row>
    <row r="203" spans="1:57" ht="54.75" customHeight="1" thickBot="1">
      <c r="A203" s="884"/>
      <c r="B203" s="961"/>
      <c r="C203" s="885"/>
      <c r="D203" s="428"/>
      <c r="E203" s="428"/>
      <c r="F203" s="428"/>
      <c r="G203" s="428"/>
      <c r="H203" s="554"/>
      <c r="I203" s="92" t="s">
        <v>140</v>
      </c>
      <c r="J203" s="584"/>
      <c r="K203" s="587"/>
      <c r="L203" s="545"/>
      <c r="M203" s="572"/>
      <c r="N203" s="448"/>
      <c r="O203" s="428"/>
      <c r="P203" s="34" t="s">
        <v>112</v>
      </c>
      <c r="Q203" s="30" t="s">
        <v>113</v>
      </c>
      <c r="R203" s="82">
        <v>15</v>
      </c>
      <c r="S203" s="430"/>
      <c r="T203" s="430"/>
      <c r="U203" s="430"/>
      <c r="V203" s="430"/>
      <c r="W203" s="430"/>
      <c r="X203" s="430"/>
      <c r="Y203" s="428"/>
      <c r="Z203" s="430"/>
      <c r="AA203" s="577"/>
      <c r="AB203" s="577"/>
      <c r="AC203" s="577"/>
      <c r="AD203" s="577"/>
      <c r="AE203" s="428"/>
      <c r="AF203" s="85"/>
      <c r="AG203" s="428"/>
      <c r="AH203" s="545"/>
      <c r="AI203" s="545"/>
      <c r="AJ203" s="540"/>
      <c r="AK203" s="541"/>
      <c r="AL203" s="541"/>
      <c r="AM203" s="540"/>
      <c r="AN203" s="542"/>
      <c r="AO203" s="44"/>
      <c r="AP203" s="43"/>
      <c r="AQ203" s="43"/>
      <c r="AR203" s="43"/>
      <c r="AS203" s="43"/>
      <c r="AT203" s="43"/>
      <c r="AU203" s="43"/>
      <c r="AV203" s="43"/>
      <c r="AW203" s="43"/>
      <c r="AX203" s="43"/>
      <c r="AY203" s="43"/>
      <c r="AZ203" s="42"/>
      <c r="BA203" s="41"/>
      <c r="BB203" s="40"/>
      <c r="BC203" s="40"/>
      <c r="BD203" s="40"/>
      <c r="BE203" s="39"/>
    </row>
    <row r="204" spans="1:57" ht="54.75" customHeight="1" thickBot="1">
      <c r="A204" s="884"/>
      <c r="B204" s="961"/>
      <c r="C204" s="885"/>
      <c r="D204" s="428"/>
      <c r="E204" s="428"/>
      <c r="F204" s="428"/>
      <c r="G204" s="428"/>
      <c r="H204" s="554"/>
      <c r="I204" s="92" t="s">
        <v>140</v>
      </c>
      <c r="J204" s="584"/>
      <c r="K204" s="587"/>
      <c r="L204" s="545"/>
      <c r="M204" s="572"/>
      <c r="N204" s="448"/>
      <c r="O204" s="428"/>
      <c r="P204" s="34" t="s">
        <v>115</v>
      </c>
      <c r="Q204" s="30" t="s">
        <v>116</v>
      </c>
      <c r="R204" s="82">
        <v>15</v>
      </c>
      <c r="S204" s="430"/>
      <c r="T204" s="430"/>
      <c r="U204" s="430"/>
      <c r="V204" s="430"/>
      <c r="W204" s="430"/>
      <c r="X204" s="430"/>
      <c r="Y204" s="428"/>
      <c r="Z204" s="430"/>
      <c r="AA204" s="577"/>
      <c r="AB204" s="577"/>
      <c r="AC204" s="577"/>
      <c r="AD204" s="577"/>
      <c r="AE204" s="428"/>
      <c r="AF204" s="85"/>
      <c r="AG204" s="428"/>
      <c r="AH204" s="545"/>
      <c r="AI204" s="545"/>
      <c r="AJ204" s="540"/>
      <c r="AK204" s="541"/>
      <c r="AL204" s="541"/>
      <c r="AM204" s="540"/>
      <c r="AN204" s="542"/>
      <c r="AO204" s="44"/>
      <c r="AP204" s="43"/>
      <c r="AQ204" s="43"/>
      <c r="AR204" s="43"/>
      <c r="AS204" s="43"/>
      <c r="AT204" s="43"/>
      <c r="AU204" s="43"/>
      <c r="AV204" s="43"/>
      <c r="AW204" s="43"/>
      <c r="AX204" s="43"/>
      <c r="AY204" s="43"/>
      <c r="AZ204" s="42"/>
      <c r="BA204" s="41"/>
      <c r="BB204" s="40"/>
      <c r="BC204" s="40"/>
      <c r="BD204" s="40"/>
      <c r="BE204" s="39"/>
    </row>
    <row r="205" spans="1:57" ht="54.75" customHeight="1" thickBot="1">
      <c r="A205" s="884"/>
      <c r="B205" s="961"/>
      <c r="C205" s="885"/>
      <c r="D205" s="428"/>
      <c r="E205" s="428"/>
      <c r="F205" s="428"/>
      <c r="G205" s="428"/>
      <c r="H205" s="554"/>
      <c r="I205" s="92" t="s">
        <v>140</v>
      </c>
      <c r="J205" s="584"/>
      <c r="K205" s="587"/>
      <c r="L205" s="545"/>
      <c r="M205" s="572"/>
      <c r="N205" s="448"/>
      <c r="O205" s="428"/>
      <c r="P205" s="34" t="s">
        <v>118</v>
      </c>
      <c r="Q205" s="30" t="s">
        <v>119</v>
      </c>
      <c r="R205" s="82">
        <v>15</v>
      </c>
      <c r="S205" s="430"/>
      <c r="T205" s="430"/>
      <c r="U205" s="430"/>
      <c r="V205" s="430"/>
      <c r="W205" s="430"/>
      <c r="X205" s="430"/>
      <c r="Y205" s="428"/>
      <c r="Z205" s="430"/>
      <c r="AA205" s="577"/>
      <c r="AB205" s="577"/>
      <c r="AC205" s="577"/>
      <c r="AD205" s="577"/>
      <c r="AE205" s="428"/>
      <c r="AF205" s="85"/>
      <c r="AG205" s="428"/>
      <c r="AH205" s="545"/>
      <c r="AI205" s="545"/>
      <c r="AJ205" s="540"/>
      <c r="AK205" s="541"/>
      <c r="AL205" s="541"/>
      <c r="AM205" s="540"/>
      <c r="AN205" s="542"/>
      <c r="AO205" s="44"/>
      <c r="AP205" s="43"/>
      <c r="AQ205" s="43"/>
      <c r="AR205" s="43"/>
      <c r="AS205" s="43"/>
      <c r="AT205" s="43"/>
      <c r="AU205" s="43"/>
      <c r="AV205" s="43"/>
      <c r="AW205" s="43"/>
      <c r="AX205" s="43"/>
      <c r="AY205" s="43"/>
      <c r="AZ205" s="42"/>
      <c r="BA205" s="41"/>
      <c r="BB205" s="40"/>
      <c r="BC205" s="40"/>
      <c r="BD205" s="40"/>
      <c r="BE205" s="39"/>
    </row>
    <row r="206" spans="1:57" ht="54.75" customHeight="1" thickBot="1">
      <c r="A206" s="884"/>
      <c r="B206" s="961"/>
      <c r="C206" s="885"/>
      <c r="D206" s="428"/>
      <c r="E206" s="428"/>
      <c r="F206" s="428"/>
      <c r="G206" s="428"/>
      <c r="H206" s="554"/>
      <c r="I206" s="92" t="s">
        <v>140</v>
      </c>
      <c r="J206" s="584"/>
      <c r="K206" s="587"/>
      <c r="L206" s="545"/>
      <c r="M206" s="572"/>
      <c r="N206" s="448"/>
      <c r="O206" s="428"/>
      <c r="P206" s="34" t="s">
        <v>121</v>
      </c>
      <c r="Q206" s="34" t="s">
        <v>122</v>
      </c>
      <c r="R206" s="82">
        <v>10</v>
      </c>
      <c r="S206" s="430"/>
      <c r="T206" s="430"/>
      <c r="U206" s="430"/>
      <c r="V206" s="430"/>
      <c r="W206" s="430"/>
      <c r="X206" s="430"/>
      <c r="Y206" s="428"/>
      <c r="Z206" s="430"/>
      <c r="AA206" s="577"/>
      <c r="AB206" s="577"/>
      <c r="AC206" s="577"/>
      <c r="AD206" s="577"/>
      <c r="AE206" s="428"/>
      <c r="AF206" s="85"/>
      <c r="AG206" s="428"/>
      <c r="AH206" s="545"/>
      <c r="AI206" s="545"/>
      <c r="AJ206" s="540"/>
      <c r="AK206" s="541"/>
      <c r="AL206" s="541"/>
      <c r="AM206" s="540"/>
      <c r="AN206" s="542"/>
      <c r="AO206" s="44"/>
      <c r="AP206" s="43"/>
      <c r="AQ206" s="43"/>
      <c r="AR206" s="43"/>
      <c r="AS206" s="43"/>
      <c r="AT206" s="43"/>
      <c r="AU206" s="43"/>
      <c r="AV206" s="43"/>
      <c r="AW206" s="43"/>
      <c r="AX206" s="43"/>
      <c r="AY206" s="43"/>
      <c r="AZ206" s="42"/>
      <c r="BA206" s="41"/>
      <c r="BB206" s="40"/>
      <c r="BC206" s="40"/>
      <c r="BD206" s="40"/>
      <c r="BE206" s="39"/>
    </row>
    <row r="207" spans="1:57" ht="48" customHeight="1" thickBot="1">
      <c r="A207" s="884"/>
      <c r="B207" s="961"/>
      <c r="C207" s="885"/>
      <c r="D207" s="428"/>
      <c r="E207" s="428"/>
      <c r="F207" s="428"/>
      <c r="G207" s="428"/>
      <c r="H207" s="554"/>
      <c r="I207" s="92" t="s">
        <v>140</v>
      </c>
      <c r="J207" s="584"/>
      <c r="K207" s="587"/>
      <c r="L207" s="545"/>
      <c r="M207" s="572"/>
      <c r="N207" s="448" t="s">
        <v>240</v>
      </c>
      <c r="O207" s="428" t="s">
        <v>92</v>
      </c>
      <c r="P207" s="34" t="s">
        <v>93</v>
      </c>
      <c r="Q207" s="30" t="s">
        <v>94</v>
      </c>
      <c r="R207" s="82">
        <v>15</v>
      </c>
      <c r="S207" s="430">
        <f>SUM(R207:R213)</f>
        <v>100</v>
      </c>
      <c r="T207" s="430" t="str">
        <f>+IF(AND(S207&lt;=100,S207&gt;=96),"Fuerte",IF(AND(S207&lt;=95,S207&gt;=86),"Moderado",IF(AND(S207&lt;=85,J207&gt;=0),"Débil"," ")))</f>
        <v>Fuerte</v>
      </c>
      <c r="U207" s="430" t="s">
        <v>95</v>
      </c>
      <c r="V207" s="430"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430">
        <f>IF(V207="Fuerte",100,IF(V207="Moderado",50,IF(V207="Débil",0)))</f>
        <v>100</v>
      </c>
      <c r="X207" s="430"/>
      <c r="Y207" s="428" t="s">
        <v>241</v>
      </c>
      <c r="Z207" s="430" t="s">
        <v>225</v>
      </c>
      <c r="AA207" s="428" t="s">
        <v>242</v>
      </c>
      <c r="AB207" s="577"/>
      <c r="AC207" s="577"/>
      <c r="AD207" s="577"/>
      <c r="AE207" s="428"/>
      <c r="AF207" s="85"/>
      <c r="AG207" s="428"/>
      <c r="AH207" s="545"/>
      <c r="AI207" s="545"/>
      <c r="AJ207" s="540" t="s">
        <v>243</v>
      </c>
      <c r="AK207" s="541">
        <v>43497</v>
      </c>
      <c r="AL207" s="541">
        <v>43830</v>
      </c>
      <c r="AM207" s="428" t="s">
        <v>244</v>
      </c>
      <c r="AN207" s="425" t="s">
        <v>245</v>
      </c>
      <c r="AO207" s="44"/>
      <c r="AP207" s="43"/>
      <c r="AQ207" s="43"/>
      <c r="AR207" s="43"/>
      <c r="AS207" s="43"/>
      <c r="AT207" s="43"/>
      <c r="AU207" s="43"/>
      <c r="AV207" s="43"/>
      <c r="AW207" s="43"/>
      <c r="AX207" s="43"/>
      <c r="AY207" s="43"/>
      <c r="AZ207" s="42"/>
      <c r="BA207" s="41"/>
      <c r="BB207" s="40"/>
      <c r="BC207" s="40"/>
      <c r="BD207" s="40"/>
      <c r="BE207" s="39"/>
    </row>
    <row r="208" spans="1:57" ht="48" customHeight="1" thickBot="1">
      <c r="A208" s="884"/>
      <c r="B208" s="961"/>
      <c r="C208" s="885"/>
      <c r="D208" s="428"/>
      <c r="E208" s="428"/>
      <c r="F208" s="428"/>
      <c r="G208" s="428"/>
      <c r="H208" s="554" t="s">
        <v>132</v>
      </c>
      <c r="I208" s="92" t="s">
        <v>140</v>
      </c>
      <c r="J208" s="584"/>
      <c r="K208" s="587"/>
      <c r="L208" s="545"/>
      <c r="M208" s="572"/>
      <c r="N208" s="448"/>
      <c r="O208" s="428"/>
      <c r="P208" s="34" t="s">
        <v>105</v>
      </c>
      <c r="Q208" s="30" t="s">
        <v>106</v>
      </c>
      <c r="R208" s="82">
        <v>15</v>
      </c>
      <c r="S208" s="430"/>
      <c r="T208" s="430"/>
      <c r="U208" s="430"/>
      <c r="V208" s="430"/>
      <c r="W208" s="430"/>
      <c r="X208" s="430"/>
      <c r="Y208" s="428"/>
      <c r="Z208" s="430"/>
      <c r="AA208" s="428"/>
      <c r="AB208" s="577"/>
      <c r="AC208" s="577"/>
      <c r="AD208" s="577"/>
      <c r="AE208" s="428"/>
      <c r="AF208" s="85"/>
      <c r="AG208" s="428"/>
      <c r="AH208" s="545"/>
      <c r="AI208" s="545"/>
      <c r="AJ208" s="543"/>
      <c r="AK208" s="541"/>
      <c r="AL208" s="541"/>
      <c r="AM208" s="428"/>
      <c r="AN208" s="425"/>
      <c r="AO208" s="44"/>
      <c r="AP208" s="43"/>
      <c r="AQ208" s="43"/>
      <c r="AR208" s="43"/>
      <c r="AS208" s="43"/>
      <c r="AT208" s="43"/>
      <c r="AU208" s="43"/>
      <c r="AV208" s="43"/>
      <c r="AW208" s="43"/>
      <c r="AX208" s="43"/>
      <c r="AY208" s="43"/>
      <c r="AZ208" s="42"/>
      <c r="BA208" s="41"/>
      <c r="BB208" s="40"/>
      <c r="BC208" s="40"/>
      <c r="BD208" s="40"/>
      <c r="BE208" s="39"/>
    </row>
    <row r="209" spans="1:57" ht="48" customHeight="1" thickBot="1">
      <c r="A209" s="884"/>
      <c r="B209" s="961"/>
      <c r="C209" s="885"/>
      <c r="D209" s="428"/>
      <c r="E209" s="428"/>
      <c r="F209" s="428"/>
      <c r="G209" s="428"/>
      <c r="H209" s="554"/>
      <c r="I209" s="92" t="s">
        <v>140</v>
      </c>
      <c r="J209" s="584"/>
      <c r="K209" s="587"/>
      <c r="L209" s="545"/>
      <c r="M209" s="572"/>
      <c r="N209" s="448"/>
      <c r="O209" s="428"/>
      <c r="P209" s="34" t="s">
        <v>108</v>
      </c>
      <c r="Q209" s="30" t="s">
        <v>109</v>
      </c>
      <c r="R209" s="82">
        <v>15</v>
      </c>
      <c r="S209" s="430"/>
      <c r="T209" s="430"/>
      <c r="U209" s="430"/>
      <c r="V209" s="430"/>
      <c r="W209" s="430"/>
      <c r="X209" s="430"/>
      <c r="Y209" s="428"/>
      <c r="Z209" s="430"/>
      <c r="AA209" s="428"/>
      <c r="AB209" s="577"/>
      <c r="AC209" s="577"/>
      <c r="AD209" s="577"/>
      <c r="AE209" s="428"/>
      <c r="AF209" s="85"/>
      <c r="AG209" s="428"/>
      <c r="AH209" s="545"/>
      <c r="AI209" s="545"/>
      <c r="AJ209" s="543"/>
      <c r="AK209" s="541"/>
      <c r="AL209" s="541"/>
      <c r="AM209" s="428"/>
      <c r="AN209" s="425"/>
      <c r="AO209" s="44"/>
      <c r="AP209" s="43"/>
      <c r="AQ209" s="43"/>
      <c r="AR209" s="43"/>
      <c r="AS209" s="43"/>
      <c r="AT209" s="43"/>
      <c r="AU209" s="43"/>
      <c r="AV209" s="43"/>
      <c r="AW209" s="43"/>
      <c r="AX209" s="43"/>
      <c r="AY209" s="43"/>
      <c r="AZ209" s="42"/>
      <c r="BA209" s="41"/>
      <c r="BB209" s="40"/>
      <c r="BC209" s="40"/>
      <c r="BD209" s="40"/>
      <c r="BE209" s="39"/>
    </row>
    <row r="210" spans="1:57" ht="48" customHeight="1" thickBot="1">
      <c r="A210" s="884"/>
      <c r="B210" s="961"/>
      <c r="C210" s="885"/>
      <c r="D210" s="428"/>
      <c r="E210" s="428"/>
      <c r="F210" s="428"/>
      <c r="G210" s="428"/>
      <c r="H210" s="554" t="s">
        <v>133</v>
      </c>
      <c r="I210" s="92" t="s">
        <v>140</v>
      </c>
      <c r="J210" s="584"/>
      <c r="K210" s="587"/>
      <c r="L210" s="545"/>
      <c r="M210" s="572"/>
      <c r="N210" s="448"/>
      <c r="O210" s="428"/>
      <c r="P210" s="34" t="s">
        <v>112</v>
      </c>
      <c r="Q210" s="30" t="s">
        <v>113</v>
      </c>
      <c r="R210" s="82">
        <v>15</v>
      </c>
      <c r="S210" s="430"/>
      <c r="T210" s="430"/>
      <c r="U210" s="430"/>
      <c r="V210" s="430"/>
      <c r="W210" s="430"/>
      <c r="X210" s="430"/>
      <c r="Y210" s="428"/>
      <c r="Z210" s="430"/>
      <c r="AA210" s="428"/>
      <c r="AB210" s="577"/>
      <c r="AC210" s="577"/>
      <c r="AD210" s="577"/>
      <c r="AE210" s="428"/>
      <c r="AF210" s="85"/>
      <c r="AG210" s="428"/>
      <c r="AH210" s="545"/>
      <c r="AI210" s="545"/>
      <c r="AJ210" s="543"/>
      <c r="AK210" s="541"/>
      <c r="AL210" s="541"/>
      <c r="AM210" s="428"/>
      <c r="AN210" s="425"/>
      <c r="AO210" s="44"/>
      <c r="AP210" s="43"/>
      <c r="AQ210" s="43"/>
      <c r="AR210" s="43"/>
      <c r="AS210" s="43"/>
      <c r="AT210" s="43"/>
      <c r="AU210" s="43"/>
      <c r="AV210" s="43"/>
      <c r="AW210" s="43"/>
      <c r="AX210" s="43"/>
      <c r="AY210" s="43"/>
      <c r="AZ210" s="42"/>
      <c r="BA210" s="41"/>
      <c r="BB210" s="40"/>
      <c r="BC210" s="40"/>
      <c r="BD210" s="40"/>
      <c r="BE210" s="39"/>
    </row>
    <row r="211" spans="1:57" ht="48" customHeight="1" thickBot="1">
      <c r="A211" s="884"/>
      <c r="B211" s="961"/>
      <c r="C211" s="885"/>
      <c r="D211" s="428"/>
      <c r="E211" s="428"/>
      <c r="F211" s="428"/>
      <c r="G211" s="428"/>
      <c r="H211" s="554"/>
      <c r="I211" s="92" t="s">
        <v>140</v>
      </c>
      <c r="J211" s="584"/>
      <c r="K211" s="587"/>
      <c r="L211" s="545"/>
      <c r="M211" s="572"/>
      <c r="N211" s="448"/>
      <c r="O211" s="428"/>
      <c r="P211" s="34" t="s">
        <v>115</v>
      </c>
      <c r="Q211" s="30" t="s">
        <v>116</v>
      </c>
      <c r="R211" s="82">
        <v>15</v>
      </c>
      <c r="S211" s="430"/>
      <c r="T211" s="430"/>
      <c r="U211" s="430"/>
      <c r="V211" s="430"/>
      <c r="W211" s="430"/>
      <c r="X211" s="430"/>
      <c r="Y211" s="428"/>
      <c r="Z211" s="430"/>
      <c r="AA211" s="428"/>
      <c r="AB211" s="577"/>
      <c r="AC211" s="577"/>
      <c r="AD211" s="577"/>
      <c r="AE211" s="428"/>
      <c r="AF211" s="85"/>
      <c r="AG211" s="428"/>
      <c r="AH211" s="545"/>
      <c r="AI211" s="545"/>
      <c r="AJ211" s="543"/>
      <c r="AK211" s="541"/>
      <c r="AL211" s="541"/>
      <c r="AM211" s="428"/>
      <c r="AN211" s="425"/>
      <c r="AO211" s="44"/>
      <c r="AP211" s="43"/>
      <c r="AQ211" s="43"/>
      <c r="AR211" s="43"/>
      <c r="AS211" s="43"/>
      <c r="AT211" s="43"/>
      <c r="AU211" s="43"/>
      <c r="AV211" s="43"/>
      <c r="AW211" s="43"/>
      <c r="AX211" s="43"/>
      <c r="AY211" s="43"/>
      <c r="AZ211" s="42"/>
      <c r="BA211" s="41"/>
      <c r="BB211" s="40"/>
      <c r="BC211" s="40"/>
      <c r="BD211" s="40"/>
      <c r="BE211" s="39"/>
    </row>
    <row r="212" spans="1:57" ht="48" customHeight="1" thickBot="1">
      <c r="A212" s="884"/>
      <c r="B212" s="961"/>
      <c r="C212" s="885"/>
      <c r="D212" s="428"/>
      <c r="E212" s="428"/>
      <c r="F212" s="428"/>
      <c r="G212" s="428"/>
      <c r="H212" s="554" t="s">
        <v>134</v>
      </c>
      <c r="I212" s="92" t="s">
        <v>140</v>
      </c>
      <c r="J212" s="584"/>
      <c r="K212" s="587"/>
      <c r="L212" s="545"/>
      <c r="M212" s="572"/>
      <c r="N212" s="448"/>
      <c r="O212" s="428"/>
      <c r="P212" s="34" t="s">
        <v>118</v>
      </c>
      <c r="Q212" s="30" t="s">
        <v>119</v>
      </c>
      <c r="R212" s="82">
        <v>15</v>
      </c>
      <c r="S212" s="430"/>
      <c r="T212" s="430"/>
      <c r="U212" s="430"/>
      <c r="V212" s="430"/>
      <c r="W212" s="430"/>
      <c r="X212" s="430"/>
      <c r="Y212" s="428"/>
      <c r="Z212" s="430"/>
      <c r="AA212" s="428"/>
      <c r="AB212" s="577"/>
      <c r="AC212" s="577"/>
      <c r="AD212" s="577"/>
      <c r="AE212" s="428"/>
      <c r="AF212" s="85"/>
      <c r="AG212" s="428"/>
      <c r="AH212" s="545"/>
      <c r="AI212" s="545"/>
      <c r="AJ212" s="543"/>
      <c r="AK212" s="541"/>
      <c r="AL212" s="541"/>
      <c r="AM212" s="428"/>
      <c r="AN212" s="425"/>
      <c r="AO212" s="44"/>
      <c r="AP212" s="43"/>
      <c r="AQ212" s="43"/>
      <c r="AR212" s="43"/>
      <c r="AS212" s="43"/>
      <c r="AT212" s="43"/>
      <c r="AU212" s="43"/>
      <c r="AV212" s="43"/>
      <c r="AW212" s="43"/>
      <c r="AX212" s="43"/>
      <c r="AY212" s="43"/>
      <c r="AZ212" s="42"/>
      <c r="BA212" s="41"/>
      <c r="BB212" s="40"/>
      <c r="BC212" s="40"/>
      <c r="BD212" s="40"/>
      <c r="BE212" s="39"/>
    </row>
    <row r="213" spans="1:57" ht="48" customHeight="1" thickBot="1">
      <c r="A213" s="884"/>
      <c r="B213" s="961"/>
      <c r="C213" s="885"/>
      <c r="D213" s="428"/>
      <c r="E213" s="428"/>
      <c r="F213" s="428"/>
      <c r="G213" s="428"/>
      <c r="H213" s="554"/>
      <c r="I213" s="92" t="s">
        <v>140</v>
      </c>
      <c r="J213" s="584"/>
      <c r="K213" s="587"/>
      <c r="L213" s="545"/>
      <c r="M213" s="572"/>
      <c r="N213" s="448"/>
      <c r="O213" s="428"/>
      <c r="P213" s="34" t="s">
        <v>121</v>
      </c>
      <c r="Q213" s="34" t="s">
        <v>122</v>
      </c>
      <c r="R213" s="82">
        <v>10</v>
      </c>
      <c r="S213" s="430"/>
      <c r="T213" s="430"/>
      <c r="U213" s="430"/>
      <c r="V213" s="430"/>
      <c r="W213" s="430"/>
      <c r="X213" s="430"/>
      <c r="Y213" s="428"/>
      <c r="Z213" s="430"/>
      <c r="AA213" s="428"/>
      <c r="AB213" s="577"/>
      <c r="AC213" s="577"/>
      <c r="AD213" s="577"/>
      <c r="AE213" s="428"/>
      <c r="AF213" s="85"/>
      <c r="AG213" s="428"/>
      <c r="AH213" s="545"/>
      <c r="AI213" s="545"/>
      <c r="AJ213" s="543"/>
      <c r="AK213" s="541"/>
      <c r="AL213" s="541"/>
      <c r="AM213" s="428"/>
      <c r="AN213" s="425"/>
      <c r="AO213" s="44"/>
      <c r="AP213" s="43"/>
      <c r="AQ213" s="43"/>
      <c r="AR213" s="43"/>
      <c r="AS213" s="43"/>
      <c r="AT213" s="43"/>
      <c r="AU213" s="43"/>
      <c r="AV213" s="43"/>
      <c r="AW213" s="43"/>
      <c r="AX213" s="43"/>
      <c r="AY213" s="43"/>
      <c r="AZ213" s="42"/>
      <c r="BA213" s="41"/>
      <c r="BB213" s="40"/>
      <c r="BC213" s="40"/>
      <c r="BD213" s="40"/>
      <c r="BE213" s="39"/>
    </row>
    <row r="214" spans="1:57" ht="117.75" customHeight="1" thickBot="1">
      <c r="A214" s="884"/>
      <c r="B214" s="962"/>
      <c r="C214" s="885"/>
      <c r="D214" s="428"/>
      <c r="E214" s="428"/>
      <c r="F214" s="428"/>
      <c r="G214" s="428"/>
      <c r="H214" s="45"/>
      <c r="I214" s="92" t="s">
        <v>140</v>
      </c>
      <c r="J214" s="585"/>
      <c r="K214" s="588"/>
      <c r="L214" s="545"/>
      <c r="M214" s="573"/>
      <c r="N214" s="86"/>
      <c r="O214" s="85"/>
      <c r="P214" s="34"/>
      <c r="Q214" s="34"/>
      <c r="R214" s="82"/>
      <c r="S214" s="82"/>
      <c r="T214" s="82"/>
      <c r="U214" s="82"/>
      <c r="V214" s="82"/>
      <c r="W214" s="82"/>
      <c r="X214" s="82"/>
      <c r="Y214" s="85"/>
      <c r="Z214" s="82"/>
      <c r="AA214" s="85"/>
      <c r="AB214" s="99"/>
      <c r="AC214" s="99"/>
      <c r="AD214" s="99"/>
      <c r="AE214" s="45"/>
      <c r="AF214" s="85"/>
      <c r="AG214" s="45"/>
      <c r="AH214" s="545"/>
      <c r="AI214" s="546"/>
      <c r="AJ214" s="98" t="s">
        <v>246</v>
      </c>
      <c r="AK214" s="64" t="s">
        <v>247</v>
      </c>
      <c r="AL214" s="64" t="s">
        <v>248</v>
      </c>
      <c r="AM214" s="85" t="s">
        <v>249</v>
      </c>
      <c r="AN214" s="100"/>
      <c r="AO214" s="44"/>
      <c r="AP214" s="43"/>
      <c r="AQ214" s="43"/>
      <c r="AR214" s="43"/>
      <c r="AS214" s="43"/>
      <c r="AT214" s="43"/>
      <c r="AU214" s="43"/>
      <c r="AV214" s="43"/>
      <c r="AW214" s="43"/>
      <c r="AX214" s="43"/>
      <c r="AY214" s="43"/>
      <c r="AZ214" s="42"/>
      <c r="BA214" s="41"/>
      <c r="BB214" s="40"/>
      <c r="BC214" s="40"/>
      <c r="BD214" s="40"/>
      <c r="BE214" s="39"/>
    </row>
    <row r="215" spans="1:57" ht="33.75" customHeight="1" thickBot="1">
      <c r="A215" s="430">
        <v>7</v>
      </c>
      <c r="B215" s="574" t="s">
        <v>202</v>
      </c>
      <c r="C215" s="428" t="s">
        <v>286</v>
      </c>
      <c r="D215" s="428" t="s">
        <v>85</v>
      </c>
      <c r="E215" s="428" t="s">
        <v>287</v>
      </c>
      <c r="F215" s="428" t="s">
        <v>288</v>
      </c>
      <c r="G215" s="428" t="s">
        <v>88</v>
      </c>
      <c r="H215" s="91" t="s">
        <v>89</v>
      </c>
      <c r="I215" s="92" t="s">
        <v>140</v>
      </c>
      <c r="J215" s="849">
        <v>27</v>
      </c>
      <c r="K215" s="874" t="str">
        <f>+IF(AND(J215&lt;6,J215&gt;0),"Moderado",IF(AND(J215&lt;12,J215&gt;5),"Mayor",IF(AND(J215&lt;20,J215&gt;11),"Catastrófico","Responda las Preguntas de Impacto")))</f>
        <v>Responda las Preguntas de Impacto</v>
      </c>
      <c r="L215" s="544"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571"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448" t="s">
        <v>289</v>
      </c>
      <c r="O215" s="428" t="s">
        <v>92</v>
      </c>
      <c r="P215" s="847" t="s">
        <v>93</v>
      </c>
      <c r="Q215" s="856" t="s">
        <v>94</v>
      </c>
      <c r="R215" s="430">
        <v>15</v>
      </c>
      <c r="S215" s="430">
        <f>SUM(R215:R240)</f>
        <v>100</v>
      </c>
      <c r="T215" s="430" t="str">
        <f>+IF(AND(S215&lt;=100,S215&gt;=96),"Fuerte",IF(AND(S215&lt;=95,S215&gt;=86),"Moderado",IF(AND(S215&lt;=85,J215&gt;=0),"Débil"," ")))</f>
        <v>Fuerte</v>
      </c>
      <c r="U215" s="562" t="s">
        <v>95</v>
      </c>
      <c r="V215" s="430"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430">
        <f>IF(V215="Fuerte",100,IF(V215="Moderado",50,IF(V215="Débil",0)))</f>
        <v>100</v>
      </c>
      <c r="X215" s="430">
        <f>AVERAGE(W215:W240)</f>
        <v>100</v>
      </c>
      <c r="Y215" s="428" t="s">
        <v>290</v>
      </c>
      <c r="Z215" s="430" t="s">
        <v>254</v>
      </c>
      <c r="AA215" s="577" t="s">
        <v>291</v>
      </c>
      <c r="AB215" s="577" t="str">
        <f>+IF(X215=100,"Fuerte",IF(AND(X215&lt;=99,X215&gt;=50),"Moderado",IF(X215&lt;50,"Débil"," ")))</f>
        <v>Fuerte</v>
      </c>
      <c r="AC215" s="577" t="s">
        <v>99</v>
      </c>
      <c r="AD215" s="577" t="s">
        <v>178</v>
      </c>
      <c r="AE215" s="428"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428"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428" t="str">
        <f>K215</f>
        <v>Responda las Preguntas de Impacto</v>
      </c>
      <c r="AH215" s="544"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553"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543" t="s">
        <v>292</v>
      </c>
      <c r="AK215" s="541">
        <v>43497</v>
      </c>
      <c r="AL215" s="541">
        <v>43830</v>
      </c>
      <c r="AM215" s="540" t="s">
        <v>290</v>
      </c>
      <c r="AN215" s="425" t="s">
        <v>293</v>
      </c>
      <c r="AO215" s="877"/>
      <c r="AP215" s="862"/>
      <c r="AQ215" s="862"/>
      <c r="AR215" s="862"/>
      <c r="AS215" s="862"/>
      <c r="AT215" s="862"/>
      <c r="AU215" s="862"/>
      <c r="AV215" s="862"/>
      <c r="AW215" s="862"/>
      <c r="AX215" s="862"/>
      <c r="AY215" s="862"/>
      <c r="AZ215" s="865"/>
      <c r="BA215" s="868"/>
      <c r="BB215" s="841"/>
      <c r="BC215" s="841"/>
      <c r="BD215" s="841"/>
      <c r="BE215" s="853"/>
    </row>
    <row r="216" spans="1:57" ht="33.75" customHeight="1" thickBot="1">
      <c r="A216" s="430"/>
      <c r="B216" s="964"/>
      <c r="C216" s="428"/>
      <c r="D216" s="428"/>
      <c r="E216" s="428"/>
      <c r="F216" s="428"/>
      <c r="G216" s="428"/>
      <c r="H216" s="91" t="s">
        <v>104</v>
      </c>
      <c r="I216" s="92" t="s">
        <v>140</v>
      </c>
      <c r="J216" s="850"/>
      <c r="K216" s="875"/>
      <c r="L216" s="545"/>
      <c r="M216" s="572"/>
      <c r="N216" s="448"/>
      <c r="O216" s="428"/>
      <c r="P216" s="847"/>
      <c r="Q216" s="857"/>
      <c r="R216" s="430"/>
      <c r="S216" s="430"/>
      <c r="T216" s="430"/>
      <c r="U216" s="563"/>
      <c r="V216" s="430"/>
      <c r="W216" s="430"/>
      <c r="X216" s="430"/>
      <c r="Y216" s="428"/>
      <c r="Z216" s="430"/>
      <c r="AA216" s="577"/>
      <c r="AB216" s="577"/>
      <c r="AC216" s="577"/>
      <c r="AD216" s="577"/>
      <c r="AE216" s="428"/>
      <c r="AF216" s="428"/>
      <c r="AG216" s="428"/>
      <c r="AH216" s="545"/>
      <c r="AI216" s="545"/>
      <c r="AJ216" s="540"/>
      <c r="AK216" s="541"/>
      <c r="AL216" s="541"/>
      <c r="AM216" s="540"/>
      <c r="AN216" s="425"/>
      <c r="AO216" s="878"/>
      <c r="AP216" s="863"/>
      <c r="AQ216" s="863"/>
      <c r="AR216" s="863"/>
      <c r="AS216" s="863"/>
      <c r="AT216" s="863"/>
      <c r="AU216" s="863"/>
      <c r="AV216" s="863"/>
      <c r="AW216" s="863"/>
      <c r="AX216" s="863"/>
      <c r="AY216" s="863"/>
      <c r="AZ216" s="866"/>
      <c r="BA216" s="869"/>
      <c r="BB216" s="842"/>
      <c r="BC216" s="842"/>
      <c r="BD216" s="842"/>
      <c r="BE216" s="854"/>
    </row>
    <row r="217" spans="1:57" ht="33.75" customHeight="1" thickBot="1">
      <c r="A217" s="430"/>
      <c r="B217" s="964"/>
      <c r="C217" s="428"/>
      <c r="D217" s="428"/>
      <c r="E217" s="428"/>
      <c r="F217" s="428"/>
      <c r="G217" s="428"/>
      <c r="H217" s="91" t="s">
        <v>107</v>
      </c>
      <c r="I217" s="92" t="s">
        <v>140</v>
      </c>
      <c r="J217" s="850"/>
      <c r="K217" s="875"/>
      <c r="L217" s="545"/>
      <c r="M217" s="572"/>
      <c r="N217" s="448"/>
      <c r="O217" s="428"/>
      <c r="P217" s="847"/>
      <c r="Q217" s="858"/>
      <c r="R217" s="430"/>
      <c r="S217" s="430"/>
      <c r="T217" s="430"/>
      <c r="U217" s="563"/>
      <c r="V217" s="430"/>
      <c r="W217" s="430"/>
      <c r="X217" s="430"/>
      <c r="Y217" s="428"/>
      <c r="Z217" s="430"/>
      <c r="AA217" s="577"/>
      <c r="AB217" s="577"/>
      <c r="AC217" s="577"/>
      <c r="AD217" s="577"/>
      <c r="AE217" s="428"/>
      <c r="AF217" s="428"/>
      <c r="AG217" s="428"/>
      <c r="AH217" s="545"/>
      <c r="AI217" s="545"/>
      <c r="AJ217" s="540"/>
      <c r="AK217" s="541"/>
      <c r="AL217" s="541"/>
      <c r="AM217" s="540"/>
      <c r="AN217" s="425"/>
      <c r="AO217" s="878"/>
      <c r="AP217" s="863"/>
      <c r="AQ217" s="863"/>
      <c r="AR217" s="863"/>
      <c r="AS217" s="863"/>
      <c r="AT217" s="863"/>
      <c r="AU217" s="863"/>
      <c r="AV217" s="863"/>
      <c r="AW217" s="863"/>
      <c r="AX217" s="863"/>
      <c r="AY217" s="863"/>
      <c r="AZ217" s="866"/>
      <c r="BA217" s="869"/>
      <c r="BB217" s="842"/>
      <c r="BC217" s="842"/>
      <c r="BD217" s="842"/>
      <c r="BE217" s="854"/>
    </row>
    <row r="218" spans="1:57" ht="33.75" customHeight="1" thickBot="1">
      <c r="A218" s="430"/>
      <c r="B218" s="964"/>
      <c r="C218" s="428"/>
      <c r="D218" s="428"/>
      <c r="E218" s="428"/>
      <c r="F218" s="428"/>
      <c r="G218" s="428"/>
      <c r="H218" s="91" t="s">
        <v>110</v>
      </c>
      <c r="I218" s="92" t="s">
        <v>140</v>
      </c>
      <c r="J218" s="850"/>
      <c r="K218" s="875"/>
      <c r="L218" s="545"/>
      <c r="M218" s="572"/>
      <c r="N218" s="448"/>
      <c r="O218" s="428"/>
      <c r="P218" s="847" t="s">
        <v>105</v>
      </c>
      <c r="Q218" s="856" t="s">
        <v>106</v>
      </c>
      <c r="R218" s="430">
        <v>15</v>
      </c>
      <c r="S218" s="430"/>
      <c r="T218" s="430"/>
      <c r="U218" s="563"/>
      <c r="V218" s="430"/>
      <c r="W218" s="430"/>
      <c r="X218" s="430"/>
      <c r="Y218" s="428"/>
      <c r="Z218" s="430"/>
      <c r="AA218" s="577"/>
      <c r="AB218" s="577"/>
      <c r="AC218" s="577"/>
      <c r="AD218" s="577"/>
      <c r="AE218" s="428"/>
      <c r="AF218" s="428"/>
      <c r="AG218" s="428"/>
      <c r="AH218" s="545"/>
      <c r="AI218" s="545"/>
      <c r="AJ218" s="540"/>
      <c r="AK218" s="541"/>
      <c r="AL218" s="541"/>
      <c r="AM218" s="540"/>
      <c r="AN218" s="425"/>
      <c r="AO218" s="878"/>
      <c r="AP218" s="863"/>
      <c r="AQ218" s="863"/>
      <c r="AR218" s="863"/>
      <c r="AS218" s="863"/>
      <c r="AT218" s="863"/>
      <c r="AU218" s="863"/>
      <c r="AV218" s="863"/>
      <c r="AW218" s="863"/>
      <c r="AX218" s="863"/>
      <c r="AY218" s="863"/>
      <c r="AZ218" s="866"/>
      <c r="BA218" s="869"/>
      <c r="BB218" s="842"/>
      <c r="BC218" s="842"/>
      <c r="BD218" s="842"/>
      <c r="BE218" s="854"/>
    </row>
    <row r="219" spans="1:57" ht="33.75" customHeight="1" thickBot="1">
      <c r="A219" s="430"/>
      <c r="B219" s="964"/>
      <c r="C219" s="428"/>
      <c r="D219" s="428"/>
      <c r="E219" s="428"/>
      <c r="F219" s="428"/>
      <c r="G219" s="428"/>
      <c r="H219" s="91" t="s">
        <v>114</v>
      </c>
      <c r="I219" s="92" t="s">
        <v>140</v>
      </c>
      <c r="J219" s="850"/>
      <c r="K219" s="875"/>
      <c r="L219" s="545"/>
      <c r="M219" s="572"/>
      <c r="N219" s="448"/>
      <c r="O219" s="428"/>
      <c r="P219" s="847"/>
      <c r="Q219" s="857"/>
      <c r="R219" s="430"/>
      <c r="S219" s="430"/>
      <c r="T219" s="430"/>
      <c r="U219" s="563"/>
      <c r="V219" s="430"/>
      <c r="W219" s="430"/>
      <c r="X219" s="430"/>
      <c r="Y219" s="428"/>
      <c r="Z219" s="430"/>
      <c r="AA219" s="577"/>
      <c r="AB219" s="577"/>
      <c r="AC219" s="577"/>
      <c r="AD219" s="577"/>
      <c r="AE219" s="428"/>
      <c r="AF219" s="428"/>
      <c r="AG219" s="428"/>
      <c r="AH219" s="545"/>
      <c r="AI219" s="545"/>
      <c r="AJ219" s="540"/>
      <c r="AK219" s="541"/>
      <c r="AL219" s="541"/>
      <c r="AM219" s="540"/>
      <c r="AN219" s="425"/>
      <c r="AO219" s="878"/>
      <c r="AP219" s="863"/>
      <c r="AQ219" s="863"/>
      <c r="AR219" s="863"/>
      <c r="AS219" s="863"/>
      <c r="AT219" s="863"/>
      <c r="AU219" s="863"/>
      <c r="AV219" s="863"/>
      <c r="AW219" s="863"/>
      <c r="AX219" s="863"/>
      <c r="AY219" s="863"/>
      <c r="AZ219" s="866"/>
      <c r="BA219" s="869"/>
      <c r="BB219" s="842"/>
      <c r="BC219" s="842"/>
      <c r="BD219" s="842"/>
      <c r="BE219" s="854"/>
    </row>
    <row r="220" spans="1:57" ht="33.75" customHeight="1" thickBot="1">
      <c r="A220" s="430"/>
      <c r="B220" s="964"/>
      <c r="C220" s="428"/>
      <c r="D220" s="428"/>
      <c r="E220" s="428"/>
      <c r="F220" s="428"/>
      <c r="G220" s="428"/>
      <c r="H220" s="91" t="s">
        <v>117</v>
      </c>
      <c r="I220" s="92" t="s">
        <v>140</v>
      </c>
      <c r="J220" s="850"/>
      <c r="K220" s="875"/>
      <c r="L220" s="545"/>
      <c r="M220" s="572"/>
      <c r="N220" s="448"/>
      <c r="O220" s="428"/>
      <c r="P220" s="847"/>
      <c r="Q220" s="857"/>
      <c r="R220" s="430"/>
      <c r="S220" s="430"/>
      <c r="T220" s="430"/>
      <c r="U220" s="563"/>
      <c r="V220" s="430"/>
      <c r="W220" s="430"/>
      <c r="X220" s="430"/>
      <c r="Y220" s="428"/>
      <c r="Z220" s="430"/>
      <c r="AA220" s="577"/>
      <c r="AB220" s="577"/>
      <c r="AC220" s="577"/>
      <c r="AD220" s="577"/>
      <c r="AE220" s="428"/>
      <c r="AF220" s="428"/>
      <c r="AG220" s="428"/>
      <c r="AH220" s="545"/>
      <c r="AI220" s="545"/>
      <c r="AJ220" s="540"/>
      <c r="AK220" s="541"/>
      <c r="AL220" s="541"/>
      <c r="AM220" s="540"/>
      <c r="AN220" s="425"/>
      <c r="AO220" s="878"/>
      <c r="AP220" s="863"/>
      <c r="AQ220" s="863"/>
      <c r="AR220" s="863"/>
      <c r="AS220" s="863"/>
      <c r="AT220" s="863"/>
      <c r="AU220" s="863"/>
      <c r="AV220" s="863"/>
      <c r="AW220" s="863"/>
      <c r="AX220" s="863"/>
      <c r="AY220" s="863"/>
      <c r="AZ220" s="866"/>
      <c r="BA220" s="869"/>
      <c r="BB220" s="842"/>
      <c r="BC220" s="842"/>
      <c r="BD220" s="842"/>
      <c r="BE220" s="854"/>
    </row>
    <row r="221" spans="1:57" ht="33.75" customHeight="1" thickBot="1">
      <c r="A221" s="430"/>
      <c r="B221" s="964"/>
      <c r="C221" s="428"/>
      <c r="D221" s="428"/>
      <c r="E221" s="428"/>
      <c r="F221" s="428"/>
      <c r="G221" s="428"/>
      <c r="H221" s="91" t="s">
        <v>120</v>
      </c>
      <c r="I221" s="92" t="s">
        <v>140</v>
      </c>
      <c r="J221" s="850"/>
      <c r="K221" s="875"/>
      <c r="L221" s="545"/>
      <c r="M221" s="572"/>
      <c r="N221" s="448"/>
      <c r="O221" s="428"/>
      <c r="P221" s="847"/>
      <c r="Q221" s="858"/>
      <c r="R221" s="430"/>
      <c r="S221" s="430"/>
      <c r="T221" s="430"/>
      <c r="U221" s="563"/>
      <c r="V221" s="430"/>
      <c r="W221" s="430"/>
      <c r="X221" s="430"/>
      <c r="Y221" s="428"/>
      <c r="Z221" s="430"/>
      <c r="AA221" s="577"/>
      <c r="AB221" s="577"/>
      <c r="AC221" s="577"/>
      <c r="AD221" s="577"/>
      <c r="AE221" s="428"/>
      <c r="AF221" s="428"/>
      <c r="AG221" s="428"/>
      <c r="AH221" s="545"/>
      <c r="AI221" s="545"/>
      <c r="AJ221" s="540"/>
      <c r="AK221" s="541"/>
      <c r="AL221" s="541"/>
      <c r="AM221" s="540"/>
      <c r="AN221" s="425"/>
      <c r="AO221" s="878"/>
      <c r="AP221" s="863"/>
      <c r="AQ221" s="863"/>
      <c r="AR221" s="863"/>
      <c r="AS221" s="863"/>
      <c r="AT221" s="863"/>
      <c r="AU221" s="863"/>
      <c r="AV221" s="863"/>
      <c r="AW221" s="863"/>
      <c r="AX221" s="863"/>
      <c r="AY221" s="863"/>
      <c r="AZ221" s="866"/>
      <c r="BA221" s="869"/>
      <c r="BB221" s="842"/>
      <c r="BC221" s="842"/>
      <c r="BD221" s="842"/>
      <c r="BE221" s="854"/>
    </row>
    <row r="222" spans="1:57" ht="33.75" customHeight="1" thickBot="1">
      <c r="A222" s="430"/>
      <c r="B222" s="964"/>
      <c r="C222" s="428"/>
      <c r="D222" s="428"/>
      <c r="E222" s="428"/>
      <c r="F222" s="428"/>
      <c r="G222" s="428"/>
      <c r="H222" s="91" t="s">
        <v>123</v>
      </c>
      <c r="I222" s="92" t="s">
        <v>140</v>
      </c>
      <c r="J222" s="850"/>
      <c r="K222" s="875"/>
      <c r="L222" s="545"/>
      <c r="M222" s="572"/>
      <c r="N222" s="448"/>
      <c r="O222" s="428"/>
      <c r="P222" s="847" t="s">
        <v>108</v>
      </c>
      <c r="Q222" s="856" t="s">
        <v>109</v>
      </c>
      <c r="R222" s="430">
        <v>15</v>
      </c>
      <c r="S222" s="430"/>
      <c r="T222" s="430"/>
      <c r="U222" s="563"/>
      <c r="V222" s="430"/>
      <c r="W222" s="430"/>
      <c r="X222" s="430"/>
      <c r="Y222" s="428"/>
      <c r="Z222" s="430"/>
      <c r="AA222" s="577"/>
      <c r="AB222" s="577"/>
      <c r="AC222" s="577"/>
      <c r="AD222" s="577"/>
      <c r="AE222" s="428"/>
      <c r="AF222" s="428"/>
      <c r="AG222" s="428"/>
      <c r="AH222" s="545"/>
      <c r="AI222" s="545"/>
      <c r="AJ222" s="540"/>
      <c r="AK222" s="541"/>
      <c r="AL222" s="541"/>
      <c r="AM222" s="540"/>
      <c r="AN222" s="425"/>
      <c r="AO222" s="879"/>
      <c r="AP222" s="864"/>
      <c r="AQ222" s="864"/>
      <c r="AR222" s="864"/>
      <c r="AS222" s="864"/>
      <c r="AT222" s="864"/>
      <c r="AU222" s="864"/>
      <c r="AV222" s="864"/>
      <c r="AW222" s="864"/>
      <c r="AX222" s="864"/>
      <c r="AY222" s="864"/>
      <c r="AZ222" s="867"/>
      <c r="BA222" s="870"/>
      <c r="BB222" s="843"/>
      <c r="BC222" s="843"/>
      <c r="BD222" s="843"/>
      <c r="BE222" s="855"/>
    </row>
    <row r="223" spans="1:57" ht="33.75" customHeight="1" thickBot="1">
      <c r="A223" s="430"/>
      <c r="B223" s="964"/>
      <c r="C223" s="428"/>
      <c r="D223" s="428"/>
      <c r="E223" s="428"/>
      <c r="F223" s="428"/>
      <c r="G223" s="428"/>
      <c r="H223" s="91" t="s">
        <v>124</v>
      </c>
      <c r="I223" s="92" t="s">
        <v>140</v>
      </c>
      <c r="J223" s="850"/>
      <c r="K223" s="875"/>
      <c r="L223" s="545"/>
      <c r="M223" s="572"/>
      <c r="N223" s="448"/>
      <c r="O223" s="428"/>
      <c r="P223" s="847"/>
      <c r="Q223" s="857"/>
      <c r="R223" s="430"/>
      <c r="S223" s="430"/>
      <c r="T223" s="430"/>
      <c r="U223" s="563"/>
      <c r="V223" s="430"/>
      <c r="W223" s="430"/>
      <c r="X223" s="430"/>
      <c r="Y223" s="428"/>
      <c r="Z223" s="430"/>
      <c r="AA223" s="577"/>
      <c r="AB223" s="577"/>
      <c r="AC223" s="577"/>
      <c r="AD223" s="577"/>
      <c r="AE223" s="428"/>
      <c r="AF223" s="428"/>
      <c r="AG223" s="428"/>
      <c r="AH223" s="545"/>
      <c r="AI223" s="545"/>
      <c r="AJ223" s="540"/>
      <c r="AK223" s="541"/>
      <c r="AL223" s="541"/>
      <c r="AM223" s="540"/>
      <c r="AN223" s="425"/>
      <c r="AO223" s="848"/>
      <c r="AP223" s="844"/>
      <c r="AQ223" s="844"/>
      <c r="AR223" s="844"/>
      <c r="AS223" s="844"/>
      <c r="AT223" s="844"/>
      <c r="AU223" s="844"/>
      <c r="AV223" s="844"/>
      <c r="AW223" s="844"/>
      <c r="AX223" s="844"/>
      <c r="AY223" s="844"/>
      <c r="AZ223" s="860"/>
      <c r="BA223" s="838"/>
      <c r="BB223" s="840"/>
      <c r="BC223" s="840"/>
      <c r="BD223" s="840"/>
      <c r="BE223" s="861"/>
    </row>
    <row r="224" spans="1:57" ht="33.75" customHeight="1" thickBot="1">
      <c r="A224" s="430"/>
      <c r="B224" s="964"/>
      <c r="C224" s="428"/>
      <c r="D224" s="428"/>
      <c r="E224" s="428"/>
      <c r="F224" s="428"/>
      <c r="G224" s="428"/>
      <c r="H224" s="91" t="s">
        <v>125</v>
      </c>
      <c r="I224" s="92" t="s">
        <v>140</v>
      </c>
      <c r="J224" s="850"/>
      <c r="K224" s="875"/>
      <c r="L224" s="545"/>
      <c r="M224" s="572"/>
      <c r="N224" s="448"/>
      <c r="O224" s="428"/>
      <c r="P224" s="847"/>
      <c r="Q224" s="858"/>
      <c r="R224" s="430"/>
      <c r="S224" s="430"/>
      <c r="T224" s="430"/>
      <c r="U224" s="563"/>
      <c r="V224" s="430"/>
      <c r="W224" s="430"/>
      <c r="X224" s="430"/>
      <c r="Y224" s="428"/>
      <c r="Z224" s="430"/>
      <c r="AA224" s="577"/>
      <c r="AB224" s="577"/>
      <c r="AC224" s="577"/>
      <c r="AD224" s="577"/>
      <c r="AE224" s="428"/>
      <c r="AF224" s="428"/>
      <c r="AG224" s="428"/>
      <c r="AH224" s="545"/>
      <c r="AI224" s="545"/>
      <c r="AJ224" s="540"/>
      <c r="AK224" s="541"/>
      <c r="AL224" s="541"/>
      <c r="AM224" s="540"/>
      <c r="AN224" s="425"/>
      <c r="AO224" s="848"/>
      <c r="AP224" s="844"/>
      <c r="AQ224" s="844"/>
      <c r="AR224" s="844"/>
      <c r="AS224" s="844"/>
      <c r="AT224" s="844"/>
      <c r="AU224" s="844"/>
      <c r="AV224" s="844"/>
      <c r="AW224" s="844"/>
      <c r="AX224" s="844"/>
      <c r="AY224" s="844"/>
      <c r="AZ224" s="860"/>
      <c r="BA224" s="838"/>
      <c r="BB224" s="840"/>
      <c r="BC224" s="840"/>
      <c r="BD224" s="840"/>
      <c r="BE224" s="861"/>
    </row>
    <row r="225" spans="1:57" ht="33.75" customHeight="1" thickBot="1">
      <c r="A225" s="430"/>
      <c r="B225" s="964"/>
      <c r="C225" s="428"/>
      <c r="D225" s="428"/>
      <c r="E225" s="428"/>
      <c r="F225" s="428"/>
      <c r="G225" s="428"/>
      <c r="H225" s="91" t="s">
        <v>126</v>
      </c>
      <c r="I225" s="92" t="s">
        <v>140</v>
      </c>
      <c r="J225" s="850"/>
      <c r="K225" s="875"/>
      <c r="L225" s="545"/>
      <c r="M225" s="572"/>
      <c r="N225" s="448"/>
      <c r="O225" s="428"/>
      <c r="P225" s="847" t="s">
        <v>112</v>
      </c>
      <c r="Q225" s="856" t="s">
        <v>113</v>
      </c>
      <c r="R225" s="430">
        <v>15</v>
      </c>
      <c r="S225" s="430"/>
      <c r="T225" s="430"/>
      <c r="U225" s="563"/>
      <c r="V225" s="430"/>
      <c r="W225" s="430"/>
      <c r="X225" s="430"/>
      <c r="Y225" s="428"/>
      <c r="Z225" s="430"/>
      <c r="AA225" s="577"/>
      <c r="AB225" s="577"/>
      <c r="AC225" s="577"/>
      <c r="AD225" s="577"/>
      <c r="AE225" s="428"/>
      <c r="AF225" s="428"/>
      <c r="AG225" s="428"/>
      <c r="AH225" s="545"/>
      <c r="AI225" s="545"/>
      <c r="AJ225" s="540"/>
      <c r="AK225" s="541"/>
      <c r="AL225" s="541"/>
      <c r="AM225" s="540"/>
      <c r="AN225" s="425"/>
      <c r="AO225" s="848"/>
      <c r="AP225" s="844"/>
      <c r="AQ225" s="844"/>
      <c r="AR225" s="844"/>
      <c r="AS225" s="844"/>
      <c r="AT225" s="844"/>
      <c r="AU225" s="844"/>
      <c r="AV225" s="844"/>
      <c r="AW225" s="844"/>
      <c r="AX225" s="844"/>
      <c r="AY225" s="844"/>
      <c r="AZ225" s="860"/>
      <c r="BA225" s="838"/>
      <c r="BB225" s="840"/>
      <c r="BC225" s="840"/>
      <c r="BD225" s="840"/>
      <c r="BE225" s="861"/>
    </row>
    <row r="226" spans="1:57" ht="33.75" customHeight="1" thickBot="1">
      <c r="A226" s="430"/>
      <c r="B226" s="964"/>
      <c r="C226" s="428"/>
      <c r="D226" s="428"/>
      <c r="E226" s="428"/>
      <c r="F226" s="428"/>
      <c r="G226" s="428"/>
      <c r="H226" s="91" t="s">
        <v>127</v>
      </c>
      <c r="I226" s="92" t="s">
        <v>140</v>
      </c>
      <c r="J226" s="850"/>
      <c r="K226" s="875"/>
      <c r="L226" s="545"/>
      <c r="M226" s="572"/>
      <c r="N226" s="448"/>
      <c r="O226" s="428"/>
      <c r="P226" s="847"/>
      <c r="Q226" s="857"/>
      <c r="R226" s="430"/>
      <c r="S226" s="430"/>
      <c r="T226" s="430"/>
      <c r="U226" s="563"/>
      <c r="V226" s="430"/>
      <c r="W226" s="430"/>
      <c r="X226" s="430"/>
      <c r="Y226" s="428"/>
      <c r="Z226" s="430"/>
      <c r="AA226" s="577"/>
      <c r="AB226" s="577"/>
      <c r="AC226" s="577"/>
      <c r="AD226" s="577"/>
      <c r="AE226" s="428"/>
      <c r="AF226" s="428"/>
      <c r="AG226" s="428"/>
      <c r="AH226" s="545"/>
      <c r="AI226" s="545"/>
      <c r="AJ226" s="540"/>
      <c r="AK226" s="541"/>
      <c r="AL226" s="541"/>
      <c r="AM226" s="540"/>
      <c r="AN226" s="425"/>
      <c r="AO226" s="848"/>
      <c r="AP226" s="844"/>
      <c r="AQ226" s="844"/>
      <c r="AR226" s="844"/>
      <c r="AS226" s="844"/>
      <c r="AT226" s="844"/>
      <c r="AU226" s="844"/>
      <c r="AV226" s="844"/>
      <c r="AW226" s="844"/>
      <c r="AX226" s="844"/>
      <c r="AY226" s="844"/>
      <c r="AZ226" s="860"/>
      <c r="BA226" s="838"/>
      <c r="BB226" s="840"/>
      <c r="BC226" s="840"/>
      <c r="BD226" s="840"/>
      <c r="BE226" s="861"/>
    </row>
    <row r="227" spans="1:57" ht="33.75" customHeight="1" thickBot="1">
      <c r="A227" s="430"/>
      <c r="B227" s="964"/>
      <c r="C227" s="428"/>
      <c r="D227" s="428"/>
      <c r="E227" s="428"/>
      <c r="F227" s="428"/>
      <c r="G227" s="428"/>
      <c r="H227" s="554" t="s">
        <v>128</v>
      </c>
      <c r="I227" s="92" t="s">
        <v>140</v>
      </c>
      <c r="J227" s="850"/>
      <c r="K227" s="875"/>
      <c r="L227" s="545"/>
      <c r="M227" s="572"/>
      <c r="N227" s="448"/>
      <c r="O227" s="428"/>
      <c r="P227" s="847"/>
      <c r="Q227" s="858"/>
      <c r="R227" s="430"/>
      <c r="S227" s="430"/>
      <c r="T227" s="430"/>
      <c r="U227" s="563"/>
      <c r="V227" s="430"/>
      <c r="W227" s="430"/>
      <c r="X227" s="430"/>
      <c r="Y227" s="428"/>
      <c r="Z227" s="430"/>
      <c r="AA227" s="577"/>
      <c r="AB227" s="577"/>
      <c r="AC227" s="577"/>
      <c r="AD227" s="577"/>
      <c r="AE227" s="428"/>
      <c r="AF227" s="428"/>
      <c r="AG227" s="428"/>
      <c r="AH227" s="545"/>
      <c r="AI227" s="545"/>
      <c r="AJ227" s="540"/>
      <c r="AK227" s="541"/>
      <c r="AL227" s="541"/>
      <c r="AM227" s="540"/>
      <c r="AN227" s="425"/>
      <c r="AO227" s="848"/>
      <c r="AP227" s="844"/>
      <c r="AQ227" s="844"/>
      <c r="AR227" s="844"/>
      <c r="AS227" s="844"/>
      <c r="AT227" s="844"/>
      <c r="AU227" s="844"/>
      <c r="AV227" s="844"/>
      <c r="AW227" s="844"/>
      <c r="AX227" s="844"/>
      <c r="AY227" s="844"/>
      <c r="AZ227" s="860"/>
      <c r="BA227" s="838"/>
      <c r="BB227" s="840"/>
      <c r="BC227" s="840"/>
      <c r="BD227" s="840"/>
      <c r="BE227" s="861"/>
    </row>
    <row r="228" spans="1:57" ht="33.75" customHeight="1" thickBot="1">
      <c r="A228" s="430"/>
      <c r="B228" s="964"/>
      <c r="C228" s="428"/>
      <c r="D228" s="428"/>
      <c r="E228" s="428"/>
      <c r="F228" s="428"/>
      <c r="G228" s="428"/>
      <c r="H228" s="554"/>
      <c r="I228" s="92" t="s">
        <v>140</v>
      </c>
      <c r="J228" s="850"/>
      <c r="K228" s="875"/>
      <c r="L228" s="545"/>
      <c r="M228" s="572"/>
      <c r="N228" s="448"/>
      <c r="O228" s="428"/>
      <c r="P228" s="847" t="s">
        <v>115</v>
      </c>
      <c r="Q228" s="856" t="s">
        <v>116</v>
      </c>
      <c r="R228" s="430">
        <v>15</v>
      </c>
      <c r="S228" s="430"/>
      <c r="T228" s="430"/>
      <c r="U228" s="563"/>
      <c r="V228" s="430"/>
      <c r="W228" s="430"/>
      <c r="X228" s="430"/>
      <c r="Y228" s="428"/>
      <c r="Z228" s="430"/>
      <c r="AA228" s="577"/>
      <c r="AB228" s="577"/>
      <c r="AC228" s="577"/>
      <c r="AD228" s="577"/>
      <c r="AE228" s="428"/>
      <c r="AF228" s="428"/>
      <c r="AG228" s="428"/>
      <c r="AH228" s="545"/>
      <c r="AI228" s="545"/>
      <c r="AJ228" s="540"/>
      <c r="AK228" s="541"/>
      <c r="AL228" s="541"/>
      <c r="AM228" s="540"/>
      <c r="AN228" s="425"/>
      <c r="AO228" s="848"/>
      <c r="AP228" s="844"/>
      <c r="AQ228" s="844"/>
      <c r="AR228" s="844"/>
      <c r="AS228" s="844"/>
      <c r="AT228" s="844"/>
      <c r="AU228" s="844"/>
      <c r="AV228" s="844"/>
      <c r="AW228" s="844"/>
      <c r="AX228" s="844"/>
      <c r="AY228" s="844"/>
      <c r="AZ228" s="860"/>
      <c r="BA228" s="838"/>
      <c r="BB228" s="840"/>
      <c r="BC228" s="840"/>
      <c r="BD228" s="840"/>
      <c r="BE228" s="861"/>
    </row>
    <row r="229" spans="1:57" ht="33.75" customHeight="1" thickBot="1">
      <c r="A229" s="430"/>
      <c r="B229" s="964"/>
      <c r="C229" s="428"/>
      <c r="D229" s="428"/>
      <c r="E229" s="428"/>
      <c r="F229" s="428"/>
      <c r="G229" s="428"/>
      <c r="H229" s="554" t="s">
        <v>129</v>
      </c>
      <c r="I229" s="92" t="s">
        <v>140</v>
      </c>
      <c r="J229" s="850"/>
      <c r="K229" s="875"/>
      <c r="L229" s="545"/>
      <c r="M229" s="572"/>
      <c r="N229" s="448"/>
      <c r="O229" s="428"/>
      <c r="P229" s="847"/>
      <c r="Q229" s="857"/>
      <c r="R229" s="430"/>
      <c r="S229" s="430"/>
      <c r="T229" s="430"/>
      <c r="U229" s="563"/>
      <c r="V229" s="430"/>
      <c r="W229" s="430"/>
      <c r="X229" s="430"/>
      <c r="Y229" s="428"/>
      <c r="Z229" s="430"/>
      <c r="AA229" s="577"/>
      <c r="AB229" s="577"/>
      <c r="AC229" s="577"/>
      <c r="AD229" s="577"/>
      <c r="AE229" s="428"/>
      <c r="AF229" s="428"/>
      <c r="AG229" s="428"/>
      <c r="AH229" s="545"/>
      <c r="AI229" s="545"/>
      <c r="AJ229" s="540"/>
      <c r="AK229" s="541"/>
      <c r="AL229" s="541"/>
      <c r="AM229" s="540"/>
      <c r="AN229" s="425"/>
      <c r="AO229" s="848"/>
      <c r="AP229" s="844"/>
      <c r="AQ229" s="844"/>
      <c r="AR229" s="844"/>
      <c r="AS229" s="844"/>
      <c r="AT229" s="844"/>
      <c r="AU229" s="844"/>
      <c r="AV229" s="844"/>
      <c r="AW229" s="844"/>
      <c r="AX229" s="844"/>
      <c r="AY229" s="844"/>
      <c r="AZ229" s="860"/>
      <c r="BA229" s="838"/>
      <c r="BB229" s="840"/>
      <c r="BC229" s="840"/>
      <c r="BD229" s="840"/>
      <c r="BE229" s="861"/>
    </row>
    <row r="230" spans="1:57" ht="33.75" customHeight="1" thickBot="1">
      <c r="A230" s="430"/>
      <c r="B230" s="964"/>
      <c r="C230" s="428"/>
      <c r="D230" s="428"/>
      <c r="E230" s="428"/>
      <c r="F230" s="428"/>
      <c r="G230" s="428"/>
      <c r="H230" s="554"/>
      <c r="I230" s="92" t="s">
        <v>140</v>
      </c>
      <c r="J230" s="850"/>
      <c r="K230" s="875"/>
      <c r="L230" s="545"/>
      <c r="M230" s="572"/>
      <c r="N230" s="448"/>
      <c r="O230" s="428"/>
      <c r="P230" s="847"/>
      <c r="Q230" s="858"/>
      <c r="R230" s="430"/>
      <c r="S230" s="430"/>
      <c r="T230" s="430"/>
      <c r="U230" s="563"/>
      <c r="V230" s="430"/>
      <c r="W230" s="430"/>
      <c r="X230" s="430"/>
      <c r="Y230" s="428"/>
      <c r="Z230" s="430"/>
      <c r="AA230" s="577"/>
      <c r="AB230" s="577"/>
      <c r="AC230" s="577"/>
      <c r="AD230" s="577"/>
      <c r="AE230" s="428"/>
      <c r="AF230" s="428"/>
      <c r="AG230" s="428"/>
      <c r="AH230" s="545"/>
      <c r="AI230" s="545"/>
      <c r="AJ230" s="540"/>
      <c r="AK230" s="541"/>
      <c r="AL230" s="541"/>
      <c r="AM230" s="540"/>
      <c r="AN230" s="425"/>
      <c r="AO230" s="848"/>
      <c r="AP230" s="844"/>
      <c r="AQ230" s="844"/>
      <c r="AR230" s="844"/>
      <c r="AS230" s="844"/>
      <c r="AT230" s="844"/>
      <c r="AU230" s="844"/>
      <c r="AV230" s="844"/>
      <c r="AW230" s="844"/>
      <c r="AX230" s="844"/>
      <c r="AY230" s="844"/>
      <c r="AZ230" s="860"/>
      <c r="BA230" s="838"/>
      <c r="BB230" s="840"/>
      <c r="BC230" s="840"/>
      <c r="BD230" s="840"/>
      <c r="BE230" s="861"/>
    </row>
    <row r="231" spans="1:57" ht="33.75" customHeight="1" thickBot="1">
      <c r="A231" s="430"/>
      <c r="B231" s="964"/>
      <c r="C231" s="428"/>
      <c r="D231" s="428"/>
      <c r="E231" s="428"/>
      <c r="F231" s="428"/>
      <c r="G231" s="428"/>
      <c r="H231" s="554" t="s">
        <v>130</v>
      </c>
      <c r="I231" s="92" t="s">
        <v>140</v>
      </c>
      <c r="J231" s="850"/>
      <c r="K231" s="875"/>
      <c r="L231" s="545"/>
      <c r="M231" s="572"/>
      <c r="N231" s="448"/>
      <c r="O231" s="428"/>
      <c r="P231" s="847" t="s">
        <v>118</v>
      </c>
      <c r="Q231" s="856" t="s">
        <v>119</v>
      </c>
      <c r="R231" s="430">
        <v>15</v>
      </c>
      <c r="S231" s="430"/>
      <c r="T231" s="430"/>
      <c r="U231" s="563"/>
      <c r="V231" s="430"/>
      <c r="W231" s="430"/>
      <c r="X231" s="430"/>
      <c r="Y231" s="428"/>
      <c r="Z231" s="430"/>
      <c r="AA231" s="577"/>
      <c r="AB231" s="577"/>
      <c r="AC231" s="577"/>
      <c r="AD231" s="577"/>
      <c r="AE231" s="428"/>
      <c r="AF231" s="428"/>
      <c r="AG231" s="428"/>
      <c r="AH231" s="545"/>
      <c r="AI231" s="545"/>
      <c r="AJ231" s="540"/>
      <c r="AK231" s="541"/>
      <c r="AL231" s="541"/>
      <c r="AM231" s="540"/>
      <c r="AN231" s="425"/>
      <c r="AO231" s="848"/>
      <c r="AP231" s="844"/>
      <c r="AQ231" s="844"/>
      <c r="AR231" s="844"/>
      <c r="AS231" s="844"/>
      <c r="AT231" s="844"/>
      <c r="AU231" s="844"/>
      <c r="AV231" s="844"/>
      <c r="AW231" s="844"/>
      <c r="AX231" s="844"/>
      <c r="AY231" s="844"/>
      <c r="AZ231" s="860"/>
      <c r="BA231" s="838"/>
      <c r="BB231" s="840"/>
      <c r="BC231" s="840"/>
      <c r="BD231" s="840"/>
      <c r="BE231" s="861"/>
    </row>
    <row r="232" spans="1:57" ht="33.75" customHeight="1" thickBot="1">
      <c r="A232" s="430"/>
      <c r="B232" s="964"/>
      <c r="C232" s="428"/>
      <c r="D232" s="428"/>
      <c r="E232" s="428"/>
      <c r="F232" s="428"/>
      <c r="G232" s="428"/>
      <c r="H232" s="554"/>
      <c r="I232" s="92" t="s">
        <v>140</v>
      </c>
      <c r="J232" s="850"/>
      <c r="K232" s="875"/>
      <c r="L232" s="545"/>
      <c r="M232" s="572"/>
      <c r="N232" s="448"/>
      <c r="O232" s="428"/>
      <c r="P232" s="847"/>
      <c r="Q232" s="857"/>
      <c r="R232" s="430"/>
      <c r="S232" s="430"/>
      <c r="T232" s="430"/>
      <c r="U232" s="563"/>
      <c r="V232" s="430"/>
      <c r="W232" s="430"/>
      <c r="X232" s="430"/>
      <c r="Y232" s="428"/>
      <c r="Z232" s="430"/>
      <c r="AA232" s="577"/>
      <c r="AB232" s="577"/>
      <c r="AC232" s="577"/>
      <c r="AD232" s="577"/>
      <c r="AE232" s="428"/>
      <c r="AF232" s="428"/>
      <c r="AG232" s="428"/>
      <c r="AH232" s="545"/>
      <c r="AI232" s="545"/>
      <c r="AJ232" s="540"/>
      <c r="AK232" s="541"/>
      <c r="AL232" s="541"/>
      <c r="AM232" s="540"/>
      <c r="AN232" s="425"/>
      <c r="AO232" s="848"/>
      <c r="AP232" s="844"/>
      <c r="AQ232" s="844"/>
      <c r="AR232" s="844"/>
      <c r="AS232" s="844"/>
      <c r="AT232" s="844"/>
      <c r="AU232" s="844"/>
      <c r="AV232" s="844"/>
      <c r="AW232" s="844"/>
      <c r="AX232" s="844"/>
      <c r="AY232" s="844"/>
      <c r="AZ232" s="860"/>
      <c r="BA232" s="838"/>
      <c r="BB232" s="840"/>
      <c r="BC232" s="840"/>
      <c r="BD232" s="840"/>
      <c r="BE232" s="861"/>
    </row>
    <row r="233" spans="1:57" ht="33.75" customHeight="1" thickBot="1">
      <c r="A233" s="430"/>
      <c r="B233" s="964"/>
      <c r="C233" s="428"/>
      <c r="D233" s="428"/>
      <c r="E233" s="428"/>
      <c r="F233" s="428"/>
      <c r="G233" s="428"/>
      <c r="H233" s="554" t="s">
        <v>131</v>
      </c>
      <c r="I233" s="92" t="s">
        <v>140</v>
      </c>
      <c r="J233" s="850"/>
      <c r="K233" s="875"/>
      <c r="L233" s="545"/>
      <c r="M233" s="572"/>
      <c r="N233" s="448"/>
      <c r="O233" s="428"/>
      <c r="P233" s="847"/>
      <c r="Q233" s="857"/>
      <c r="R233" s="430"/>
      <c r="S233" s="430"/>
      <c r="T233" s="430"/>
      <c r="U233" s="563"/>
      <c r="V233" s="430"/>
      <c r="W233" s="430"/>
      <c r="X233" s="430"/>
      <c r="Y233" s="428"/>
      <c r="Z233" s="430"/>
      <c r="AA233" s="577"/>
      <c r="AB233" s="577"/>
      <c r="AC233" s="577"/>
      <c r="AD233" s="577"/>
      <c r="AE233" s="428"/>
      <c r="AF233" s="428"/>
      <c r="AG233" s="428"/>
      <c r="AH233" s="545"/>
      <c r="AI233" s="545"/>
      <c r="AJ233" s="540"/>
      <c r="AK233" s="541"/>
      <c r="AL233" s="541"/>
      <c r="AM233" s="540"/>
      <c r="AN233" s="425"/>
      <c r="AO233" s="848"/>
      <c r="AP233" s="844"/>
      <c r="AQ233" s="844"/>
      <c r="AR233" s="844"/>
      <c r="AS233" s="844"/>
      <c r="AT233" s="844"/>
      <c r="AU233" s="844"/>
      <c r="AV233" s="844"/>
      <c r="AW233" s="844"/>
      <c r="AX233" s="844"/>
      <c r="AY233" s="844"/>
      <c r="AZ233" s="860"/>
      <c r="BA233" s="838"/>
      <c r="BB233" s="840"/>
      <c r="BC233" s="840"/>
      <c r="BD233" s="840"/>
      <c r="BE233" s="861"/>
    </row>
    <row r="234" spans="1:57" ht="33.75" customHeight="1" thickBot="1">
      <c r="A234" s="430"/>
      <c r="B234" s="964"/>
      <c r="C234" s="428"/>
      <c r="D234" s="428"/>
      <c r="E234" s="428"/>
      <c r="F234" s="428"/>
      <c r="G234" s="428"/>
      <c r="H234" s="554"/>
      <c r="I234" s="92" t="s">
        <v>140</v>
      </c>
      <c r="J234" s="850"/>
      <c r="K234" s="875"/>
      <c r="L234" s="545"/>
      <c r="M234" s="572"/>
      <c r="N234" s="448"/>
      <c r="O234" s="428"/>
      <c r="P234" s="847"/>
      <c r="Q234" s="857"/>
      <c r="R234" s="430"/>
      <c r="S234" s="430"/>
      <c r="T234" s="430"/>
      <c r="U234" s="563"/>
      <c r="V234" s="430"/>
      <c r="W234" s="430"/>
      <c r="X234" s="430"/>
      <c r="Y234" s="428"/>
      <c r="Z234" s="430"/>
      <c r="AA234" s="577"/>
      <c r="AB234" s="577"/>
      <c r="AC234" s="577"/>
      <c r="AD234" s="577"/>
      <c r="AE234" s="428"/>
      <c r="AF234" s="428"/>
      <c r="AG234" s="428"/>
      <c r="AH234" s="545"/>
      <c r="AI234" s="545"/>
      <c r="AJ234" s="540"/>
      <c r="AK234" s="541"/>
      <c r="AL234" s="541"/>
      <c r="AM234" s="540"/>
      <c r="AN234" s="425"/>
      <c r="AO234" s="848"/>
      <c r="AP234" s="844"/>
      <c r="AQ234" s="844"/>
      <c r="AR234" s="844"/>
      <c r="AS234" s="844"/>
      <c r="AT234" s="844"/>
      <c r="AU234" s="844"/>
      <c r="AV234" s="844"/>
      <c r="AW234" s="844"/>
      <c r="AX234" s="844"/>
      <c r="AY234" s="844"/>
      <c r="AZ234" s="860"/>
      <c r="BA234" s="838"/>
      <c r="BB234" s="840"/>
      <c r="BC234" s="840"/>
      <c r="BD234" s="840"/>
      <c r="BE234" s="861"/>
    </row>
    <row r="235" spans="1:57" ht="33.75" customHeight="1" thickBot="1">
      <c r="A235" s="430"/>
      <c r="B235" s="964"/>
      <c r="C235" s="428"/>
      <c r="D235" s="428"/>
      <c r="E235" s="428"/>
      <c r="F235" s="428"/>
      <c r="G235" s="428"/>
      <c r="H235" s="554" t="s">
        <v>132</v>
      </c>
      <c r="I235" s="92" t="s">
        <v>140</v>
      </c>
      <c r="J235" s="850"/>
      <c r="K235" s="875"/>
      <c r="L235" s="545"/>
      <c r="M235" s="572"/>
      <c r="N235" s="448"/>
      <c r="O235" s="428"/>
      <c r="P235" s="847"/>
      <c r="Q235" s="858"/>
      <c r="R235" s="430"/>
      <c r="S235" s="430"/>
      <c r="T235" s="430"/>
      <c r="U235" s="563"/>
      <c r="V235" s="430"/>
      <c r="W235" s="430"/>
      <c r="X235" s="430"/>
      <c r="Y235" s="428"/>
      <c r="Z235" s="430"/>
      <c r="AA235" s="577"/>
      <c r="AB235" s="577"/>
      <c r="AC235" s="577"/>
      <c r="AD235" s="577"/>
      <c r="AE235" s="428"/>
      <c r="AF235" s="428"/>
      <c r="AG235" s="428"/>
      <c r="AH235" s="545"/>
      <c r="AI235" s="545"/>
      <c r="AJ235" s="540"/>
      <c r="AK235" s="541"/>
      <c r="AL235" s="541"/>
      <c r="AM235" s="540"/>
      <c r="AN235" s="425"/>
      <c r="AO235" s="848"/>
      <c r="AP235" s="844"/>
      <c r="AQ235" s="844"/>
      <c r="AR235" s="844"/>
      <c r="AS235" s="844"/>
      <c r="AT235" s="844"/>
      <c r="AU235" s="844"/>
      <c r="AV235" s="844"/>
      <c r="AW235" s="844"/>
      <c r="AX235" s="844"/>
      <c r="AY235" s="844"/>
      <c r="AZ235" s="860"/>
      <c r="BA235" s="838"/>
      <c r="BB235" s="840"/>
      <c r="BC235" s="840"/>
      <c r="BD235" s="840"/>
      <c r="BE235" s="861"/>
    </row>
    <row r="236" spans="1:57" ht="33.75" customHeight="1" thickBot="1">
      <c r="A236" s="430"/>
      <c r="B236" s="964"/>
      <c r="C236" s="428"/>
      <c r="D236" s="428"/>
      <c r="E236" s="428"/>
      <c r="F236" s="428"/>
      <c r="G236" s="428"/>
      <c r="H236" s="554"/>
      <c r="I236" s="92" t="s">
        <v>140</v>
      </c>
      <c r="J236" s="850"/>
      <c r="K236" s="875"/>
      <c r="L236" s="545"/>
      <c r="M236" s="572"/>
      <c r="N236" s="448"/>
      <c r="O236" s="428"/>
      <c r="P236" s="847" t="s">
        <v>121</v>
      </c>
      <c r="Q236" s="856" t="s">
        <v>122</v>
      </c>
      <c r="R236" s="430">
        <v>10</v>
      </c>
      <c r="S236" s="430"/>
      <c r="T236" s="430"/>
      <c r="U236" s="563"/>
      <c r="V236" s="430"/>
      <c r="W236" s="430"/>
      <c r="X236" s="430"/>
      <c r="Y236" s="428"/>
      <c r="Z236" s="430"/>
      <c r="AA236" s="577"/>
      <c r="AB236" s="577"/>
      <c r="AC236" s="577"/>
      <c r="AD236" s="577"/>
      <c r="AE236" s="428"/>
      <c r="AF236" s="428"/>
      <c r="AG236" s="428"/>
      <c r="AH236" s="545"/>
      <c r="AI236" s="545"/>
      <c r="AJ236" s="540"/>
      <c r="AK236" s="541"/>
      <c r="AL236" s="541"/>
      <c r="AM236" s="540"/>
      <c r="AN236" s="425"/>
      <c r="AO236" s="848"/>
      <c r="AP236" s="844"/>
      <c r="AQ236" s="844"/>
      <c r="AR236" s="844"/>
      <c r="AS236" s="844"/>
      <c r="AT236" s="844"/>
      <c r="AU236" s="844"/>
      <c r="AV236" s="844"/>
      <c r="AW236" s="844"/>
      <c r="AX236" s="844"/>
      <c r="AY236" s="844"/>
      <c r="AZ236" s="860"/>
      <c r="BA236" s="838"/>
      <c r="BB236" s="840"/>
      <c r="BC236" s="840"/>
      <c r="BD236" s="840"/>
      <c r="BE236" s="861"/>
    </row>
    <row r="237" spans="1:57" ht="33.75" customHeight="1" thickBot="1">
      <c r="A237" s="430"/>
      <c r="B237" s="964"/>
      <c r="C237" s="428"/>
      <c r="D237" s="428"/>
      <c r="E237" s="428"/>
      <c r="F237" s="428"/>
      <c r="G237" s="428"/>
      <c r="H237" s="554" t="s">
        <v>133</v>
      </c>
      <c r="I237" s="92" t="s">
        <v>140</v>
      </c>
      <c r="J237" s="850"/>
      <c r="K237" s="875"/>
      <c r="L237" s="545"/>
      <c r="M237" s="572"/>
      <c r="N237" s="448"/>
      <c r="O237" s="428"/>
      <c r="P237" s="847"/>
      <c r="Q237" s="857"/>
      <c r="R237" s="430"/>
      <c r="S237" s="430"/>
      <c r="T237" s="430"/>
      <c r="U237" s="563"/>
      <c r="V237" s="430"/>
      <c r="W237" s="430"/>
      <c r="X237" s="430"/>
      <c r="Y237" s="428"/>
      <c r="Z237" s="430"/>
      <c r="AA237" s="577"/>
      <c r="AB237" s="577"/>
      <c r="AC237" s="577"/>
      <c r="AD237" s="577"/>
      <c r="AE237" s="428"/>
      <c r="AF237" s="428"/>
      <c r="AG237" s="428"/>
      <c r="AH237" s="545"/>
      <c r="AI237" s="545"/>
      <c r="AJ237" s="540"/>
      <c r="AK237" s="541"/>
      <c r="AL237" s="541"/>
      <c r="AM237" s="540"/>
      <c r="AN237" s="425"/>
      <c r="AO237" s="848"/>
      <c r="AP237" s="844"/>
      <c r="AQ237" s="844"/>
      <c r="AR237" s="844"/>
      <c r="AS237" s="844"/>
      <c r="AT237" s="844"/>
      <c r="AU237" s="844"/>
      <c r="AV237" s="844"/>
      <c r="AW237" s="844"/>
      <c r="AX237" s="844"/>
      <c r="AY237" s="844"/>
      <c r="AZ237" s="860"/>
      <c r="BA237" s="838"/>
      <c r="BB237" s="840"/>
      <c r="BC237" s="840"/>
      <c r="BD237" s="840"/>
      <c r="BE237" s="861"/>
    </row>
    <row r="238" spans="1:57" ht="33.75" customHeight="1" thickBot="1">
      <c r="A238" s="430"/>
      <c r="B238" s="964"/>
      <c r="C238" s="428"/>
      <c r="D238" s="428"/>
      <c r="E238" s="428"/>
      <c r="F238" s="428"/>
      <c r="G238" s="428"/>
      <c r="H238" s="554"/>
      <c r="I238" s="92" t="s">
        <v>140</v>
      </c>
      <c r="J238" s="850"/>
      <c r="K238" s="875"/>
      <c r="L238" s="545"/>
      <c r="M238" s="572"/>
      <c r="N238" s="448"/>
      <c r="O238" s="428"/>
      <c r="P238" s="847"/>
      <c r="Q238" s="857"/>
      <c r="R238" s="430"/>
      <c r="S238" s="430"/>
      <c r="T238" s="430"/>
      <c r="U238" s="563"/>
      <c r="V238" s="430"/>
      <c r="W238" s="430"/>
      <c r="X238" s="430"/>
      <c r="Y238" s="428"/>
      <c r="Z238" s="430"/>
      <c r="AA238" s="577"/>
      <c r="AB238" s="577"/>
      <c r="AC238" s="577"/>
      <c r="AD238" s="577"/>
      <c r="AE238" s="428"/>
      <c r="AF238" s="428"/>
      <c r="AG238" s="428"/>
      <c r="AH238" s="545"/>
      <c r="AI238" s="545"/>
      <c r="AJ238" s="540"/>
      <c r="AK238" s="541"/>
      <c r="AL238" s="541"/>
      <c r="AM238" s="540"/>
      <c r="AN238" s="425"/>
      <c r="AO238" s="848"/>
      <c r="AP238" s="844"/>
      <c r="AQ238" s="844"/>
      <c r="AR238" s="844"/>
      <c r="AS238" s="844"/>
      <c r="AT238" s="844"/>
      <c r="AU238" s="844"/>
      <c r="AV238" s="844"/>
      <c r="AW238" s="844"/>
      <c r="AX238" s="844"/>
      <c r="AY238" s="844"/>
      <c r="AZ238" s="860"/>
      <c r="BA238" s="838"/>
      <c r="BB238" s="840"/>
      <c r="BC238" s="840"/>
      <c r="BD238" s="840"/>
      <c r="BE238" s="861"/>
    </row>
    <row r="239" spans="1:57" ht="33.75" customHeight="1" thickBot="1">
      <c r="A239" s="430"/>
      <c r="B239" s="964"/>
      <c r="C239" s="428"/>
      <c r="D239" s="428"/>
      <c r="E239" s="428"/>
      <c r="F239" s="428"/>
      <c r="G239" s="428"/>
      <c r="H239" s="554" t="s">
        <v>134</v>
      </c>
      <c r="I239" s="92" t="s">
        <v>140</v>
      </c>
      <c r="J239" s="850"/>
      <c r="K239" s="875"/>
      <c r="L239" s="545"/>
      <c r="M239" s="572"/>
      <c r="N239" s="448"/>
      <c r="O239" s="428"/>
      <c r="P239" s="847"/>
      <c r="Q239" s="857"/>
      <c r="R239" s="430"/>
      <c r="S239" s="430"/>
      <c r="T239" s="430"/>
      <c r="U239" s="563"/>
      <c r="V239" s="430"/>
      <c r="W239" s="430"/>
      <c r="X239" s="430"/>
      <c r="Y239" s="428"/>
      <c r="Z239" s="430"/>
      <c r="AA239" s="577"/>
      <c r="AB239" s="577"/>
      <c r="AC239" s="577"/>
      <c r="AD239" s="577"/>
      <c r="AE239" s="428"/>
      <c r="AF239" s="428"/>
      <c r="AG239" s="428"/>
      <c r="AH239" s="545"/>
      <c r="AI239" s="545"/>
      <c r="AJ239" s="540"/>
      <c r="AK239" s="541"/>
      <c r="AL239" s="541"/>
      <c r="AM239" s="540"/>
      <c r="AN239" s="425"/>
      <c r="AO239" s="848"/>
      <c r="AP239" s="844"/>
      <c r="AQ239" s="844"/>
      <c r="AR239" s="844"/>
      <c r="AS239" s="844"/>
      <c r="AT239" s="844"/>
      <c r="AU239" s="844"/>
      <c r="AV239" s="844"/>
      <c r="AW239" s="844"/>
      <c r="AX239" s="844"/>
      <c r="AY239" s="844"/>
      <c r="AZ239" s="860"/>
      <c r="BA239" s="838"/>
      <c r="BB239" s="840"/>
      <c r="BC239" s="840"/>
      <c r="BD239" s="840"/>
      <c r="BE239" s="861"/>
    </row>
    <row r="240" spans="1:57" ht="33.75" customHeight="1" thickBot="1">
      <c r="A240" s="430"/>
      <c r="B240" s="964"/>
      <c r="C240" s="428"/>
      <c r="D240" s="428"/>
      <c r="E240" s="428"/>
      <c r="F240" s="428"/>
      <c r="G240" s="428"/>
      <c r="H240" s="554"/>
      <c r="I240" s="92" t="s">
        <v>140</v>
      </c>
      <c r="J240" s="850"/>
      <c r="K240" s="875"/>
      <c r="L240" s="545"/>
      <c r="M240" s="572"/>
      <c r="N240" s="448"/>
      <c r="O240" s="428"/>
      <c r="P240" s="847"/>
      <c r="Q240" s="858"/>
      <c r="R240" s="430"/>
      <c r="S240" s="430"/>
      <c r="T240" s="430"/>
      <c r="U240" s="658"/>
      <c r="V240" s="430"/>
      <c r="W240" s="430"/>
      <c r="X240" s="430"/>
      <c r="Y240" s="428"/>
      <c r="Z240" s="430"/>
      <c r="AA240" s="577"/>
      <c r="AB240" s="577"/>
      <c r="AC240" s="577"/>
      <c r="AD240" s="577"/>
      <c r="AE240" s="428"/>
      <c r="AF240" s="428"/>
      <c r="AG240" s="428"/>
      <c r="AH240" s="545"/>
      <c r="AI240" s="545"/>
      <c r="AJ240" s="540"/>
      <c r="AK240" s="541"/>
      <c r="AL240" s="541"/>
      <c r="AM240" s="540"/>
      <c r="AN240" s="425"/>
      <c r="AO240" s="859"/>
      <c r="AP240" s="845"/>
      <c r="AQ240" s="845"/>
      <c r="AR240" s="845"/>
      <c r="AS240" s="845"/>
      <c r="AT240" s="845"/>
      <c r="AU240" s="845"/>
      <c r="AV240" s="845"/>
      <c r="AW240" s="845"/>
      <c r="AX240" s="845"/>
      <c r="AY240" s="845"/>
      <c r="AZ240" s="880"/>
      <c r="BA240" s="839"/>
      <c r="BB240" s="846"/>
      <c r="BC240" s="846"/>
      <c r="BD240" s="846"/>
      <c r="BE240" s="871"/>
    </row>
    <row r="241" spans="1:57" ht="105.75" thickBot="1">
      <c r="A241" s="430"/>
      <c r="B241" s="965"/>
      <c r="C241" s="428"/>
      <c r="D241" s="428"/>
      <c r="E241" s="428"/>
      <c r="F241" s="428"/>
      <c r="G241" s="428"/>
      <c r="H241" s="49"/>
      <c r="I241" s="92" t="s">
        <v>140</v>
      </c>
      <c r="J241" s="851"/>
      <c r="K241" s="876"/>
      <c r="L241" s="545"/>
      <c r="M241" s="670"/>
      <c r="N241" s="52"/>
      <c r="O241" s="87"/>
      <c r="P241" s="87"/>
      <c r="Q241" s="87"/>
      <c r="R241" s="87"/>
      <c r="S241" s="87"/>
      <c r="T241" s="87"/>
      <c r="U241" s="87"/>
      <c r="V241" s="87"/>
      <c r="W241" s="87"/>
      <c r="X241" s="87"/>
      <c r="Y241" s="87"/>
      <c r="Z241" s="87"/>
      <c r="AA241" s="87"/>
      <c r="AB241" s="87"/>
      <c r="AC241" s="87"/>
      <c r="AD241" s="87"/>
      <c r="AE241" s="103"/>
      <c r="AF241" s="103"/>
      <c r="AG241" s="103"/>
      <c r="AH241" s="545"/>
      <c r="AI241" s="589"/>
      <c r="AJ241" s="98" t="s">
        <v>294</v>
      </c>
      <c r="AK241" s="64" t="s">
        <v>247</v>
      </c>
      <c r="AL241" s="64" t="s">
        <v>248</v>
      </c>
      <c r="AM241" s="85" t="s">
        <v>295</v>
      </c>
      <c r="AN241" s="53"/>
    </row>
    <row r="242" spans="1:57" ht="46.5" customHeight="1" thickBot="1">
      <c r="A242" s="435">
        <v>8</v>
      </c>
      <c r="B242" s="949" t="s">
        <v>202</v>
      </c>
      <c r="C242" s="544" t="s">
        <v>296</v>
      </c>
      <c r="D242" s="424" t="s">
        <v>85</v>
      </c>
      <c r="E242" s="544" t="s">
        <v>297</v>
      </c>
      <c r="F242" s="424" t="s">
        <v>298</v>
      </c>
      <c r="G242" s="733" t="s">
        <v>88</v>
      </c>
      <c r="H242" s="36" t="s">
        <v>89</v>
      </c>
      <c r="I242" s="92" t="s">
        <v>140</v>
      </c>
      <c r="J242" s="665">
        <v>26</v>
      </c>
      <c r="K242" s="667" t="str">
        <f>+IF(AND(J242&lt;6,J242&gt;0),"Moderado",IF(AND(J242&lt;12,J242&gt;5),"Mayor",IF(AND(J242&lt;20,J242&gt;11),"Catastrófico","Responda las Preguntas de Impacto")))</f>
        <v>Responda las Preguntas de Impacto</v>
      </c>
      <c r="L242" s="544"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804"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447" t="s">
        <v>299</v>
      </c>
      <c r="O242" s="427" t="s">
        <v>92</v>
      </c>
      <c r="P242" s="34" t="s">
        <v>93</v>
      </c>
      <c r="Q242" s="30" t="s">
        <v>94</v>
      </c>
      <c r="R242" s="30">
        <v>15</v>
      </c>
      <c r="S242" s="707">
        <f>SUM(R242:R249)</f>
        <v>100</v>
      </c>
      <c r="T242" s="430" t="str">
        <f>+IF(AND(S242&lt;=100,S242&gt;=96),"Fuerte",IF(AND(S242&lt;=95,S242&gt;=86),"Moderado",IF(AND(S242&lt;=85,J242&gt;=0),"Débil"," ")))</f>
        <v>Fuerte</v>
      </c>
      <c r="U242" s="430" t="s">
        <v>95</v>
      </c>
      <c r="V242" s="430"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430">
        <f>IF(V242="Fuerte",100,IF(V242="Moderado",50,IF(V242="Débil",0)))</f>
        <v>100</v>
      </c>
      <c r="X242" s="562">
        <f>AVERAGE(W242:W267)</f>
        <v>100</v>
      </c>
      <c r="Y242" s="553" t="s">
        <v>300</v>
      </c>
      <c r="Z242" s="562" t="s">
        <v>208</v>
      </c>
      <c r="AA242" s="787" t="s">
        <v>301</v>
      </c>
      <c r="AB242" s="771" t="str">
        <f>+IF(X242=100,"Fuerte",IF(AND(X242&lt;=99,X242&gt;=50),"Moderado",IF(X242&lt;50,"Débil"," ")))</f>
        <v>Fuerte</v>
      </c>
      <c r="AC242" s="577" t="s">
        <v>99</v>
      </c>
      <c r="AD242" s="577" t="s">
        <v>99</v>
      </c>
      <c r="AE242" s="772"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544"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544" t="str">
        <f>K242</f>
        <v>Responda las Preguntas de Impacto</v>
      </c>
      <c r="AH242" s="544"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637"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540" t="s">
        <v>302</v>
      </c>
      <c r="AK242" s="789">
        <v>43466</v>
      </c>
      <c r="AL242" s="550">
        <v>43830</v>
      </c>
      <c r="AM242" s="716" t="s">
        <v>303</v>
      </c>
      <c r="AN242" s="568" t="s">
        <v>304</v>
      </c>
      <c r="AO242" s="656"/>
      <c r="AP242" s="621"/>
      <c r="AQ242" s="621"/>
      <c r="AR242" s="621"/>
      <c r="AS242" s="621"/>
      <c r="AT242" s="621"/>
      <c r="AU242" s="621"/>
      <c r="AV242" s="621"/>
      <c r="AW242" s="621"/>
      <c r="AX242" s="621"/>
      <c r="AY242" s="621"/>
      <c r="AZ242" s="622"/>
      <c r="BA242" s="625"/>
      <c r="BB242" s="650"/>
      <c r="BC242" s="650"/>
      <c r="BD242" s="650"/>
      <c r="BE242" s="653"/>
    </row>
    <row r="243" spans="1:57" ht="30" customHeight="1" thickBot="1">
      <c r="A243" s="436"/>
      <c r="B243" s="964"/>
      <c r="C243" s="545"/>
      <c r="D243" s="425"/>
      <c r="E243" s="545"/>
      <c r="F243" s="425"/>
      <c r="G243" s="648"/>
      <c r="H243" s="32" t="s">
        <v>104</v>
      </c>
      <c r="I243" s="92" t="s">
        <v>140</v>
      </c>
      <c r="J243" s="584"/>
      <c r="K243" s="587"/>
      <c r="L243" s="545"/>
      <c r="M243" s="805"/>
      <c r="N243" s="448"/>
      <c r="O243" s="428"/>
      <c r="P243" s="34" t="s">
        <v>105</v>
      </c>
      <c r="Q243" s="30" t="s">
        <v>106</v>
      </c>
      <c r="R243" s="30">
        <v>15</v>
      </c>
      <c r="S243" s="708"/>
      <c r="T243" s="430"/>
      <c r="U243" s="430"/>
      <c r="V243" s="430"/>
      <c r="W243" s="430"/>
      <c r="X243" s="563"/>
      <c r="Y243" s="545"/>
      <c r="Z243" s="563"/>
      <c r="AA243" s="591"/>
      <c r="AB243" s="705"/>
      <c r="AC243" s="577"/>
      <c r="AD243" s="577"/>
      <c r="AE243" s="773"/>
      <c r="AF243" s="545"/>
      <c r="AG243" s="545"/>
      <c r="AH243" s="545"/>
      <c r="AI243" s="572"/>
      <c r="AJ243" s="540"/>
      <c r="AK243" s="551"/>
      <c r="AL243" s="551"/>
      <c r="AM243" s="548"/>
      <c r="AN243" s="569"/>
      <c r="AO243" s="613"/>
      <c r="AP243" s="563"/>
      <c r="AQ243" s="563"/>
      <c r="AR243" s="563"/>
      <c r="AS243" s="563"/>
      <c r="AT243" s="563"/>
      <c r="AU243" s="563"/>
      <c r="AV243" s="563"/>
      <c r="AW243" s="563"/>
      <c r="AX243" s="563"/>
      <c r="AY243" s="563"/>
      <c r="AZ243" s="623"/>
      <c r="BA243" s="626"/>
      <c r="BB243" s="651"/>
      <c r="BC243" s="651"/>
      <c r="BD243" s="651"/>
      <c r="BE243" s="654"/>
    </row>
    <row r="244" spans="1:57" ht="30" customHeight="1" thickBot="1">
      <c r="A244" s="436"/>
      <c r="B244" s="964"/>
      <c r="C244" s="545"/>
      <c r="D244" s="425"/>
      <c r="E244" s="545"/>
      <c r="F244" s="425"/>
      <c r="G244" s="648"/>
      <c r="H244" s="32" t="s">
        <v>107</v>
      </c>
      <c r="I244" s="92" t="s">
        <v>140</v>
      </c>
      <c r="J244" s="584"/>
      <c r="K244" s="587"/>
      <c r="L244" s="545"/>
      <c r="M244" s="805"/>
      <c r="N244" s="448"/>
      <c r="O244" s="428"/>
      <c r="P244" s="34" t="s">
        <v>108</v>
      </c>
      <c r="Q244" s="30" t="s">
        <v>109</v>
      </c>
      <c r="R244" s="30">
        <v>15</v>
      </c>
      <c r="S244" s="708"/>
      <c r="T244" s="430"/>
      <c r="U244" s="430"/>
      <c r="V244" s="430"/>
      <c r="W244" s="430"/>
      <c r="X244" s="563"/>
      <c r="Y244" s="545"/>
      <c r="Z244" s="563"/>
      <c r="AA244" s="591"/>
      <c r="AB244" s="705"/>
      <c r="AC244" s="577"/>
      <c r="AD244" s="577"/>
      <c r="AE244" s="773"/>
      <c r="AF244" s="545"/>
      <c r="AG244" s="545"/>
      <c r="AH244" s="545"/>
      <c r="AI244" s="572"/>
      <c r="AJ244" s="540"/>
      <c r="AK244" s="551"/>
      <c r="AL244" s="551"/>
      <c r="AM244" s="548"/>
      <c r="AN244" s="569"/>
      <c r="AO244" s="613"/>
      <c r="AP244" s="563"/>
      <c r="AQ244" s="563"/>
      <c r="AR244" s="563"/>
      <c r="AS244" s="563"/>
      <c r="AT244" s="563"/>
      <c r="AU244" s="563"/>
      <c r="AV244" s="563"/>
      <c r="AW244" s="563"/>
      <c r="AX244" s="563"/>
      <c r="AY244" s="563"/>
      <c r="AZ244" s="623"/>
      <c r="BA244" s="626"/>
      <c r="BB244" s="651"/>
      <c r="BC244" s="651"/>
      <c r="BD244" s="651"/>
      <c r="BE244" s="654"/>
    </row>
    <row r="245" spans="1:57" ht="30" customHeight="1" thickBot="1">
      <c r="A245" s="436"/>
      <c r="B245" s="964"/>
      <c r="C245" s="545"/>
      <c r="D245" s="425"/>
      <c r="E245" s="545"/>
      <c r="F245" s="425"/>
      <c r="G245" s="648"/>
      <c r="H245" s="32" t="s">
        <v>110</v>
      </c>
      <c r="I245" s="92" t="s">
        <v>140</v>
      </c>
      <c r="J245" s="584"/>
      <c r="K245" s="587"/>
      <c r="L245" s="545"/>
      <c r="M245" s="805"/>
      <c r="N245" s="448"/>
      <c r="O245" s="428"/>
      <c r="P245" s="34" t="s">
        <v>112</v>
      </c>
      <c r="Q245" s="30" t="s">
        <v>113</v>
      </c>
      <c r="R245" s="30">
        <v>15</v>
      </c>
      <c r="S245" s="708"/>
      <c r="T245" s="430"/>
      <c r="U245" s="430"/>
      <c r="V245" s="430"/>
      <c r="W245" s="430"/>
      <c r="X245" s="563"/>
      <c r="Y245" s="545"/>
      <c r="Z245" s="563"/>
      <c r="AA245" s="591"/>
      <c r="AB245" s="705"/>
      <c r="AC245" s="577"/>
      <c r="AD245" s="577"/>
      <c r="AE245" s="773"/>
      <c r="AF245" s="545"/>
      <c r="AG245" s="545"/>
      <c r="AH245" s="545"/>
      <c r="AI245" s="572"/>
      <c r="AJ245" s="540"/>
      <c r="AK245" s="551"/>
      <c r="AL245" s="551"/>
      <c r="AM245" s="548"/>
      <c r="AN245" s="569"/>
      <c r="AO245" s="613"/>
      <c r="AP245" s="563"/>
      <c r="AQ245" s="563"/>
      <c r="AR245" s="563"/>
      <c r="AS245" s="563"/>
      <c r="AT245" s="563"/>
      <c r="AU245" s="563"/>
      <c r="AV245" s="563"/>
      <c r="AW245" s="563"/>
      <c r="AX245" s="563"/>
      <c r="AY245" s="563"/>
      <c r="AZ245" s="623"/>
      <c r="BA245" s="626"/>
      <c r="BB245" s="651"/>
      <c r="BC245" s="651"/>
      <c r="BD245" s="651"/>
      <c r="BE245" s="654"/>
    </row>
    <row r="246" spans="1:57" ht="30" customHeight="1" thickBot="1">
      <c r="A246" s="436"/>
      <c r="B246" s="964"/>
      <c r="C246" s="545"/>
      <c r="D246" s="425"/>
      <c r="E246" s="545"/>
      <c r="F246" s="425"/>
      <c r="G246" s="648"/>
      <c r="H246" s="32" t="s">
        <v>114</v>
      </c>
      <c r="I246" s="92" t="s">
        <v>140</v>
      </c>
      <c r="J246" s="584"/>
      <c r="K246" s="587"/>
      <c r="L246" s="545"/>
      <c r="M246" s="805"/>
      <c r="N246" s="448"/>
      <c r="O246" s="428"/>
      <c r="P246" s="34" t="s">
        <v>115</v>
      </c>
      <c r="Q246" s="30" t="s">
        <v>116</v>
      </c>
      <c r="R246" s="30">
        <v>15</v>
      </c>
      <c r="S246" s="708"/>
      <c r="T246" s="430"/>
      <c r="U246" s="430"/>
      <c r="V246" s="430"/>
      <c r="W246" s="430"/>
      <c r="X246" s="563"/>
      <c r="Y246" s="545"/>
      <c r="Z246" s="563"/>
      <c r="AA246" s="591"/>
      <c r="AB246" s="705"/>
      <c r="AC246" s="577"/>
      <c r="AD246" s="577"/>
      <c r="AE246" s="773"/>
      <c r="AF246" s="545"/>
      <c r="AG246" s="545"/>
      <c r="AH246" s="545"/>
      <c r="AI246" s="572"/>
      <c r="AJ246" s="540"/>
      <c r="AK246" s="551"/>
      <c r="AL246" s="551"/>
      <c r="AM246" s="548"/>
      <c r="AN246" s="569"/>
      <c r="AO246" s="613"/>
      <c r="AP246" s="563"/>
      <c r="AQ246" s="563"/>
      <c r="AR246" s="563"/>
      <c r="AS246" s="563"/>
      <c r="AT246" s="563"/>
      <c r="AU246" s="563"/>
      <c r="AV246" s="563"/>
      <c r="AW246" s="563"/>
      <c r="AX246" s="563"/>
      <c r="AY246" s="563"/>
      <c r="AZ246" s="623"/>
      <c r="BA246" s="626"/>
      <c r="BB246" s="651"/>
      <c r="BC246" s="651"/>
      <c r="BD246" s="651"/>
      <c r="BE246" s="654"/>
    </row>
    <row r="247" spans="1:57" ht="30" customHeight="1" thickBot="1">
      <c r="A247" s="436"/>
      <c r="B247" s="964"/>
      <c r="C247" s="545"/>
      <c r="D247" s="425"/>
      <c r="E247" s="545"/>
      <c r="F247" s="425"/>
      <c r="G247" s="648"/>
      <c r="H247" s="32" t="s">
        <v>117</v>
      </c>
      <c r="I247" s="92" t="s">
        <v>140</v>
      </c>
      <c r="J247" s="584"/>
      <c r="K247" s="587"/>
      <c r="L247" s="545"/>
      <c r="M247" s="805"/>
      <c r="N247" s="448"/>
      <c r="O247" s="428"/>
      <c r="P247" s="35" t="s">
        <v>118</v>
      </c>
      <c r="Q247" s="30" t="s">
        <v>119</v>
      </c>
      <c r="R247" s="30">
        <v>15</v>
      </c>
      <c r="S247" s="708"/>
      <c r="T247" s="430"/>
      <c r="U247" s="430"/>
      <c r="V247" s="430"/>
      <c r="W247" s="430"/>
      <c r="X247" s="563"/>
      <c r="Y247" s="545"/>
      <c r="Z247" s="563"/>
      <c r="AA247" s="591"/>
      <c r="AB247" s="705"/>
      <c r="AC247" s="577"/>
      <c r="AD247" s="577"/>
      <c r="AE247" s="773"/>
      <c r="AF247" s="545"/>
      <c r="AG247" s="545"/>
      <c r="AH247" s="545"/>
      <c r="AI247" s="572"/>
      <c r="AJ247" s="540"/>
      <c r="AK247" s="551"/>
      <c r="AL247" s="551"/>
      <c r="AM247" s="548"/>
      <c r="AN247" s="569"/>
      <c r="AO247" s="613"/>
      <c r="AP247" s="563"/>
      <c r="AQ247" s="563"/>
      <c r="AR247" s="563"/>
      <c r="AS247" s="563"/>
      <c r="AT247" s="563"/>
      <c r="AU247" s="563"/>
      <c r="AV247" s="563"/>
      <c r="AW247" s="563"/>
      <c r="AX247" s="563"/>
      <c r="AY247" s="563"/>
      <c r="AZ247" s="623"/>
      <c r="BA247" s="626"/>
      <c r="BB247" s="651"/>
      <c r="BC247" s="651"/>
      <c r="BD247" s="651"/>
      <c r="BE247" s="654"/>
    </row>
    <row r="248" spans="1:57" ht="30" customHeight="1" thickBot="1">
      <c r="A248" s="436"/>
      <c r="B248" s="964"/>
      <c r="C248" s="545"/>
      <c r="D248" s="425"/>
      <c r="E248" s="545"/>
      <c r="F248" s="425"/>
      <c r="G248" s="648"/>
      <c r="H248" s="32" t="s">
        <v>120</v>
      </c>
      <c r="I248" s="92" t="s">
        <v>140</v>
      </c>
      <c r="J248" s="584"/>
      <c r="K248" s="587"/>
      <c r="L248" s="545"/>
      <c r="M248" s="805"/>
      <c r="N248" s="448"/>
      <c r="O248" s="428"/>
      <c r="P248" s="34" t="s">
        <v>121</v>
      </c>
      <c r="Q248" s="34" t="s">
        <v>122</v>
      </c>
      <c r="R248" s="34">
        <v>10</v>
      </c>
      <c r="S248" s="708"/>
      <c r="T248" s="430"/>
      <c r="U248" s="430"/>
      <c r="V248" s="430"/>
      <c r="W248" s="430"/>
      <c r="X248" s="563"/>
      <c r="Y248" s="545"/>
      <c r="Z248" s="563"/>
      <c r="AA248" s="591"/>
      <c r="AB248" s="705"/>
      <c r="AC248" s="577"/>
      <c r="AD248" s="577"/>
      <c r="AE248" s="773"/>
      <c r="AF248" s="545"/>
      <c r="AG248" s="545"/>
      <c r="AH248" s="545"/>
      <c r="AI248" s="572"/>
      <c r="AJ248" s="540"/>
      <c r="AK248" s="551"/>
      <c r="AL248" s="551"/>
      <c r="AM248" s="548"/>
      <c r="AN248" s="569"/>
      <c r="AO248" s="613"/>
      <c r="AP248" s="563"/>
      <c r="AQ248" s="563"/>
      <c r="AR248" s="563"/>
      <c r="AS248" s="563"/>
      <c r="AT248" s="563"/>
      <c r="AU248" s="563"/>
      <c r="AV248" s="563"/>
      <c r="AW248" s="563"/>
      <c r="AX248" s="563"/>
      <c r="AY248" s="563"/>
      <c r="AZ248" s="623"/>
      <c r="BA248" s="626"/>
      <c r="BB248" s="651"/>
      <c r="BC248" s="651"/>
      <c r="BD248" s="651"/>
      <c r="BE248" s="654"/>
    </row>
    <row r="249" spans="1:57" ht="72" customHeight="1" thickBot="1">
      <c r="A249" s="436"/>
      <c r="B249" s="964"/>
      <c r="C249" s="545"/>
      <c r="D249" s="425"/>
      <c r="E249" s="546"/>
      <c r="F249" s="425"/>
      <c r="G249" s="648"/>
      <c r="H249" s="32" t="s">
        <v>123</v>
      </c>
      <c r="I249" s="92" t="s">
        <v>140</v>
      </c>
      <c r="J249" s="584"/>
      <c r="K249" s="587"/>
      <c r="L249" s="545"/>
      <c r="M249" s="805"/>
      <c r="N249" s="448"/>
      <c r="O249" s="428"/>
      <c r="P249" s="33"/>
      <c r="Q249" s="33"/>
      <c r="R249" s="33"/>
      <c r="S249" s="709"/>
      <c r="T249" s="430"/>
      <c r="U249" s="430"/>
      <c r="V249" s="430"/>
      <c r="W249" s="430"/>
      <c r="X249" s="563"/>
      <c r="Y249" s="546"/>
      <c r="Z249" s="564"/>
      <c r="AA249" s="834"/>
      <c r="AB249" s="705"/>
      <c r="AC249" s="577"/>
      <c r="AD249" s="577"/>
      <c r="AE249" s="773"/>
      <c r="AF249" s="545"/>
      <c r="AG249" s="545"/>
      <c r="AH249" s="545"/>
      <c r="AI249" s="572"/>
      <c r="AJ249" s="540"/>
      <c r="AK249" s="552"/>
      <c r="AL249" s="552"/>
      <c r="AM249" s="549"/>
      <c r="AN249" s="569"/>
      <c r="AO249" s="614"/>
      <c r="AP249" s="564"/>
      <c r="AQ249" s="564"/>
      <c r="AR249" s="564"/>
      <c r="AS249" s="564"/>
      <c r="AT249" s="564"/>
      <c r="AU249" s="564"/>
      <c r="AV249" s="564"/>
      <c r="AW249" s="564"/>
      <c r="AX249" s="564"/>
      <c r="AY249" s="564"/>
      <c r="AZ249" s="624"/>
      <c r="BA249" s="627"/>
      <c r="BB249" s="652"/>
      <c r="BC249" s="652"/>
      <c r="BD249" s="652"/>
      <c r="BE249" s="655"/>
    </row>
    <row r="250" spans="1:57" ht="30" customHeight="1" thickBot="1">
      <c r="A250" s="436"/>
      <c r="B250" s="964"/>
      <c r="C250" s="545"/>
      <c r="D250" s="425"/>
      <c r="E250" s="647" t="s">
        <v>305</v>
      </c>
      <c r="F250" s="425"/>
      <c r="G250" s="648"/>
      <c r="H250" s="32" t="s">
        <v>124</v>
      </c>
      <c r="I250" s="92" t="s">
        <v>140</v>
      </c>
      <c r="J250" s="584"/>
      <c r="K250" s="587"/>
      <c r="L250" s="545"/>
      <c r="M250" s="805"/>
      <c r="N250" s="448" t="s">
        <v>306</v>
      </c>
      <c r="O250" s="544" t="s">
        <v>92</v>
      </c>
      <c r="P250" s="30" t="s">
        <v>93</v>
      </c>
      <c r="Q250" s="30" t="s">
        <v>94</v>
      </c>
      <c r="R250" s="30">
        <v>15</v>
      </c>
      <c r="S250" s="562">
        <f>SUM(R250:R259)</f>
        <v>100</v>
      </c>
      <c r="T250" s="562" t="str">
        <f>+IF(AND(S250&lt;=100,S250&gt;=96),"Fuerte",IF(AND(S250&lt;=95,S250&gt;=86),"Moderado",IF(AND(S250&lt;=85,J250&gt;=0),"Débil"," ")))</f>
        <v>Fuerte</v>
      </c>
      <c r="U250" s="562" t="s">
        <v>95</v>
      </c>
      <c r="V250" s="562"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562">
        <f>IF(V250="Fuerte",100,IF(V250="Moderado",50,IF(V250="Débil",0)))</f>
        <v>100</v>
      </c>
      <c r="X250" s="563"/>
      <c r="Y250" s="553" t="s">
        <v>307</v>
      </c>
      <c r="Z250" s="606" t="s">
        <v>214</v>
      </c>
      <c r="AA250" s="553" t="s">
        <v>308</v>
      </c>
      <c r="AB250" s="705"/>
      <c r="AC250" s="577"/>
      <c r="AD250" s="577"/>
      <c r="AE250" s="773"/>
      <c r="AF250" s="545"/>
      <c r="AG250" s="545"/>
      <c r="AH250" s="545"/>
      <c r="AI250" s="572"/>
      <c r="AJ250" s="835" t="s">
        <v>309</v>
      </c>
      <c r="AK250" s="550">
        <v>43466</v>
      </c>
      <c r="AL250" s="550">
        <v>43830</v>
      </c>
      <c r="AM250" s="553" t="s">
        <v>310</v>
      </c>
      <c r="AN250" s="569"/>
      <c r="AO250" s="615"/>
      <c r="AP250" s="430"/>
      <c r="AQ250" s="430"/>
      <c r="AR250" s="430"/>
      <c r="AS250" s="430"/>
      <c r="AT250" s="430"/>
      <c r="AU250" s="430"/>
      <c r="AV250" s="430"/>
      <c r="AW250" s="430"/>
      <c r="AX250" s="430"/>
      <c r="AY250" s="430"/>
      <c r="AZ250" s="477"/>
      <c r="BA250" s="483"/>
      <c r="BB250" s="479"/>
      <c r="BC250" s="479"/>
      <c r="BD250" s="479"/>
      <c r="BE250" s="644"/>
    </row>
    <row r="251" spans="1:57" ht="30" customHeight="1" thickBot="1">
      <c r="A251" s="436"/>
      <c r="B251" s="964"/>
      <c r="C251" s="545"/>
      <c r="D251" s="425"/>
      <c r="E251" s="648"/>
      <c r="F251" s="425"/>
      <c r="G251" s="648"/>
      <c r="H251" s="32" t="s">
        <v>125</v>
      </c>
      <c r="I251" s="92" t="s">
        <v>140</v>
      </c>
      <c r="J251" s="584"/>
      <c r="K251" s="587"/>
      <c r="L251" s="545"/>
      <c r="M251" s="805"/>
      <c r="N251" s="448"/>
      <c r="O251" s="545"/>
      <c r="P251" s="31" t="s">
        <v>105</v>
      </c>
      <c r="Q251" s="30" t="s">
        <v>106</v>
      </c>
      <c r="R251" s="30">
        <v>15</v>
      </c>
      <c r="S251" s="563"/>
      <c r="T251" s="563"/>
      <c r="U251" s="563"/>
      <c r="V251" s="563"/>
      <c r="W251" s="563"/>
      <c r="X251" s="563"/>
      <c r="Y251" s="545"/>
      <c r="Z251" s="563"/>
      <c r="AA251" s="545"/>
      <c r="AB251" s="705"/>
      <c r="AC251" s="577"/>
      <c r="AD251" s="577"/>
      <c r="AE251" s="773"/>
      <c r="AF251" s="545"/>
      <c r="AG251" s="545"/>
      <c r="AH251" s="545"/>
      <c r="AI251" s="572"/>
      <c r="AJ251" s="836"/>
      <c r="AK251" s="551"/>
      <c r="AL251" s="551"/>
      <c r="AM251" s="545"/>
      <c r="AN251" s="569"/>
      <c r="AO251" s="615"/>
      <c r="AP251" s="430"/>
      <c r="AQ251" s="430"/>
      <c r="AR251" s="430"/>
      <c r="AS251" s="430"/>
      <c r="AT251" s="430"/>
      <c r="AU251" s="430"/>
      <c r="AV251" s="430"/>
      <c r="AW251" s="430"/>
      <c r="AX251" s="430"/>
      <c r="AY251" s="430"/>
      <c r="AZ251" s="477"/>
      <c r="BA251" s="483"/>
      <c r="BB251" s="479"/>
      <c r="BC251" s="479"/>
      <c r="BD251" s="479"/>
      <c r="BE251" s="644"/>
    </row>
    <row r="252" spans="1:57" ht="30" customHeight="1" thickBot="1">
      <c r="A252" s="436"/>
      <c r="B252" s="964"/>
      <c r="C252" s="545"/>
      <c r="D252" s="425"/>
      <c r="E252" s="648"/>
      <c r="F252" s="425"/>
      <c r="G252" s="648"/>
      <c r="H252" s="32" t="s">
        <v>126</v>
      </c>
      <c r="I252" s="92" t="s">
        <v>140</v>
      </c>
      <c r="J252" s="584"/>
      <c r="K252" s="587"/>
      <c r="L252" s="545"/>
      <c r="M252" s="805"/>
      <c r="N252" s="448"/>
      <c r="O252" s="545"/>
      <c r="P252" s="31" t="s">
        <v>108</v>
      </c>
      <c r="Q252" s="30" t="s">
        <v>109</v>
      </c>
      <c r="R252" s="30">
        <v>15</v>
      </c>
      <c r="S252" s="563"/>
      <c r="T252" s="563"/>
      <c r="U252" s="563"/>
      <c r="V252" s="563"/>
      <c r="W252" s="563"/>
      <c r="X252" s="563"/>
      <c r="Y252" s="545"/>
      <c r="Z252" s="563"/>
      <c r="AA252" s="545"/>
      <c r="AB252" s="705"/>
      <c r="AC252" s="577"/>
      <c r="AD252" s="577"/>
      <c r="AE252" s="773"/>
      <c r="AF252" s="545"/>
      <c r="AG252" s="545"/>
      <c r="AH252" s="545"/>
      <c r="AI252" s="572"/>
      <c r="AJ252" s="836"/>
      <c r="AK252" s="551"/>
      <c r="AL252" s="551"/>
      <c r="AM252" s="545"/>
      <c r="AN252" s="569"/>
      <c r="AO252" s="615"/>
      <c r="AP252" s="430"/>
      <c r="AQ252" s="430"/>
      <c r="AR252" s="430"/>
      <c r="AS252" s="430"/>
      <c r="AT252" s="430"/>
      <c r="AU252" s="430"/>
      <c r="AV252" s="430"/>
      <c r="AW252" s="430"/>
      <c r="AX252" s="430"/>
      <c r="AY252" s="430"/>
      <c r="AZ252" s="477"/>
      <c r="BA252" s="483"/>
      <c r="BB252" s="479"/>
      <c r="BC252" s="479"/>
      <c r="BD252" s="479"/>
      <c r="BE252" s="644"/>
    </row>
    <row r="253" spans="1:57" ht="30" customHeight="1" thickBot="1">
      <c r="A253" s="436"/>
      <c r="B253" s="964"/>
      <c r="C253" s="545"/>
      <c r="D253" s="425"/>
      <c r="E253" s="648"/>
      <c r="F253" s="425"/>
      <c r="G253" s="648"/>
      <c r="H253" s="32" t="s">
        <v>127</v>
      </c>
      <c r="I253" s="92" t="s">
        <v>140</v>
      </c>
      <c r="J253" s="584"/>
      <c r="K253" s="587"/>
      <c r="L253" s="545"/>
      <c r="M253" s="805"/>
      <c r="N253" s="448"/>
      <c r="O253" s="545"/>
      <c r="P253" s="31" t="s">
        <v>112</v>
      </c>
      <c r="Q253" s="30" t="s">
        <v>113</v>
      </c>
      <c r="R253" s="30">
        <v>15</v>
      </c>
      <c r="S253" s="563"/>
      <c r="T253" s="563"/>
      <c r="U253" s="563"/>
      <c r="V253" s="563"/>
      <c r="W253" s="563"/>
      <c r="X253" s="563"/>
      <c r="Y253" s="545"/>
      <c r="Z253" s="563"/>
      <c r="AA253" s="545"/>
      <c r="AB253" s="705"/>
      <c r="AC253" s="577"/>
      <c r="AD253" s="577"/>
      <c r="AE253" s="773"/>
      <c r="AF253" s="545"/>
      <c r="AG253" s="545"/>
      <c r="AH253" s="545"/>
      <c r="AI253" s="572"/>
      <c r="AJ253" s="836"/>
      <c r="AK253" s="551"/>
      <c r="AL253" s="551"/>
      <c r="AM253" s="545"/>
      <c r="AN253" s="569"/>
      <c r="AO253" s="615"/>
      <c r="AP253" s="430"/>
      <c r="AQ253" s="430"/>
      <c r="AR253" s="430"/>
      <c r="AS253" s="430"/>
      <c r="AT253" s="430"/>
      <c r="AU253" s="430"/>
      <c r="AV253" s="430"/>
      <c r="AW253" s="430"/>
      <c r="AX253" s="430"/>
      <c r="AY253" s="430"/>
      <c r="AZ253" s="477"/>
      <c r="BA253" s="483"/>
      <c r="BB253" s="479"/>
      <c r="BC253" s="479"/>
      <c r="BD253" s="479"/>
      <c r="BE253" s="644"/>
    </row>
    <row r="254" spans="1:57" ht="18.75" customHeight="1" thickBot="1">
      <c r="A254" s="436"/>
      <c r="B254" s="964"/>
      <c r="C254" s="545"/>
      <c r="D254" s="425"/>
      <c r="E254" s="648"/>
      <c r="F254" s="425"/>
      <c r="G254" s="648"/>
      <c r="H254" s="554" t="s">
        <v>128</v>
      </c>
      <c r="I254" s="92" t="s">
        <v>140</v>
      </c>
      <c r="J254" s="584"/>
      <c r="K254" s="587"/>
      <c r="L254" s="545"/>
      <c r="M254" s="805"/>
      <c r="N254" s="448"/>
      <c r="O254" s="545"/>
      <c r="P254" s="31" t="s">
        <v>115</v>
      </c>
      <c r="Q254" s="30" t="s">
        <v>116</v>
      </c>
      <c r="R254" s="30">
        <v>15</v>
      </c>
      <c r="S254" s="563"/>
      <c r="T254" s="563"/>
      <c r="U254" s="563"/>
      <c r="V254" s="563"/>
      <c r="W254" s="563"/>
      <c r="X254" s="563"/>
      <c r="Y254" s="545"/>
      <c r="Z254" s="563"/>
      <c r="AA254" s="545"/>
      <c r="AB254" s="705"/>
      <c r="AC254" s="577"/>
      <c r="AD254" s="577"/>
      <c r="AE254" s="773"/>
      <c r="AF254" s="545"/>
      <c r="AG254" s="545"/>
      <c r="AH254" s="545"/>
      <c r="AI254" s="572"/>
      <c r="AJ254" s="836"/>
      <c r="AK254" s="551"/>
      <c r="AL254" s="551"/>
      <c r="AM254" s="545"/>
      <c r="AN254" s="569"/>
      <c r="AO254" s="615"/>
      <c r="AP254" s="430"/>
      <c r="AQ254" s="430"/>
      <c r="AR254" s="430"/>
      <c r="AS254" s="430"/>
      <c r="AT254" s="430"/>
      <c r="AU254" s="430"/>
      <c r="AV254" s="430"/>
      <c r="AW254" s="430"/>
      <c r="AX254" s="430"/>
      <c r="AY254" s="430"/>
      <c r="AZ254" s="477"/>
      <c r="BA254" s="483"/>
      <c r="BB254" s="479"/>
      <c r="BC254" s="479"/>
      <c r="BD254" s="479"/>
      <c r="BE254" s="644"/>
    </row>
    <row r="255" spans="1:57" ht="45.75" customHeight="1" thickBot="1">
      <c r="A255" s="436"/>
      <c r="B255" s="964"/>
      <c r="C255" s="545"/>
      <c r="D255" s="425"/>
      <c r="E255" s="648"/>
      <c r="F255" s="425"/>
      <c r="G255" s="648"/>
      <c r="H255" s="554"/>
      <c r="I255" s="92" t="s">
        <v>140</v>
      </c>
      <c r="J255" s="584"/>
      <c r="K255" s="587"/>
      <c r="L255" s="545"/>
      <c r="M255" s="805"/>
      <c r="N255" s="448"/>
      <c r="O255" s="545"/>
      <c r="P255" s="31" t="s">
        <v>118</v>
      </c>
      <c r="Q255" s="30" t="s">
        <v>119</v>
      </c>
      <c r="R255" s="30">
        <v>15</v>
      </c>
      <c r="S255" s="563"/>
      <c r="T255" s="563"/>
      <c r="U255" s="563"/>
      <c r="V255" s="563"/>
      <c r="W255" s="563"/>
      <c r="X255" s="563"/>
      <c r="Y255" s="545"/>
      <c r="Z255" s="563"/>
      <c r="AA255" s="545"/>
      <c r="AB255" s="705"/>
      <c r="AC255" s="577"/>
      <c r="AD255" s="577"/>
      <c r="AE255" s="773"/>
      <c r="AF255" s="545"/>
      <c r="AG255" s="545"/>
      <c r="AH255" s="545"/>
      <c r="AI255" s="572"/>
      <c r="AJ255" s="836"/>
      <c r="AK255" s="551"/>
      <c r="AL255" s="551"/>
      <c r="AM255" s="545"/>
      <c r="AN255" s="569"/>
      <c r="AO255" s="615"/>
      <c r="AP255" s="430"/>
      <c r="AQ255" s="430"/>
      <c r="AR255" s="430"/>
      <c r="AS255" s="430"/>
      <c r="AT255" s="430"/>
      <c r="AU255" s="430"/>
      <c r="AV255" s="430"/>
      <c r="AW255" s="430"/>
      <c r="AX255" s="430"/>
      <c r="AY255" s="430"/>
      <c r="AZ255" s="477"/>
      <c r="BA255" s="483"/>
      <c r="BB255" s="479"/>
      <c r="BC255" s="479"/>
      <c r="BD255" s="479"/>
      <c r="BE255" s="644"/>
    </row>
    <row r="256" spans="1:57" ht="27.75" customHeight="1" thickBot="1">
      <c r="A256" s="436"/>
      <c r="B256" s="964"/>
      <c r="C256" s="545"/>
      <c r="D256" s="425"/>
      <c r="E256" s="648"/>
      <c r="F256" s="425"/>
      <c r="G256" s="648"/>
      <c r="H256" s="556" t="s">
        <v>129</v>
      </c>
      <c r="I256" s="92" t="s">
        <v>140</v>
      </c>
      <c r="J256" s="584"/>
      <c r="K256" s="587"/>
      <c r="L256" s="545"/>
      <c r="M256" s="805"/>
      <c r="N256" s="448"/>
      <c r="O256" s="545"/>
      <c r="P256" s="31" t="s">
        <v>121</v>
      </c>
      <c r="Q256" s="34" t="s">
        <v>122</v>
      </c>
      <c r="R256" s="30">
        <v>10</v>
      </c>
      <c r="S256" s="563"/>
      <c r="T256" s="563"/>
      <c r="U256" s="563"/>
      <c r="V256" s="563"/>
      <c r="W256" s="563"/>
      <c r="X256" s="563"/>
      <c r="Y256" s="545"/>
      <c r="Z256" s="563"/>
      <c r="AA256" s="545"/>
      <c r="AB256" s="705"/>
      <c r="AC256" s="577"/>
      <c r="AD256" s="577"/>
      <c r="AE256" s="773"/>
      <c r="AF256" s="545"/>
      <c r="AG256" s="545"/>
      <c r="AH256" s="545"/>
      <c r="AI256" s="572"/>
      <c r="AJ256" s="836"/>
      <c r="AK256" s="551"/>
      <c r="AL256" s="551"/>
      <c r="AM256" s="545"/>
      <c r="AN256" s="569"/>
      <c r="AO256" s="615"/>
      <c r="AP256" s="430"/>
      <c r="AQ256" s="430"/>
      <c r="AR256" s="430"/>
      <c r="AS256" s="430"/>
      <c r="AT256" s="430"/>
      <c r="AU256" s="430"/>
      <c r="AV256" s="430"/>
      <c r="AW256" s="430"/>
      <c r="AX256" s="430"/>
      <c r="AY256" s="430"/>
      <c r="AZ256" s="477"/>
      <c r="BA256" s="483"/>
      <c r="BB256" s="479"/>
      <c r="BC256" s="479"/>
      <c r="BD256" s="479"/>
      <c r="BE256" s="644"/>
    </row>
    <row r="257" spans="1:57" ht="26.25" customHeight="1" thickBot="1">
      <c r="A257" s="436"/>
      <c r="B257" s="964"/>
      <c r="C257" s="545"/>
      <c r="D257" s="425"/>
      <c r="E257" s="648"/>
      <c r="F257" s="425"/>
      <c r="G257" s="648"/>
      <c r="H257" s="558"/>
      <c r="I257" s="92" t="s">
        <v>140</v>
      </c>
      <c r="J257" s="584"/>
      <c r="K257" s="587"/>
      <c r="L257" s="545"/>
      <c r="M257" s="805"/>
      <c r="N257" s="648"/>
      <c r="O257" s="545"/>
      <c r="P257" s="562"/>
      <c r="Q257" s="562"/>
      <c r="R257" s="562"/>
      <c r="S257" s="563"/>
      <c r="T257" s="563"/>
      <c r="U257" s="563"/>
      <c r="V257" s="563"/>
      <c r="W257" s="563"/>
      <c r="X257" s="563"/>
      <c r="Y257" s="545"/>
      <c r="Z257" s="563"/>
      <c r="AA257" s="545"/>
      <c r="AB257" s="705"/>
      <c r="AC257" s="577"/>
      <c r="AD257" s="577"/>
      <c r="AE257" s="773"/>
      <c r="AF257" s="545"/>
      <c r="AG257" s="545"/>
      <c r="AH257" s="545"/>
      <c r="AI257" s="569"/>
      <c r="AJ257" s="836"/>
      <c r="AK257" s="551"/>
      <c r="AL257" s="551"/>
      <c r="AM257" s="545"/>
      <c r="AN257" s="569"/>
      <c r="AO257" s="615"/>
      <c r="AP257" s="430"/>
      <c r="AQ257" s="430"/>
      <c r="AR257" s="430"/>
      <c r="AS257" s="430"/>
      <c r="AT257" s="430"/>
      <c r="AU257" s="430"/>
      <c r="AV257" s="430"/>
      <c r="AW257" s="430"/>
      <c r="AX257" s="430"/>
      <c r="AY257" s="430"/>
      <c r="AZ257" s="477"/>
      <c r="BA257" s="483"/>
      <c r="BB257" s="479"/>
      <c r="BC257" s="479"/>
      <c r="BD257" s="479"/>
      <c r="BE257" s="644"/>
    </row>
    <row r="258" spans="1:57" ht="18.75" customHeight="1" thickBot="1">
      <c r="A258" s="436"/>
      <c r="B258" s="964"/>
      <c r="C258" s="545"/>
      <c r="D258" s="425"/>
      <c r="E258" s="648"/>
      <c r="F258" s="425"/>
      <c r="G258" s="648"/>
      <c r="H258" s="554" t="s">
        <v>130</v>
      </c>
      <c r="I258" s="92" t="s">
        <v>140</v>
      </c>
      <c r="J258" s="584"/>
      <c r="K258" s="587"/>
      <c r="L258" s="545"/>
      <c r="M258" s="805"/>
      <c r="N258" s="648"/>
      <c r="O258" s="545"/>
      <c r="P258" s="563"/>
      <c r="Q258" s="563"/>
      <c r="R258" s="563"/>
      <c r="S258" s="563"/>
      <c r="T258" s="563"/>
      <c r="U258" s="563"/>
      <c r="V258" s="563"/>
      <c r="W258" s="563"/>
      <c r="X258" s="563"/>
      <c r="Y258" s="545"/>
      <c r="Z258" s="563"/>
      <c r="AA258" s="545"/>
      <c r="AB258" s="705"/>
      <c r="AC258" s="577"/>
      <c r="AD258" s="577"/>
      <c r="AE258" s="773"/>
      <c r="AF258" s="545"/>
      <c r="AG258" s="545"/>
      <c r="AH258" s="545"/>
      <c r="AI258" s="569"/>
      <c r="AJ258" s="836"/>
      <c r="AK258" s="551"/>
      <c r="AL258" s="551"/>
      <c r="AM258" s="545"/>
      <c r="AN258" s="569"/>
      <c r="AO258" s="615"/>
      <c r="AP258" s="430"/>
      <c r="AQ258" s="430"/>
      <c r="AR258" s="430"/>
      <c r="AS258" s="430"/>
      <c r="AT258" s="430"/>
      <c r="AU258" s="430"/>
      <c r="AV258" s="430"/>
      <c r="AW258" s="430"/>
      <c r="AX258" s="430"/>
      <c r="AY258" s="430"/>
      <c r="AZ258" s="477"/>
      <c r="BA258" s="483"/>
      <c r="BB258" s="479"/>
      <c r="BC258" s="479"/>
      <c r="BD258" s="479"/>
      <c r="BE258" s="644"/>
    </row>
    <row r="259" spans="1:57" ht="9.75" customHeight="1" thickBot="1">
      <c r="A259" s="436"/>
      <c r="B259" s="964"/>
      <c r="C259" s="545"/>
      <c r="D259" s="425"/>
      <c r="E259" s="648"/>
      <c r="F259" s="425"/>
      <c r="G259" s="648"/>
      <c r="H259" s="554"/>
      <c r="I259" s="92" t="s">
        <v>140</v>
      </c>
      <c r="J259" s="584"/>
      <c r="K259" s="587"/>
      <c r="L259" s="545"/>
      <c r="M259" s="805"/>
      <c r="N259" s="648"/>
      <c r="O259" s="545"/>
      <c r="P259" s="563"/>
      <c r="Q259" s="563"/>
      <c r="R259" s="563"/>
      <c r="S259" s="563"/>
      <c r="T259" s="563"/>
      <c r="U259" s="563"/>
      <c r="V259" s="563"/>
      <c r="W259" s="563"/>
      <c r="X259" s="563"/>
      <c r="Y259" s="545"/>
      <c r="Z259" s="563"/>
      <c r="AA259" s="545"/>
      <c r="AB259" s="705"/>
      <c r="AC259" s="577"/>
      <c r="AD259" s="577"/>
      <c r="AE259" s="773"/>
      <c r="AF259" s="545"/>
      <c r="AG259" s="545"/>
      <c r="AH259" s="545"/>
      <c r="AI259" s="569"/>
      <c r="AJ259" s="836"/>
      <c r="AK259" s="551"/>
      <c r="AL259" s="551"/>
      <c r="AM259" s="545"/>
      <c r="AN259" s="569"/>
      <c r="AO259" s="615"/>
      <c r="AP259" s="430"/>
      <c r="AQ259" s="430"/>
      <c r="AR259" s="430"/>
      <c r="AS259" s="430"/>
      <c r="AT259" s="430"/>
      <c r="AU259" s="430"/>
      <c r="AV259" s="430"/>
      <c r="AW259" s="430"/>
      <c r="AX259" s="430"/>
      <c r="AY259" s="430"/>
      <c r="AZ259" s="477"/>
      <c r="BA259" s="483"/>
      <c r="BB259" s="479"/>
      <c r="BC259" s="479"/>
      <c r="BD259" s="479"/>
      <c r="BE259" s="644"/>
    </row>
    <row r="260" spans="1:57" ht="18.75" customHeight="1" thickBot="1">
      <c r="A260" s="436"/>
      <c r="B260" s="964"/>
      <c r="C260" s="545"/>
      <c r="D260" s="425"/>
      <c r="E260" s="648"/>
      <c r="F260" s="425"/>
      <c r="G260" s="648"/>
      <c r="H260" s="554" t="s">
        <v>131</v>
      </c>
      <c r="I260" s="92" t="s">
        <v>140</v>
      </c>
      <c r="J260" s="584"/>
      <c r="K260" s="587"/>
      <c r="L260" s="545"/>
      <c r="M260" s="805"/>
      <c r="N260" s="648"/>
      <c r="O260" s="545"/>
      <c r="P260" s="563"/>
      <c r="Q260" s="563"/>
      <c r="R260" s="563"/>
      <c r="S260" s="563"/>
      <c r="T260" s="563"/>
      <c r="U260" s="563"/>
      <c r="V260" s="563"/>
      <c r="W260" s="563"/>
      <c r="X260" s="563"/>
      <c r="Y260" s="545"/>
      <c r="Z260" s="563"/>
      <c r="AA260" s="545"/>
      <c r="AB260" s="705"/>
      <c r="AC260" s="577"/>
      <c r="AD260" s="577"/>
      <c r="AE260" s="773"/>
      <c r="AF260" s="545"/>
      <c r="AG260" s="545"/>
      <c r="AH260" s="545"/>
      <c r="AI260" s="569"/>
      <c r="AJ260" s="836"/>
      <c r="AK260" s="551"/>
      <c r="AL260" s="551"/>
      <c r="AM260" s="545"/>
      <c r="AN260" s="569"/>
      <c r="AO260" s="615"/>
      <c r="AP260" s="430"/>
      <c r="AQ260" s="430"/>
      <c r="AR260" s="430"/>
      <c r="AS260" s="430"/>
      <c r="AT260" s="430"/>
      <c r="AU260" s="430"/>
      <c r="AV260" s="430"/>
      <c r="AW260" s="430"/>
      <c r="AX260" s="430"/>
      <c r="AY260" s="430"/>
      <c r="AZ260" s="477"/>
      <c r="BA260" s="483"/>
      <c r="BB260" s="479"/>
      <c r="BC260" s="479"/>
      <c r="BD260" s="479"/>
      <c r="BE260" s="644"/>
    </row>
    <row r="261" spans="1:57" ht="12.75" customHeight="1" thickBot="1">
      <c r="A261" s="436"/>
      <c r="B261" s="964"/>
      <c r="C261" s="545"/>
      <c r="D261" s="425"/>
      <c r="E261" s="648"/>
      <c r="F261" s="425"/>
      <c r="G261" s="648"/>
      <c r="H261" s="554"/>
      <c r="I261" s="92" t="s">
        <v>140</v>
      </c>
      <c r="J261" s="584"/>
      <c r="K261" s="587"/>
      <c r="L261" s="545"/>
      <c r="M261" s="805"/>
      <c r="N261" s="648"/>
      <c r="O261" s="545"/>
      <c r="P261" s="563"/>
      <c r="Q261" s="563"/>
      <c r="R261" s="563"/>
      <c r="S261" s="563"/>
      <c r="T261" s="563"/>
      <c r="U261" s="563"/>
      <c r="V261" s="563"/>
      <c r="W261" s="563"/>
      <c r="X261" s="563"/>
      <c r="Y261" s="545"/>
      <c r="Z261" s="563"/>
      <c r="AA261" s="545"/>
      <c r="AB261" s="705"/>
      <c r="AC261" s="577"/>
      <c r="AD261" s="577"/>
      <c r="AE261" s="773"/>
      <c r="AF261" s="545"/>
      <c r="AG261" s="545"/>
      <c r="AH261" s="545"/>
      <c r="AI261" s="569"/>
      <c r="AJ261" s="836"/>
      <c r="AK261" s="551"/>
      <c r="AL261" s="551"/>
      <c r="AM261" s="545"/>
      <c r="AN261" s="569"/>
      <c r="AO261" s="615"/>
      <c r="AP261" s="430"/>
      <c r="AQ261" s="430"/>
      <c r="AR261" s="430"/>
      <c r="AS261" s="430"/>
      <c r="AT261" s="430"/>
      <c r="AU261" s="430"/>
      <c r="AV261" s="430"/>
      <c r="AW261" s="430"/>
      <c r="AX261" s="430"/>
      <c r="AY261" s="430"/>
      <c r="AZ261" s="477"/>
      <c r="BA261" s="483"/>
      <c r="BB261" s="479"/>
      <c r="BC261" s="479"/>
      <c r="BD261" s="479"/>
      <c r="BE261" s="644"/>
    </row>
    <row r="262" spans="1:57" ht="18.75" customHeight="1" thickBot="1">
      <c r="A262" s="436"/>
      <c r="B262" s="964"/>
      <c r="C262" s="545"/>
      <c r="D262" s="425"/>
      <c r="E262" s="648"/>
      <c r="F262" s="425"/>
      <c r="G262" s="648"/>
      <c r="H262" s="554" t="s">
        <v>132</v>
      </c>
      <c r="I262" s="92" t="s">
        <v>140</v>
      </c>
      <c r="J262" s="584"/>
      <c r="K262" s="587"/>
      <c r="L262" s="545"/>
      <c r="M262" s="805"/>
      <c r="N262" s="648"/>
      <c r="O262" s="545"/>
      <c r="P262" s="563"/>
      <c r="Q262" s="563"/>
      <c r="R262" s="563"/>
      <c r="S262" s="563"/>
      <c r="T262" s="563"/>
      <c r="U262" s="563"/>
      <c r="V262" s="563"/>
      <c r="W262" s="563"/>
      <c r="X262" s="563"/>
      <c r="Y262" s="545"/>
      <c r="Z262" s="563"/>
      <c r="AA262" s="545"/>
      <c r="AB262" s="705"/>
      <c r="AC262" s="577"/>
      <c r="AD262" s="577"/>
      <c r="AE262" s="773"/>
      <c r="AF262" s="545"/>
      <c r="AG262" s="545"/>
      <c r="AH262" s="545"/>
      <c r="AI262" s="569"/>
      <c r="AJ262" s="836"/>
      <c r="AK262" s="551"/>
      <c r="AL262" s="551"/>
      <c r="AM262" s="545"/>
      <c r="AN262" s="569"/>
      <c r="AO262" s="615"/>
      <c r="AP262" s="430"/>
      <c r="AQ262" s="430"/>
      <c r="AR262" s="430"/>
      <c r="AS262" s="430"/>
      <c r="AT262" s="430"/>
      <c r="AU262" s="430"/>
      <c r="AV262" s="430"/>
      <c r="AW262" s="430"/>
      <c r="AX262" s="430"/>
      <c r="AY262" s="430"/>
      <c r="AZ262" s="477"/>
      <c r="BA262" s="483"/>
      <c r="BB262" s="479"/>
      <c r="BC262" s="479"/>
      <c r="BD262" s="479"/>
      <c r="BE262" s="644"/>
    </row>
    <row r="263" spans="1:57" ht="12.75" customHeight="1" thickBot="1">
      <c r="A263" s="436"/>
      <c r="B263" s="964"/>
      <c r="C263" s="545"/>
      <c r="D263" s="425"/>
      <c r="E263" s="648"/>
      <c r="F263" s="425"/>
      <c r="G263" s="648"/>
      <c r="H263" s="554"/>
      <c r="I263" s="92" t="s">
        <v>140</v>
      </c>
      <c r="J263" s="584"/>
      <c r="K263" s="587"/>
      <c r="L263" s="545"/>
      <c r="M263" s="805"/>
      <c r="N263" s="648"/>
      <c r="O263" s="545"/>
      <c r="P263" s="563"/>
      <c r="Q263" s="563"/>
      <c r="R263" s="563"/>
      <c r="S263" s="563"/>
      <c r="T263" s="563"/>
      <c r="U263" s="563"/>
      <c r="V263" s="563"/>
      <c r="W263" s="563"/>
      <c r="X263" s="563"/>
      <c r="Y263" s="545"/>
      <c r="Z263" s="563"/>
      <c r="AA263" s="545"/>
      <c r="AB263" s="705"/>
      <c r="AC263" s="577"/>
      <c r="AD263" s="577"/>
      <c r="AE263" s="773"/>
      <c r="AF263" s="545"/>
      <c r="AG263" s="545"/>
      <c r="AH263" s="545"/>
      <c r="AI263" s="569"/>
      <c r="AJ263" s="836"/>
      <c r="AK263" s="551"/>
      <c r="AL263" s="551"/>
      <c r="AM263" s="545"/>
      <c r="AN263" s="569"/>
      <c r="AO263" s="615"/>
      <c r="AP263" s="430"/>
      <c r="AQ263" s="430"/>
      <c r="AR263" s="430"/>
      <c r="AS263" s="430"/>
      <c r="AT263" s="430"/>
      <c r="AU263" s="430"/>
      <c r="AV263" s="430"/>
      <c r="AW263" s="430"/>
      <c r="AX263" s="430"/>
      <c r="AY263" s="430"/>
      <c r="AZ263" s="477"/>
      <c r="BA263" s="483"/>
      <c r="BB263" s="479"/>
      <c r="BC263" s="479"/>
      <c r="BD263" s="479"/>
      <c r="BE263" s="644"/>
    </row>
    <row r="264" spans="1:57" ht="14.25" customHeight="1" thickBot="1">
      <c r="A264" s="436"/>
      <c r="B264" s="964"/>
      <c r="C264" s="545"/>
      <c r="D264" s="425"/>
      <c r="E264" s="648"/>
      <c r="F264" s="425"/>
      <c r="G264" s="648"/>
      <c r="H264" s="556" t="s">
        <v>133</v>
      </c>
      <c r="I264" s="92" t="s">
        <v>140</v>
      </c>
      <c r="J264" s="584"/>
      <c r="K264" s="587"/>
      <c r="L264" s="545"/>
      <c r="M264" s="805"/>
      <c r="N264" s="648"/>
      <c r="O264" s="545"/>
      <c r="P264" s="563"/>
      <c r="Q264" s="563"/>
      <c r="R264" s="563"/>
      <c r="S264" s="563"/>
      <c r="T264" s="563"/>
      <c r="U264" s="563"/>
      <c r="V264" s="563"/>
      <c r="W264" s="563"/>
      <c r="X264" s="563"/>
      <c r="Y264" s="545"/>
      <c r="Z264" s="563"/>
      <c r="AA264" s="545"/>
      <c r="AB264" s="705"/>
      <c r="AC264" s="577"/>
      <c r="AD264" s="577"/>
      <c r="AE264" s="773"/>
      <c r="AF264" s="545"/>
      <c r="AG264" s="545"/>
      <c r="AH264" s="545"/>
      <c r="AI264" s="569"/>
      <c r="AJ264" s="836"/>
      <c r="AK264" s="551"/>
      <c r="AL264" s="551"/>
      <c r="AM264" s="545"/>
      <c r="AN264" s="569"/>
      <c r="AO264" s="615"/>
      <c r="AP264" s="430"/>
      <c r="AQ264" s="430"/>
      <c r="AR264" s="430"/>
      <c r="AS264" s="430"/>
      <c r="AT264" s="430"/>
      <c r="AU264" s="430"/>
      <c r="AV264" s="430"/>
      <c r="AW264" s="430"/>
      <c r="AX264" s="430"/>
      <c r="AY264" s="430"/>
      <c r="AZ264" s="477"/>
      <c r="BA264" s="483"/>
      <c r="BB264" s="479"/>
      <c r="BC264" s="479"/>
      <c r="BD264" s="479"/>
      <c r="BE264" s="644"/>
    </row>
    <row r="265" spans="1:57" ht="13.5" customHeight="1" thickBot="1">
      <c r="A265" s="436"/>
      <c r="B265" s="964"/>
      <c r="C265" s="545"/>
      <c r="D265" s="425"/>
      <c r="E265" s="648"/>
      <c r="F265" s="425"/>
      <c r="G265" s="648"/>
      <c r="H265" s="558"/>
      <c r="I265" s="92" t="s">
        <v>140</v>
      </c>
      <c r="J265" s="584"/>
      <c r="K265" s="587"/>
      <c r="L265" s="545"/>
      <c r="M265" s="805"/>
      <c r="N265" s="648"/>
      <c r="O265" s="545"/>
      <c r="P265" s="563"/>
      <c r="Q265" s="563"/>
      <c r="R265" s="563"/>
      <c r="S265" s="563"/>
      <c r="T265" s="563"/>
      <c r="U265" s="563"/>
      <c r="V265" s="563"/>
      <c r="W265" s="563"/>
      <c r="X265" s="563"/>
      <c r="Y265" s="545"/>
      <c r="Z265" s="563"/>
      <c r="AA265" s="545"/>
      <c r="AB265" s="705"/>
      <c r="AC265" s="577"/>
      <c r="AD265" s="577"/>
      <c r="AE265" s="773"/>
      <c r="AF265" s="545"/>
      <c r="AG265" s="545"/>
      <c r="AH265" s="545"/>
      <c r="AI265" s="569"/>
      <c r="AJ265" s="836"/>
      <c r="AK265" s="551"/>
      <c r="AL265" s="551"/>
      <c r="AM265" s="545"/>
      <c r="AN265" s="569"/>
      <c r="AO265" s="615"/>
      <c r="AP265" s="430"/>
      <c r="AQ265" s="430"/>
      <c r="AR265" s="430"/>
      <c r="AS265" s="430"/>
      <c r="AT265" s="430"/>
      <c r="AU265" s="430"/>
      <c r="AV265" s="430"/>
      <c r="AW265" s="430"/>
      <c r="AX265" s="430"/>
      <c r="AY265" s="430"/>
      <c r="AZ265" s="477"/>
      <c r="BA265" s="483"/>
      <c r="BB265" s="479"/>
      <c r="BC265" s="479"/>
      <c r="BD265" s="479"/>
      <c r="BE265" s="644"/>
    </row>
    <row r="266" spans="1:57" ht="18.75" customHeight="1" thickBot="1">
      <c r="A266" s="436"/>
      <c r="B266" s="964"/>
      <c r="C266" s="545"/>
      <c r="D266" s="425"/>
      <c r="E266" s="648"/>
      <c r="F266" s="425"/>
      <c r="G266" s="648"/>
      <c r="H266" s="684" t="s">
        <v>134</v>
      </c>
      <c r="I266" s="92" t="s">
        <v>140</v>
      </c>
      <c r="J266" s="584"/>
      <c r="K266" s="587"/>
      <c r="L266" s="545"/>
      <c r="M266" s="805"/>
      <c r="N266" s="648"/>
      <c r="O266" s="545"/>
      <c r="P266" s="563"/>
      <c r="Q266" s="563"/>
      <c r="R266" s="563"/>
      <c r="S266" s="563"/>
      <c r="T266" s="563"/>
      <c r="U266" s="563"/>
      <c r="V266" s="563"/>
      <c r="W266" s="563"/>
      <c r="X266" s="563"/>
      <c r="Y266" s="545"/>
      <c r="Z266" s="563"/>
      <c r="AA266" s="545"/>
      <c r="AB266" s="705"/>
      <c r="AC266" s="577"/>
      <c r="AD266" s="577"/>
      <c r="AE266" s="773"/>
      <c r="AF266" s="545"/>
      <c r="AG266" s="545"/>
      <c r="AH266" s="545"/>
      <c r="AI266" s="569"/>
      <c r="AJ266" s="836"/>
      <c r="AK266" s="551"/>
      <c r="AL266" s="551"/>
      <c r="AM266" s="545"/>
      <c r="AN266" s="569"/>
      <c r="AO266" s="615"/>
      <c r="AP266" s="430"/>
      <c r="AQ266" s="430"/>
      <c r="AR266" s="430"/>
      <c r="AS266" s="430"/>
      <c r="AT266" s="430"/>
      <c r="AU266" s="430"/>
      <c r="AV266" s="430"/>
      <c r="AW266" s="430"/>
      <c r="AX266" s="430"/>
      <c r="AY266" s="430"/>
      <c r="AZ266" s="477"/>
      <c r="BA266" s="483"/>
      <c r="BB266" s="479"/>
      <c r="BC266" s="479"/>
      <c r="BD266" s="479"/>
      <c r="BE266" s="644"/>
    </row>
    <row r="267" spans="1:57" ht="15.75" customHeight="1" thickBot="1">
      <c r="A267" s="437"/>
      <c r="B267" s="965"/>
      <c r="C267" s="589"/>
      <c r="D267" s="426"/>
      <c r="E267" s="649"/>
      <c r="F267" s="426"/>
      <c r="G267" s="649"/>
      <c r="H267" s="685"/>
      <c r="I267" s="92" t="s">
        <v>140</v>
      </c>
      <c r="J267" s="666"/>
      <c r="K267" s="668"/>
      <c r="L267" s="545"/>
      <c r="M267" s="806"/>
      <c r="N267" s="649"/>
      <c r="O267" s="589"/>
      <c r="P267" s="658"/>
      <c r="Q267" s="658"/>
      <c r="R267" s="658"/>
      <c r="S267" s="658"/>
      <c r="T267" s="658"/>
      <c r="U267" s="658"/>
      <c r="V267" s="658"/>
      <c r="W267" s="658"/>
      <c r="X267" s="658"/>
      <c r="Y267" s="589"/>
      <c r="Z267" s="658"/>
      <c r="AA267" s="589"/>
      <c r="AB267" s="706"/>
      <c r="AC267" s="577"/>
      <c r="AD267" s="577"/>
      <c r="AE267" s="774"/>
      <c r="AF267" s="589"/>
      <c r="AG267" s="589"/>
      <c r="AH267" s="545"/>
      <c r="AI267" s="632"/>
      <c r="AJ267" s="837"/>
      <c r="AK267" s="795"/>
      <c r="AL267" s="795"/>
      <c r="AM267" s="589"/>
      <c r="AN267" s="632"/>
      <c r="AO267" s="645"/>
      <c r="AP267" s="431"/>
      <c r="AQ267" s="431"/>
      <c r="AR267" s="431"/>
      <c r="AS267" s="431"/>
      <c r="AT267" s="431"/>
      <c r="AU267" s="431"/>
      <c r="AV267" s="431"/>
      <c r="AW267" s="431"/>
      <c r="AX267" s="431"/>
      <c r="AY267" s="431"/>
      <c r="AZ267" s="484"/>
      <c r="BA267" s="485"/>
      <c r="BB267" s="486"/>
      <c r="BC267" s="486"/>
      <c r="BD267" s="486"/>
      <c r="BE267" s="646"/>
    </row>
    <row r="268" spans="1:57" ht="46.5" customHeight="1" thickBot="1">
      <c r="A268" s="435">
        <v>9</v>
      </c>
      <c r="B268" s="949" t="s">
        <v>311</v>
      </c>
      <c r="C268" s="544" t="s">
        <v>312</v>
      </c>
      <c r="D268" s="424" t="s">
        <v>85</v>
      </c>
      <c r="E268" s="544" t="s">
        <v>313</v>
      </c>
      <c r="F268" s="424" t="s">
        <v>314</v>
      </c>
      <c r="G268" s="733" t="s">
        <v>88</v>
      </c>
      <c r="H268" s="36" t="s">
        <v>89</v>
      </c>
      <c r="I268" s="92" t="s">
        <v>140</v>
      </c>
      <c r="J268" s="665">
        <v>26</v>
      </c>
      <c r="K268" s="667" t="str">
        <f>+IF(AND(J268&lt;6,J268&gt;0),"Moderado",IF(AND(J268&lt;12,J268&gt;5),"Mayor",IF(AND(J268&lt;20,J268&gt;11),"Catastrófico","Responda las Preguntas de Impacto")))</f>
        <v>Responda las Preguntas de Impacto</v>
      </c>
      <c r="L268" s="544"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804"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447" t="s">
        <v>315</v>
      </c>
      <c r="O268" s="427" t="s">
        <v>92</v>
      </c>
      <c r="P268" s="34" t="s">
        <v>93</v>
      </c>
      <c r="Q268" s="30" t="s">
        <v>94</v>
      </c>
      <c r="R268" s="30">
        <v>15</v>
      </c>
      <c r="S268" s="707">
        <f>SUM(R268:R275)</f>
        <v>100</v>
      </c>
      <c r="T268" s="430" t="str">
        <f>+IF(AND(S268&lt;=100,S268&gt;=96),"Fuerte",IF(AND(S268&lt;=95,S268&gt;=86),"Moderado",IF(AND(S268&lt;=85,J268&gt;=0),"Débil"," ")))</f>
        <v>Fuerte</v>
      </c>
      <c r="U268" s="430" t="s">
        <v>95</v>
      </c>
      <c r="V268" s="430"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430">
        <f>IF(V268="Fuerte",100,IF(V268="Moderado",50,IF(V268="Débil",0)))</f>
        <v>100</v>
      </c>
      <c r="X268" s="562">
        <f>AVERAGE(W268:W293)</f>
        <v>100</v>
      </c>
      <c r="Y268" s="553" t="s">
        <v>316</v>
      </c>
      <c r="Z268" s="562" t="s">
        <v>208</v>
      </c>
      <c r="AA268" s="787" t="s">
        <v>317</v>
      </c>
      <c r="AB268" s="771" t="str">
        <f>+IF(X268=100,"Fuerte",IF(AND(X268&lt;=99,X268&gt;=50),"Moderado",IF(X268&lt;50,"Débil"," ")))</f>
        <v>Fuerte</v>
      </c>
      <c r="AC268" s="577" t="s">
        <v>99</v>
      </c>
      <c r="AD268" s="577" t="s">
        <v>99</v>
      </c>
      <c r="AE268" s="772"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544"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544" t="str">
        <f>K268</f>
        <v>Responda las Preguntas de Impacto</v>
      </c>
      <c r="AH268" s="544"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637"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540" t="s">
        <v>318</v>
      </c>
      <c r="AK268" s="789">
        <v>43466</v>
      </c>
      <c r="AL268" s="550">
        <v>43830</v>
      </c>
      <c r="AM268" s="716" t="s">
        <v>319</v>
      </c>
      <c r="AN268" s="568" t="s">
        <v>320</v>
      </c>
      <c r="AO268" s="656"/>
      <c r="AP268" s="621"/>
      <c r="AQ268" s="621"/>
      <c r="AR268" s="621"/>
      <c r="AS268" s="621"/>
      <c r="AT268" s="621"/>
      <c r="AU268" s="621"/>
      <c r="AV268" s="621"/>
      <c r="AW268" s="621"/>
      <c r="AX268" s="621"/>
      <c r="AY268" s="621"/>
      <c r="AZ268" s="622"/>
      <c r="BA268" s="625"/>
      <c r="BB268" s="650"/>
      <c r="BC268" s="650"/>
      <c r="BD268" s="650"/>
      <c r="BE268" s="653"/>
    </row>
    <row r="269" spans="1:57" ht="30" customHeight="1" thickBot="1">
      <c r="A269" s="436"/>
      <c r="B269" s="575"/>
      <c r="C269" s="545"/>
      <c r="D269" s="425"/>
      <c r="E269" s="545"/>
      <c r="F269" s="425"/>
      <c r="G269" s="648"/>
      <c r="H269" s="32" t="s">
        <v>104</v>
      </c>
      <c r="I269" s="92" t="s">
        <v>140</v>
      </c>
      <c r="J269" s="584"/>
      <c r="K269" s="587"/>
      <c r="L269" s="545"/>
      <c r="M269" s="805"/>
      <c r="N269" s="448"/>
      <c r="O269" s="428"/>
      <c r="P269" s="34" t="s">
        <v>105</v>
      </c>
      <c r="Q269" s="30" t="s">
        <v>106</v>
      </c>
      <c r="R269" s="30">
        <v>15</v>
      </c>
      <c r="S269" s="708"/>
      <c r="T269" s="430"/>
      <c r="U269" s="430"/>
      <c r="V269" s="430"/>
      <c r="W269" s="430"/>
      <c r="X269" s="563"/>
      <c r="Y269" s="545"/>
      <c r="Z269" s="563"/>
      <c r="AA269" s="591"/>
      <c r="AB269" s="705"/>
      <c r="AC269" s="577"/>
      <c r="AD269" s="577"/>
      <c r="AE269" s="773"/>
      <c r="AF269" s="545"/>
      <c r="AG269" s="545"/>
      <c r="AH269" s="545"/>
      <c r="AI269" s="572"/>
      <c r="AJ269" s="540"/>
      <c r="AK269" s="551"/>
      <c r="AL269" s="551"/>
      <c r="AM269" s="548"/>
      <c r="AN269" s="569"/>
      <c r="AO269" s="613"/>
      <c r="AP269" s="563"/>
      <c r="AQ269" s="563"/>
      <c r="AR269" s="563"/>
      <c r="AS269" s="563"/>
      <c r="AT269" s="563"/>
      <c r="AU269" s="563"/>
      <c r="AV269" s="563"/>
      <c r="AW269" s="563"/>
      <c r="AX269" s="563"/>
      <c r="AY269" s="563"/>
      <c r="AZ269" s="623"/>
      <c r="BA269" s="626"/>
      <c r="BB269" s="651"/>
      <c r="BC269" s="651"/>
      <c r="BD269" s="651"/>
      <c r="BE269" s="654"/>
    </row>
    <row r="270" spans="1:57" ht="30" customHeight="1" thickBot="1">
      <c r="A270" s="436"/>
      <c r="B270" s="575"/>
      <c r="C270" s="545"/>
      <c r="D270" s="425"/>
      <c r="E270" s="545"/>
      <c r="F270" s="425"/>
      <c r="G270" s="648"/>
      <c r="H270" s="32" t="s">
        <v>107</v>
      </c>
      <c r="I270" s="92" t="s">
        <v>140</v>
      </c>
      <c r="J270" s="584"/>
      <c r="K270" s="587"/>
      <c r="L270" s="545"/>
      <c r="M270" s="805"/>
      <c r="N270" s="448"/>
      <c r="O270" s="428"/>
      <c r="P270" s="34" t="s">
        <v>108</v>
      </c>
      <c r="Q270" s="30" t="s">
        <v>109</v>
      </c>
      <c r="R270" s="30">
        <v>15</v>
      </c>
      <c r="S270" s="708"/>
      <c r="T270" s="430"/>
      <c r="U270" s="430"/>
      <c r="V270" s="430"/>
      <c r="W270" s="430"/>
      <c r="X270" s="563"/>
      <c r="Y270" s="545"/>
      <c r="Z270" s="563"/>
      <c r="AA270" s="591"/>
      <c r="AB270" s="705"/>
      <c r="AC270" s="577"/>
      <c r="AD270" s="577"/>
      <c r="AE270" s="773"/>
      <c r="AF270" s="545"/>
      <c r="AG270" s="545"/>
      <c r="AH270" s="545"/>
      <c r="AI270" s="572"/>
      <c r="AJ270" s="540"/>
      <c r="AK270" s="551"/>
      <c r="AL270" s="551"/>
      <c r="AM270" s="548"/>
      <c r="AN270" s="569"/>
      <c r="AO270" s="613"/>
      <c r="AP270" s="563"/>
      <c r="AQ270" s="563"/>
      <c r="AR270" s="563"/>
      <c r="AS270" s="563"/>
      <c r="AT270" s="563"/>
      <c r="AU270" s="563"/>
      <c r="AV270" s="563"/>
      <c r="AW270" s="563"/>
      <c r="AX270" s="563"/>
      <c r="AY270" s="563"/>
      <c r="AZ270" s="623"/>
      <c r="BA270" s="626"/>
      <c r="BB270" s="651"/>
      <c r="BC270" s="651"/>
      <c r="BD270" s="651"/>
      <c r="BE270" s="654"/>
    </row>
    <row r="271" spans="1:57" ht="30" customHeight="1" thickBot="1">
      <c r="A271" s="436"/>
      <c r="B271" s="575"/>
      <c r="C271" s="545"/>
      <c r="D271" s="425"/>
      <c r="E271" s="545"/>
      <c r="F271" s="425"/>
      <c r="G271" s="648"/>
      <c r="H271" s="32" t="s">
        <v>110</v>
      </c>
      <c r="I271" s="92" t="s">
        <v>140</v>
      </c>
      <c r="J271" s="584"/>
      <c r="K271" s="587"/>
      <c r="L271" s="545"/>
      <c r="M271" s="805"/>
      <c r="N271" s="448"/>
      <c r="O271" s="428"/>
      <c r="P271" s="34" t="s">
        <v>112</v>
      </c>
      <c r="Q271" s="30" t="s">
        <v>113</v>
      </c>
      <c r="R271" s="30">
        <v>15</v>
      </c>
      <c r="S271" s="708"/>
      <c r="T271" s="430"/>
      <c r="U271" s="430"/>
      <c r="V271" s="430"/>
      <c r="W271" s="430"/>
      <c r="X271" s="563"/>
      <c r="Y271" s="545"/>
      <c r="Z271" s="563"/>
      <c r="AA271" s="591"/>
      <c r="AB271" s="705"/>
      <c r="AC271" s="577"/>
      <c r="AD271" s="577"/>
      <c r="AE271" s="773"/>
      <c r="AF271" s="545"/>
      <c r="AG271" s="545"/>
      <c r="AH271" s="545"/>
      <c r="AI271" s="572"/>
      <c r="AJ271" s="540"/>
      <c r="AK271" s="551"/>
      <c r="AL271" s="551"/>
      <c r="AM271" s="548"/>
      <c r="AN271" s="569"/>
      <c r="AO271" s="613"/>
      <c r="AP271" s="563"/>
      <c r="AQ271" s="563"/>
      <c r="AR271" s="563"/>
      <c r="AS271" s="563"/>
      <c r="AT271" s="563"/>
      <c r="AU271" s="563"/>
      <c r="AV271" s="563"/>
      <c r="AW271" s="563"/>
      <c r="AX271" s="563"/>
      <c r="AY271" s="563"/>
      <c r="AZ271" s="623"/>
      <c r="BA271" s="626"/>
      <c r="BB271" s="651"/>
      <c r="BC271" s="651"/>
      <c r="BD271" s="651"/>
      <c r="BE271" s="654"/>
    </row>
    <row r="272" spans="1:57" ht="30" customHeight="1" thickBot="1">
      <c r="A272" s="436"/>
      <c r="B272" s="575"/>
      <c r="C272" s="545"/>
      <c r="D272" s="425"/>
      <c r="E272" s="545"/>
      <c r="F272" s="425"/>
      <c r="G272" s="648"/>
      <c r="H272" s="32" t="s">
        <v>114</v>
      </c>
      <c r="I272" s="92" t="s">
        <v>140</v>
      </c>
      <c r="J272" s="584"/>
      <c r="K272" s="587"/>
      <c r="L272" s="545"/>
      <c r="M272" s="805"/>
      <c r="N272" s="448"/>
      <c r="O272" s="428"/>
      <c r="P272" s="34" t="s">
        <v>115</v>
      </c>
      <c r="Q272" s="30" t="s">
        <v>116</v>
      </c>
      <c r="R272" s="30">
        <v>15</v>
      </c>
      <c r="S272" s="708"/>
      <c r="T272" s="430"/>
      <c r="U272" s="430"/>
      <c r="V272" s="430"/>
      <c r="W272" s="430"/>
      <c r="X272" s="563"/>
      <c r="Y272" s="545"/>
      <c r="Z272" s="563"/>
      <c r="AA272" s="591"/>
      <c r="AB272" s="705"/>
      <c r="AC272" s="577"/>
      <c r="AD272" s="577"/>
      <c r="AE272" s="773"/>
      <c r="AF272" s="545"/>
      <c r="AG272" s="545"/>
      <c r="AH272" s="545"/>
      <c r="AI272" s="572"/>
      <c r="AJ272" s="540"/>
      <c r="AK272" s="551"/>
      <c r="AL272" s="551"/>
      <c r="AM272" s="548"/>
      <c r="AN272" s="569"/>
      <c r="AO272" s="613"/>
      <c r="AP272" s="563"/>
      <c r="AQ272" s="563"/>
      <c r="AR272" s="563"/>
      <c r="AS272" s="563"/>
      <c r="AT272" s="563"/>
      <c r="AU272" s="563"/>
      <c r="AV272" s="563"/>
      <c r="AW272" s="563"/>
      <c r="AX272" s="563"/>
      <c r="AY272" s="563"/>
      <c r="AZ272" s="623"/>
      <c r="BA272" s="626"/>
      <c r="BB272" s="651"/>
      <c r="BC272" s="651"/>
      <c r="BD272" s="651"/>
      <c r="BE272" s="654"/>
    </row>
    <row r="273" spans="1:57" ht="30" customHeight="1" thickBot="1">
      <c r="A273" s="436"/>
      <c r="B273" s="575"/>
      <c r="C273" s="545"/>
      <c r="D273" s="425"/>
      <c r="E273" s="545"/>
      <c r="F273" s="425"/>
      <c r="G273" s="648"/>
      <c r="H273" s="32" t="s">
        <v>117</v>
      </c>
      <c r="I273" s="92" t="s">
        <v>140</v>
      </c>
      <c r="J273" s="584"/>
      <c r="K273" s="587"/>
      <c r="L273" s="545"/>
      <c r="M273" s="805"/>
      <c r="N273" s="448"/>
      <c r="O273" s="428"/>
      <c r="P273" s="35" t="s">
        <v>118</v>
      </c>
      <c r="Q273" s="30" t="s">
        <v>119</v>
      </c>
      <c r="R273" s="30">
        <v>15</v>
      </c>
      <c r="S273" s="708"/>
      <c r="T273" s="430"/>
      <c r="U273" s="430"/>
      <c r="V273" s="430"/>
      <c r="W273" s="430"/>
      <c r="X273" s="563"/>
      <c r="Y273" s="545"/>
      <c r="Z273" s="563"/>
      <c r="AA273" s="591"/>
      <c r="AB273" s="705"/>
      <c r="AC273" s="577"/>
      <c r="AD273" s="577"/>
      <c r="AE273" s="773"/>
      <c r="AF273" s="545"/>
      <c r="AG273" s="545"/>
      <c r="AH273" s="545"/>
      <c r="AI273" s="572"/>
      <c r="AJ273" s="540"/>
      <c r="AK273" s="551"/>
      <c r="AL273" s="551"/>
      <c r="AM273" s="548"/>
      <c r="AN273" s="569"/>
      <c r="AO273" s="613"/>
      <c r="AP273" s="563"/>
      <c r="AQ273" s="563"/>
      <c r="AR273" s="563"/>
      <c r="AS273" s="563"/>
      <c r="AT273" s="563"/>
      <c r="AU273" s="563"/>
      <c r="AV273" s="563"/>
      <c r="AW273" s="563"/>
      <c r="AX273" s="563"/>
      <c r="AY273" s="563"/>
      <c r="AZ273" s="623"/>
      <c r="BA273" s="626"/>
      <c r="BB273" s="651"/>
      <c r="BC273" s="651"/>
      <c r="BD273" s="651"/>
      <c r="BE273" s="654"/>
    </row>
    <row r="274" spans="1:57" ht="30" customHeight="1" thickBot="1">
      <c r="A274" s="436"/>
      <c r="B274" s="575"/>
      <c r="C274" s="545"/>
      <c r="D274" s="425"/>
      <c r="E274" s="545"/>
      <c r="F274" s="425"/>
      <c r="G274" s="648"/>
      <c r="H274" s="32" t="s">
        <v>120</v>
      </c>
      <c r="I274" s="92" t="s">
        <v>140</v>
      </c>
      <c r="J274" s="584"/>
      <c r="K274" s="587"/>
      <c r="L274" s="545"/>
      <c r="M274" s="805"/>
      <c r="N274" s="448"/>
      <c r="O274" s="428"/>
      <c r="P274" s="34" t="s">
        <v>121</v>
      </c>
      <c r="Q274" s="34" t="s">
        <v>122</v>
      </c>
      <c r="R274" s="34">
        <v>10</v>
      </c>
      <c r="S274" s="708"/>
      <c r="T274" s="430"/>
      <c r="U274" s="430"/>
      <c r="V274" s="430"/>
      <c r="W274" s="430"/>
      <c r="X274" s="563"/>
      <c r="Y274" s="545"/>
      <c r="Z274" s="563"/>
      <c r="AA274" s="591"/>
      <c r="AB274" s="705"/>
      <c r="AC274" s="577"/>
      <c r="AD274" s="577"/>
      <c r="AE274" s="773"/>
      <c r="AF274" s="545"/>
      <c r="AG274" s="545"/>
      <c r="AH274" s="545"/>
      <c r="AI274" s="572"/>
      <c r="AJ274" s="540"/>
      <c r="AK274" s="551"/>
      <c r="AL274" s="551"/>
      <c r="AM274" s="548"/>
      <c r="AN274" s="569"/>
      <c r="AO274" s="613"/>
      <c r="AP274" s="563"/>
      <c r="AQ274" s="563"/>
      <c r="AR274" s="563"/>
      <c r="AS274" s="563"/>
      <c r="AT274" s="563"/>
      <c r="AU274" s="563"/>
      <c r="AV274" s="563"/>
      <c r="AW274" s="563"/>
      <c r="AX274" s="563"/>
      <c r="AY274" s="563"/>
      <c r="AZ274" s="623"/>
      <c r="BA274" s="626"/>
      <c r="BB274" s="651"/>
      <c r="BC274" s="651"/>
      <c r="BD274" s="651"/>
      <c r="BE274" s="654"/>
    </row>
    <row r="275" spans="1:57" ht="72" customHeight="1" thickBot="1">
      <c r="A275" s="436"/>
      <c r="B275" s="575"/>
      <c r="C275" s="545"/>
      <c r="D275" s="425"/>
      <c r="E275" s="546"/>
      <c r="F275" s="425"/>
      <c r="G275" s="648"/>
      <c r="H275" s="32" t="s">
        <v>123</v>
      </c>
      <c r="I275" s="92" t="s">
        <v>140</v>
      </c>
      <c r="J275" s="584"/>
      <c r="K275" s="587"/>
      <c r="L275" s="545"/>
      <c r="M275" s="805"/>
      <c r="N275" s="448"/>
      <c r="O275" s="428"/>
      <c r="P275" s="33"/>
      <c r="Q275" s="33"/>
      <c r="R275" s="33"/>
      <c r="S275" s="709"/>
      <c r="T275" s="430"/>
      <c r="U275" s="430"/>
      <c r="V275" s="430"/>
      <c r="W275" s="430"/>
      <c r="X275" s="563"/>
      <c r="Y275" s="546"/>
      <c r="Z275" s="564"/>
      <c r="AA275" s="834"/>
      <c r="AB275" s="705"/>
      <c r="AC275" s="577"/>
      <c r="AD275" s="577"/>
      <c r="AE275" s="773"/>
      <c r="AF275" s="545"/>
      <c r="AG275" s="545"/>
      <c r="AH275" s="545"/>
      <c r="AI275" s="572"/>
      <c r="AJ275" s="540"/>
      <c r="AK275" s="552"/>
      <c r="AL275" s="552"/>
      <c r="AM275" s="549"/>
      <c r="AN275" s="569"/>
      <c r="AO275" s="614"/>
      <c r="AP275" s="564"/>
      <c r="AQ275" s="564"/>
      <c r="AR275" s="564"/>
      <c r="AS275" s="564"/>
      <c r="AT275" s="564"/>
      <c r="AU275" s="564"/>
      <c r="AV275" s="564"/>
      <c r="AW275" s="564"/>
      <c r="AX275" s="564"/>
      <c r="AY275" s="564"/>
      <c r="AZ275" s="624"/>
      <c r="BA275" s="627"/>
      <c r="BB275" s="652"/>
      <c r="BC275" s="652"/>
      <c r="BD275" s="652"/>
      <c r="BE275" s="655"/>
    </row>
    <row r="276" spans="1:57" ht="30" customHeight="1" thickBot="1">
      <c r="A276" s="436"/>
      <c r="B276" s="575"/>
      <c r="C276" s="545"/>
      <c r="D276" s="425"/>
      <c r="E276" s="647" t="s">
        <v>321</v>
      </c>
      <c r="F276" s="425"/>
      <c r="G276" s="648"/>
      <c r="H276" s="32" t="s">
        <v>124</v>
      </c>
      <c r="I276" s="92" t="s">
        <v>140</v>
      </c>
      <c r="J276" s="584"/>
      <c r="K276" s="587"/>
      <c r="L276" s="545"/>
      <c r="M276" s="805"/>
      <c r="N276" s="448" t="s">
        <v>322</v>
      </c>
      <c r="O276" s="544" t="s">
        <v>92</v>
      </c>
      <c r="P276" s="30" t="s">
        <v>93</v>
      </c>
      <c r="Q276" s="30" t="s">
        <v>94</v>
      </c>
      <c r="R276" s="30">
        <v>15</v>
      </c>
      <c r="S276" s="562">
        <f>SUM(R276:R285)</f>
        <v>100</v>
      </c>
      <c r="T276" s="562" t="str">
        <f>+IF(AND(S276&lt;=100,S276&gt;=96),"Fuerte",IF(AND(S276&lt;=95,S276&gt;=86),"Moderado",IF(AND(S276&lt;=85,J276&gt;=0),"Débil"," ")))</f>
        <v>Fuerte</v>
      </c>
      <c r="U276" s="562" t="s">
        <v>95</v>
      </c>
      <c r="V276" s="562"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562">
        <f>IF(V276="Fuerte",100,IF(V276="Moderado",50,IF(V276="Débil",0)))</f>
        <v>100</v>
      </c>
      <c r="X276" s="563"/>
      <c r="Y276" s="553" t="s">
        <v>323</v>
      </c>
      <c r="Z276" s="606" t="s">
        <v>214</v>
      </c>
      <c r="AA276" s="553" t="s">
        <v>324</v>
      </c>
      <c r="AB276" s="705"/>
      <c r="AC276" s="577"/>
      <c r="AD276" s="577"/>
      <c r="AE276" s="773"/>
      <c r="AF276" s="545"/>
      <c r="AG276" s="545"/>
      <c r="AH276" s="545"/>
      <c r="AI276" s="572"/>
      <c r="AJ276" s="540" t="s">
        <v>325</v>
      </c>
      <c r="AK276" s="541">
        <v>43466</v>
      </c>
      <c r="AL276" s="541">
        <v>43830</v>
      </c>
      <c r="AM276" s="428" t="s">
        <v>326</v>
      </c>
      <c r="AN276" s="569"/>
      <c r="AO276" s="615"/>
      <c r="AP276" s="430"/>
      <c r="AQ276" s="430"/>
      <c r="AR276" s="430"/>
      <c r="AS276" s="430"/>
      <c r="AT276" s="430"/>
      <c r="AU276" s="430"/>
      <c r="AV276" s="430"/>
      <c r="AW276" s="430"/>
      <c r="AX276" s="430"/>
      <c r="AY276" s="430"/>
      <c r="AZ276" s="477"/>
      <c r="BA276" s="483"/>
      <c r="BB276" s="479"/>
      <c r="BC276" s="479"/>
      <c r="BD276" s="479"/>
      <c r="BE276" s="644"/>
    </row>
    <row r="277" spans="1:57" ht="30" customHeight="1" thickBot="1">
      <c r="A277" s="436"/>
      <c r="B277" s="575"/>
      <c r="C277" s="545"/>
      <c r="D277" s="425"/>
      <c r="E277" s="648"/>
      <c r="F277" s="425"/>
      <c r="G277" s="648"/>
      <c r="H277" s="32" t="s">
        <v>125</v>
      </c>
      <c r="I277" s="92" t="s">
        <v>140</v>
      </c>
      <c r="J277" s="584"/>
      <c r="K277" s="587"/>
      <c r="L277" s="545"/>
      <c r="M277" s="805"/>
      <c r="N277" s="448"/>
      <c r="O277" s="545"/>
      <c r="P277" s="31" t="s">
        <v>105</v>
      </c>
      <c r="Q277" s="30" t="s">
        <v>106</v>
      </c>
      <c r="R277" s="30">
        <v>15</v>
      </c>
      <c r="S277" s="563"/>
      <c r="T277" s="563"/>
      <c r="U277" s="563"/>
      <c r="V277" s="563"/>
      <c r="W277" s="563"/>
      <c r="X277" s="563"/>
      <c r="Y277" s="545"/>
      <c r="Z277" s="563"/>
      <c r="AA277" s="545"/>
      <c r="AB277" s="705"/>
      <c r="AC277" s="577"/>
      <c r="AD277" s="577"/>
      <c r="AE277" s="773"/>
      <c r="AF277" s="545"/>
      <c r="AG277" s="545"/>
      <c r="AH277" s="545"/>
      <c r="AI277" s="572"/>
      <c r="AJ277" s="540"/>
      <c r="AK277" s="541"/>
      <c r="AL277" s="541"/>
      <c r="AM277" s="428"/>
      <c r="AN277" s="569"/>
      <c r="AO277" s="615"/>
      <c r="AP277" s="430"/>
      <c r="AQ277" s="430"/>
      <c r="AR277" s="430"/>
      <c r="AS277" s="430"/>
      <c r="AT277" s="430"/>
      <c r="AU277" s="430"/>
      <c r="AV277" s="430"/>
      <c r="AW277" s="430"/>
      <c r="AX277" s="430"/>
      <c r="AY277" s="430"/>
      <c r="AZ277" s="477"/>
      <c r="BA277" s="483"/>
      <c r="BB277" s="479"/>
      <c r="BC277" s="479"/>
      <c r="BD277" s="479"/>
      <c r="BE277" s="644"/>
    </row>
    <row r="278" spans="1:57" ht="30" customHeight="1" thickBot="1">
      <c r="A278" s="436"/>
      <c r="B278" s="575"/>
      <c r="C278" s="545"/>
      <c r="D278" s="425"/>
      <c r="E278" s="648"/>
      <c r="F278" s="425"/>
      <c r="G278" s="648"/>
      <c r="H278" s="32" t="s">
        <v>126</v>
      </c>
      <c r="I278" s="92" t="s">
        <v>140</v>
      </c>
      <c r="J278" s="584"/>
      <c r="K278" s="587"/>
      <c r="L278" s="545"/>
      <c r="M278" s="805"/>
      <c r="N278" s="448"/>
      <c r="O278" s="545"/>
      <c r="P278" s="31" t="s">
        <v>108</v>
      </c>
      <c r="Q278" s="30" t="s">
        <v>109</v>
      </c>
      <c r="R278" s="30">
        <v>15</v>
      </c>
      <c r="S278" s="563"/>
      <c r="T278" s="563"/>
      <c r="U278" s="563"/>
      <c r="V278" s="563"/>
      <c r="W278" s="563"/>
      <c r="X278" s="563"/>
      <c r="Y278" s="545"/>
      <c r="Z278" s="563"/>
      <c r="AA278" s="545"/>
      <c r="AB278" s="705"/>
      <c r="AC278" s="577"/>
      <c r="AD278" s="577"/>
      <c r="AE278" s="773"/>
      <c r="AF278" s="545"/>
      <c r="AG278" s="545"/>
      <c r="AH278" s="545"/>
      <c r="AI278" s="572"/>
      <c r="AJ278" s="540"/>
      <c r="AK278" s="541"/>
      <c r="AL278" s="541"/>
      <c r="AM278" s="428"/>
      <c r="AN278" s="569"/>
      <c r="AO278" s="615"/>
      <c r="AP278" s="430"/>
      <c r="AQ278" s="430"/>
      <c r="AR278" s="430"/>
      <c r="AS278" s="430"/>
      <c r="AT278" s="430"/>
      <c r="AU278" s="430"/>
      <c r="AV278" s="430"/>
      <c r="AW278" s="430"/>
      <c r="AX278" s="430"/>
      <c r="AY278" s="430"/>
      <c r="AZ278" s="477"/>
      <c r="BA278" s="483"/>
      <c r="BB278" s="479"/>
      <c r="BC278" s="479"/>
      <c r="BD278" s="479"/>
      <c r="BE278" s="644"/>
    </row>
    <row r="279" spans="1:57" ht="30" customHeight="1" thickBot="1">
      <c r="A279" s="436"/>
      <c r="B279" s="575"/>
      <c r="C279" s="545"/>
      <c r="D279" s="425"/>
      <c r="E279" s="648"/>
      <c r="F279" s="425"/>
      <c r="G279" s="648"/>
      <c r="H279" s="32" t="s">
        <v>127</v>
      </c>
      <c r="I279" s="92" t="s">
        <v>140</v>
      </c>
      <c r="J279" s="584"/>
      <c r="K279" s="587"/>
      <c r="L279" s="545"/>
      <c r="M279" s="805"/>
      <c r="N279" s="448"/>
      <c r="O279" s="545"/>
      <c r="P279" s="31" t="s">
        <v>112</v>
      </c>
      <c r="Q279" s="30" t="s">
        <v>113</v>
      </c>
      <c r="R279" s="30">
        <v>15</v>
      </c>
      <c r="S279" s="563"/>
      <c r="T279" s="563"/>
      <c r="U279" s="563"/>
      <c r="V279" s="563"/>
      <c r="W279" s="563"/>
      <c r="X279" s="563"/>
      <c r="Y279" s="545"/>
      <c r="Z279" s="563"/>
      <c r="AA279" s="545"/>
      <c r="AB279" s="705"/>
      <c r="AC279" s="577"/>
      <c r="AD279" s="577"/>
      <c r="AE279" s="773"/>
      <c r="AF279" s="545"/>
      <c r="AG279" s="545"/>
      <c r="AH279" s="545"/>
      <c r="AI279" s="572"/>
      <c r="AJ279" s="540"/>
      <c r="AK279" s="541"/>
      <c r="AL279" s="541"/>
      <c r="AM279" s="428"/>
      <c r="AN279" s="569"/>
      <c r="AO279" s="615"/>
      <c r="AP279" s="430"/>
      <c r="AQ279" s="430"/>
      <c r="AR279" s="430"/>
      <c r="AS279" s="430"/>
      <c r="AT279" s="430"/>
      <c r="AU279" s="430"/>
      <c r="AV279" s="430"/>
      <c r="AW279" s="430"/>
      <c r="AX279" s="430"/>
      <c r="AY279" s="430"/>
      <c r="AZ279" s="477"/>
      <c r="BA279" s="483"/>
      <c r="BB279" s="479"/>
      <c r="BC279" s="479"/>
      <c r="BD279" s="479"/>
      <c r="BE279" s="644"/>
    </row>
    <row r="280" spans="1:57" ht="18.75" customHeight="1" thickBot="1">
      <c r="A280" s="436"/>
      <c r="B280" s="575"/>
      <c r="C280" s="545"/>
      <c r="D280" s="425"/>
      <c r="E280" s="648"/>
      <c r="F280" s="425"/>
      <c r="G280" s="648"/>
      <c r="H280" s="554" t="s">
        <v>128</v>
      </c>
      <c r="I280" s="92" t="s">
        <v>140</v>
      </c>
      <c r="J280" s="584"/>
      <c r="K280" s="587"/>
      <c r="L280" s="545"/>
      <c r="M280" s="805"/>
      <c r="N280" s="448"/>
      <c r="O280" s="545"/>
      <c r="P280" s="31" t="s">
        <v>115</v>
      </c>
      <c r="Q280" s="30" t="s">
        <v>116</v>
      </c>
      <c r="R280" s="30">
        <v>15</v>
      </c>
      <c r="S280" s="563"/>
      <c r="T280" s="563"/>
      <c r="U280" s="563"/>
      <c r="V280" s="563"/>
      <c r="W280" s="563"/>
      <c r="X280" s="563"/>
      <c r="Y280" s="545"/>
      <c r="Z280" s="563"/>
      <c r="AA280" s="545"/>
      <c r="AB280" s="705"/>
      <c r="AC280" s="577"/>
      <c r="AD280" s="577"/>
      <c r="AE280" s="773"/>
      <c r="AF280" s="545"/>
      <c r="AG280" s="545"/>
      <c r="AH280" s="545"/>
      <c r="AI280" s="572"/>
      <c r="AJ280" s="540"/>
      <c r="AK280" s="541"/>
      <c r="AL280" s="541"/>
      <c r="AM280" s="428"/>
      <c r="AN280" s="569"/>
      <c r="AO280" s="615"/>
      <c r="AP280" s="430"/>
      <c r="AQ280" s="430"/>
      <c r="AR280" s="430"/>
      <c r="AS280" s="430"/>
      <c r="AT280" s="430"/>
      <c r="AU280" s="430"/>
      <c r="AV280" s="430"/>
      <c r="AW280" s="430"/>
      <c r="AX280" s="430"/>
      <c r="AY280" s="430"/>
      <c r="AZ280" s="477"/>
      <c r="BA280" s="483"/>
      <c r="BB280" s="479"/>
      <c r="BC280" s="479"/>
      <c r="BD280" s="479"/>
      <c r="BE280" s="644"/>
    </row>
    <row r="281" spans="1:57" ht="45.75" customHeight="1" thickBot="1">
      <c r="A281" s="436"/>
      <c r="B281" s="575"/>
      <c r="C281" s="545"/>
      <c r="D281" s="425"/>
      <c r="E281" s="648"/>
      <c r="F281" s="425"/>
      <c r="G281" s="648"/>
      <c r="H281" s="554"/>
      <c r="I281" s="92" t="s">
        <v>140</v>
      </c>
      <c r="J281" s="584"/>
      <c r="K281" s="587"/>
      <c r="L281" s="545"/>
      <c r="M281" s="805"/>
      <c r="N281" s="448"/>
      <c r="O281" s="545"/>
      <c r="P281" s="31" t="s">
        <v>118</v>
      </c>
      <c r="Q281" s="30" t="s">
        <v>119</v>
      </c>
      <c r="R281" s="30">
        <v>15</v>
      </c>
      <c r="S281" s="563"/>
      <c r="T281" s="563"/>
      <c r="U281" s="563"/>
      <c r="V281" s="563"/>
      <c r="W281" s="563"/>
      <c r="X281" s="563"/>
      <c r="Y281" s="545"/>
      <c r="Z281" s="563"/>
      <c r="AA281" s="545"/>
      <c r="AB281" s="705"/>
      <c r="AC281" s="577"/>
      <c r="AD281" s="577"/>
      <c r="AE281" s="773"/>
      <c r="AF281" s="545"/>
      <c r="AG281" s="545"/>
      <c r="AH281" s="545"/>
      <c r="AI281" s="572"/>
      <c r="AJ281" s="540"/>
      <c r="AK281" s="541"/>
      <c r="AL281" s="541"/>
      <c r="AM281" s="428"/>
      <c r="AN281" s="569"/>
      <c r="AO281" s="615"/>
      <c r="AP281" s="430"/>
      <c r="AQ281" s="430"/>
      <c r="AR281" s="430"/>
      <c r="AS281" s="430"/>
      <c r="AT281" s="430"/>
      <c r="AU281" s="430"/>
      <c r="AV281" s="430"/>
      <c r="AW281" s="430"/>
      <c r="AX281" s="430"/>
      <c r="AY281" s="430"/>
      <c r="AZ281" s="477"/>
      <c r="BA281" s="483"/>
      <c r="BB281" s="479"/>
      <c r="BC281" s="479"/>
      <c r="BD281" s="479"/>
      <c r="BE281" s="644"/>
    </row>
    <row r="282" spans="1:57" ht="170.25" customHeight="1" thickBot="1">
      <c r="A282" s="436"/>
      <c r="B282" s="575"/>
      <c r="C282" s="545"/>
      <c r="D282" s="425"/>
      <c r="E282" s="648"/>
      <c r="F282" s="425"/>
      <c r="G282" s="648"/>
      <c r="H282" s="556" t="s">
        <v>129</v>
      </c>
      <c r="I282" s="92" t="s">
        <v>140</v>
      </c>
      <c r="J282" s="584"/>
      <c r="K282" s="587"/>
      <c r="L282" s="545"/>
      <c r="M282" s="805"/>
      <c r="N282" s="448"/>
      <c r="O282" s="545"/>
      <c r="P282" s="31" t="s">
        <v>121</v>
      </c>
      <c r="Q282" s="34" t="s">
        <v>122</v>
      </c>
      <c r="R282" s="30">
        <v>10</v>
      </c>
      <c r="S282" s="563"/>
      <c r="T282" s="563"/>
      <c r="U282" s="563"/>
      <c r="V282" s="563"/>
      <c r="W282" s="563"/>
      <c r="X282" s="563"/>
      <c r="Y282" s="545"/>
      <c r="Z282" s="563"/>
      <c r="AA282" s="545"/>
      <c r="AB282" s="705"/>
      <c r="AC282" s="577"/>
      <c r="AD282" s="577"/>
      <c r="AE282" s="773"/>
      <c r="AF282" s="545"/>
      <c r="AG282" s="545"/>
      <c r="AH282" s="545"/>
      <c r="AI282" s="572"/>
      <c r="AJ282" s="540"/>
      <c r="AK282" s="541"/>
      <c r="AL282" s="541"/>
      <c r="AM282" s="428"/>
      <c r="AN282" s="569"/>
      <c r="AO282" s="615"/>
      <c r="AP282" s="430"/>
      <c r="AQ282" s="430"/>
      <c r="AR282" s="430"/>
      <c r="AS282" s="430"/>
      <c r="AT282" s="430"/>
      <c r="AU282" s="430"/>
      <c r="AV282" s="430"/>
      <c r="AW282" s="430"/>
      <c r="AX282" s="430"/>
      <c r="AY282" s="430"/>
      <c r="AZ282" s="477"/>
      <c r="BA282" s="483"/>
      <c r="BB282" s="479"/>
      <c r="BC282" s="479"/>
      <c r="BD282" s="479"/>
      <c r="BE282" s="644"/>
    </row>
    <row r="283" spans="1:57" ht="59.25" customHeight="1" thickBot="1">
      <c r="A283" s="436"/>
      <c r="B283" s="575"/>
      <c r="C283" s="545"/>
      <c r="D283" s="425"/>
      <c r="E283" s="648"/>
      <c r="F283" s="425"/>
      <c r="G283" s="648"/>
      <c r="H283" s="558"/>
      <c r="I283" s="92" t="s">
        <v>140</v>
      </c>
      <c r="J283" s="584"/>
      <c r="K283" s="587"/>
      <c r="L283" s="545"/>
      <c r="M283" s="805"/>
      <c r="N283" s="648"/>
      <c r="O283" s="545"/>
      <c r="P283" s="562"/>
      <c r="Q283" s="562"/>
      <c r="R283" s="562"/>
      <c r="S283" s="563"/>
      <c r="T283" s="563"/>
      <c r="U283" s="563"/>
      <c r="V283" s="563"/>
      <c r="W283" s="563"/>
      <c r="X283" s="563"/>
      <c r="Y283" s="545"/>
      <c r="Z283" s="563"/>
      <c r="AA283" s="545"/>
      <c r="AB283" s="705"/>
      <c r="AC283" s="577"/>
      <c r="AD283" s="577"/>
      <c r="AE283" s="773"/>
      <c r="AF283" s="545"/>
      <c r="AG283" s="545"/>
      <c r="AH283" s="545"/>
      <c r="AI283" s="569"/>
      <c r="AJ283" s="681" t="s">
        <v>327</v>
      </c>
      <c r="AK283" s="701" t="s">
        <v>149</v>
      </c>
      <c r="AL283" s="701" t="s">
        <v>194</v>
      </c>
      <c r="AM283" s="553" t="s">
        <v>195</v>
      </c>
      <c r="AN283" s="569"/>
      <c r="AO283" s="615"/>
      <c r="AP283" s="430"/>
      <c r="AQ283" s="430"/>
      <c r="AR283" s="430"/>
      <c r="AS283" s="430"/>
      <c r="AT283" s="430"/>
      <c r="AU283" s="430"/>
      <c r="AV283" s="430"/>
      <c r="AW283" s="430"/>
      <c r="AX283" s="430"/>
      <c r="AY283" s="430"/>
      <c r="AZ283" s="477"/>
      <c r="BA283" s="483"/>
      <c r="BB283" s="479"/>
      <c r="BC283" s="479"/>
      <c r="BD283" s="479"/>
      <c r="BE283" s="644"/>
    </row>
    <row r="284" spans="1:57" ht="18.75" customHeight="1" thickBot="1">
      <c r="A284" s="436"/>
      <c r="B284" s="575"/>
      <c r="C284" s="545"/>
      <c r="D284" s="425"/>
      <c r="E284" s="648"/>
      <c r="F284" s="425"/>
      <c r="G284" s="648"/>
      <c r="H284" s="554" t="s">
        <v>130</v>
      </c>
      <c r="I284" s="92" t="s">
        <v>140</v>
      </c>
      <c r="J284" s="584"/>
      <c r="K284" s="587"/>
      <c r="L284" s="545"/>
      <c r="M284" s="805"/>
      <c r="N284" s="648"/>
      <c r="O284" s="545"/>
      <c r="P284" s="563"/>
      <c r="Q284" s="563"/>
      <c r="R284" s="563"/>
      <c r="S284" s="563"/>
      <c r="T284" s="563"/>
      <c r="U284" s="563"/>
      <c r="V284" s="563"/>
      <c r="W284" s="563"/>
      <c r="X284" s="563"/>
      <c r="Y284" s="545"/>
      <c r="Z284" s="563"/>
      <c r="AA284" s="545"/>
      <c r="AB284" s="705"/>
      <c r="AC284" s="577"/>
      <c r="AD284" s="577"/>
      <c r="AE284" s="773"/>
      <c r="AF284" s="545"/>
      <c r="AG284" s="545"/>
      <c r="AH284" s="545"/>
      <c r="AI284" s="569"/>
      <c r="AJ284" s="682"/>
      <c r="AK284" s="702"/>
      <c r="AL284" s="702"/>
      <c r="AM284" s="545"/>
      <c r="AN284" s="569"/>
      <c r="AO284" s="615"/>
      <c r="AP284" s="430"/>
      <c r="AQ284" s="430"/>
      <c r="AR284" s="430"/>
      <c r="AS284" s="430"/>
      <c r="AT284" s="430"/>
      <c r="AU284" s="430"/>
      <c r="AV284" s="430"/>
      <c r="AW284" s="430"/>
      <c r="AX284" s="430"/>
      <c r="AY284" s="430"/>
      <c r="AZ284" s="477"/>
      <c r="BA284" s="483"/>
      <c r="BB284" s="479"/>
      <c r="BC284" s="479"/>
      <c r="BD284" s="479"/>
      <c r="BE284" s="644"/>
    </row>
    <row r="285" spans="1:57" ht="9.75" customHeight="1" thickBot="1">
      <c r="A285" s="436"/>
      <c r="B285" s="575"/>
      <c r="C285" s="545"/>
      <c r="D285" s="425"/>
      <c r="E285" s="648"/>
      <c r="F285" s="425"/>
      <c r="G285" s="648"/>
      <c r="H285" s="554"/>
      <c r="I285" s="92" t="s">
        <v>140</v>
      </c>
      <c r="J285" s="584"/>
      <c r="K285" s="587"/>
      <c r="L285" s="545"/>
      <c r="M285" s="805"/>
      <c r="N285" s="648"/>
      <c r="O285" s="545"/>
      <c r="P285" s="563"/>
      <c r="Q285" s="563"/>
      <c r="R285" s="563"/>
      <c r="S285" s="563"/>
      <c r="T285" s="563"/>
      <c r="U285" s="563"/>
      <c r="V285" s="563"/>
      <c r="W285" s="563"/>
      <c r="X285" s="563"/>
      <c r="Y285" s="545"/>
      <c r="Z285" s="563"/>
      <c r="AA285" s="545"/>
      <c r="AB285" s="705"/>
      <c r="AC285" s="577"/>
      <c r="AD285" s="577"/>
      <c r="AE285" s="773"/>
      <c r="AF285" s="545"/>
      <c r="AG285" s="545"/>
      <c r="AH285" s="545"/>
      <c r="AI285" s="569"/>
      <c r="AJ285" s="682"/>
      <c r="AK285" s="702"/>
      <c r="AL285" s="702"/>
      <c r="AM285" s="545"/>
      <c r="AN285" s="569"/>
      <c r="AO285" s="615"/>
      <c r="AP285" s="430"/>
      <c r="AQ285" s="430"/>
      <c r="AR285" s="430"/>
      <c r="AS285" s="430"/>
      <c r="AT285" s="430"/>
      <c r="AU285" s="430"/>
      <c r="AV285" s="430"/>
      <c r="AW285" s="430"/>
      <c r="AX285" s="430"/>
      <c r="AY285" s="430"/>
      <c r="AZ285" s="477"/>
      <c r="BA285" s="483"/>
      <c r="BB285" s="479"/>
      <c r="BC285" s="479"/>
      <c r="BD285" s="479"/>
      <c r="BE285" s="644"/>
    </row>
    <row r="286" spans="1:57" ht="18.75" customHeight="1" thickBot="1">
      <c r="A286" s="436"/>
      <c r="B286" s="575"/>
      <c r="C286" s="545"/>
      <c r="D286" s="425"/>
      <c r="E286" s="648"/>
      <c r="F286" s="425"/>
      <c r="G286" s="648"/>
      <c r="H286" s="554" t="s">
        <v>131</v>
      </c>
      <c r="I286" s="92" t="s">
        <v>140</v>
      </c>
      <c r="J286" s="584"/>
      <c r="K286" s="587"/>
      <c r="L286" s="545"/>
      <c r="M286" s="805"/>
      <c r="N286" s="648"/>
      <c r="O286" s="545"/>
      <c r="P286" s="563"/>
      <c r="Q286" s="563"/>
      <c r="R286" s="563"/>
      <c r="S286" s="563"/>
      <c r="T286" s="563"/>
      <c r="U286" s="563"/>
      <c r="V286" s="563"/>
      <c r="W286" s="563"/>
      <c r="X286" s="563"/>
      <c r="Y286" s="545"/>
      <c r="Z286" s="563"/>
      <c r="AA286" s="545"/>
      <c r="AB286" s="705"/>
      <c r="AC286" s="577"/>
      <c r="AD286" s="577"/>
      <c r="AE286" s="773"/>
      <c r="AF286" s="545"/>
      <c r="AG286" s="545"/>
      <c r="AH286" s="545"/>
      <c r="AI286" s="569"/>
      <c r="AJ286" s="682"/>
      <c r="AK286" s="702"/>
      <c r="AL286" s="702"/>
      <c r="AM286" s="545"/>
      <c r="AN286" s="569"/>
      <c r="AO286" s="615"/>
      <c r="AP286" s="430"/>
      <c r="AQ286" s="430"/>
      <c r="AR286" s="430"/>
      <c r="AS286" s="430"/>
      <c r="AT286" s="430"/>
      <c r="AU286" s="430"/>
      <c r="AV286" s="430"/>
      <c r="AW286" s="430"/>
      <c r="AX286" s="430"/>
      <c r="AY286" s="430"/>
      <c r="AZ286" s="477"/>
      <c r="BA286" s="483"/>
      <c r="BB286" s="479"/>
      <c r="BC286" s="479"/>
      <c r="BD286" s="479"/>
      <c r="BE286" s="644"/>
    </row>
    <row r="287" spans="1:57" ht="12.75" customHeight="1" thickBot="1">
      <c r="A287" s="436"/>
      <c r="B287" s="575"/>
      <c r="C287" s="545"/>
      <c r="D287" s="425"/>
      <c r="E287" s="648"/>
      <c r="F287" s="425"/>
      <c r="G287" s="648"/>
      <c r="H287" s="554"/>
      <c r="I287" s="92" t="s">
        <v>140</v>
      </c>
      <c r="J287" s="584"/>
      <c r="K287" s="587"/>
      <c r="L287" s="545"/>
      <c r="M287" s="805"/>
      <c r="N287" s="648"/>
      <c r="O287" s="545"/>
      <c r="P287" s="563"/>
      <c r="Q287" s="563"/>
      <c r="R287" s="563"/>
      <c r="S287" s="563"/>
      <c r="T287" s="563"/>
      <c r="U287" s="563"/>
      <c r="V287" s="563"/>
      <c r="W287" s="563"/>
      <c r="X287" s="563"/>
      <c r="Y287" s="545"/>
      <c r="Z287" s="563"/>
      <c r="AA287" s="545"/>
      <c r="AB287" s="705"/>
      <c r="AC287" s="577"/>
      <c r="AD287" s="577"/>
      <c r="AE287" s="773"/>
      <c r="AF287" s="545"/>
      <c r="AG287" s="545"/>
      <c r="AH287" s="545"/>
      <c r="AI287" s="569"/>
      <c r="AJ287" s="682"/>
      <c r="AK287" s="702"/>
      <c r="AL287" s="702"/>
      <c r="AM287" s="545"/>
      <c r="AN287" s="569"/>
      <c r="AO287" s="615"/>
      <c r="AP287" s="430"/>
      <c r="AQ287" s="430"/>
      <c r="AR287" s="430"/>
      <c r="AS287" s="430"/>
      <c r="AT287" s="430"/>
      <c r="AU287" s="430"/>
      <c r="AV287" s="430"/>
      <c r="AW287" s="430"/>
      <c r="AX287" s="430"/>
      <c r="AY287" s="430"/>
      <c r="AZ287" s="477"/>
      <c r="BA287" s="483"/>
      <c r="BB287" s="479"/>
      <c r="BC287" s="479"/>
      <c r="BD287" s="479"/>
      <c r="BE287" s="644"/>
    </row>
    <row r="288" spans="1:57" ht="18.75" customHeight="1" thickBot="1">
      <c r="A288" s="436"/>
      <c r="B288" s="575"/>
      <c r="C288" s="545"/>
      <c r="D288" s="425"/>
      <c r="E288" s="648"/>
      <c r="F288" s="425"/>
      <c r="G288" s="648"/>
      <c r="H288" s="554" t="s">
        <v>132</v>
      </c>
      <c r="I288" s="92" t="s">
        <v>140</v>
      </c>
      <c r="J288" s="584"/>
      <c r="K288" s="587"/>
      <c r="L288" s="545"/>
      <c r="M288" s="805"/>
      <c r="N288" s="648"/>
      <c r="O288" s="545"/>
      <c r="P288" s="563"/>
      <c r="Q288" s="563"/>
      <c r="R288" s="563"/>
      <c r="S288" s="563"/>
      <c r="T288" s="563"/>
      <c r="U288" s="563"/>
      <c r="V288" s="563"/>
      <c r="W288" s="563"/>
      <c r="X288" s="563"/>
      <c r="Y288" s="545"/>
      <c r="Z288" s="563"/>
      <c r="AA288" s="545"/>
      <c r="AB288" s="705"/>
      <c r="AC288" s="577"/>
      <c r="AD288" s="577"/>
      <c r="AE288" s="773"/>
      <c r="AF288" s="545"/>
      <c r="AG288" s="545"/>
      <c r="AH288" s="545"/>
      <c r="AI288" s="569"/>
      <c r="AJ288" s="682"/>
      <c r="AK288" s="702"/>
      <c r="AL288" s="702"/>
      <c r="AM288" s="545"/>
      <c r="AN288" s="569"/>
      <c r="AO288" s="615"/>
      <c r="AP288" s="430"/>
      <c r="AQ288" s="430"/>
      <c r="AR288" s="430"/>
      <c r="AS288" s="430"/>
      <c r="AT288" s="430"/>
      <c r="AU288" s="430"/>
      <c r="AV288" s="430"/>
      <c r="AW288" s="430"/>
      <c r="AX288" s="430"/>
      <c r="AY288" s="430"/>
      <c r="AZ288" s="477"/>
      <c r="BA288" s="483"/>
      <c r="BB288" s="479"/>
      <c r="BC288" s="479"/>
      <c r="BD288" s="479"/>
      <c r="BE288" s="644"/>
    </row>
    <row r="289" spans="1:57" ht="12.75" customHeight="1" thickBot="1">
      <c r="A289" s="436"/>
      <c r="B289" s="575"/>
      <c r="C289" s="545"/>
      <c r="D289" s="425"/>
      <c r="E289" s="648"/>
      <c r="F289" s="425"/>
      <c r="G289" s="648"/>
      <c r="H289" s="554"/>
      <c r="I289" s="92" t="s">
        <v>140</v>
      </c>
      <c r="J289" s="584"/>
      <c r="K289" s="587"/>
      <c r="L289" s="545"/>
      <c r="M289" s="805"/>
      <c r="N289" s="648"/>
      <c r="O289" s="545"/>
      <c r="P289" s="563"/>
      <c r="Q289" s="563"/>
      <c r="R289" s="563"/>
      <c r="S289" s="563"/>
      <c r="T289" s="563"/>
      <c r="U289" s="563"/>
      <c r="V289" s="563"/>
      <c r="W289" s="563"/>
      <c r="X289" s="563"/>
      <c r="Y289" s="545"/>
      <c r="Z289" s="563"/>
      <c r="AA289" s="545"/>
      <c r="AB289" s="705"/>
      <c r="AC289" s="577"/>
      <c r="AD289" s="577"/>
      <c r="AE289" s="773"/>
      <c r="AF289" s="545"/>
      <c r="AG289" s="545"/>
      <c r="AH289" s="545"/>
      <c r="AI289" s="569"/>
      <c r="AJ289" s="682"/>
      <c r="AK289" s="702"/>
      <c r="AL289" s="702"/>
      <c r="AM289" s="545"/>
      <c r="AN289" s="569"/>
      <c r="AO289" s="615"/>
      <c r="AP289" s="430"/>
      <c r="AQ289" s="430"/>
      <c r="AR289" s="430"/>
      <c r="AS289" s="430"/>
      <c r="AT289" s="430"/>
      <c r="AU289" s="430"/>
      <c r="AV289" s="430"/>
      <c r="AW289" s="430"/>
      <c r="AX289" s="430"/>
      <c r="AY289" s="430"/>
      <c r="AZ289" s="477"/>
      <c r="BA289" s="483"/>
      <c r="BB289" s="479"/>
      <c r="BC289" s="479"/>
      <c r="BD289" s="479"/>
      <c r="BE289" s="644"/>
    </row>
    <row r="290" spans="1:57" ht="14.25" customHeight="1" thickBot="1">
      <c r="A290" s="436"/>
      <c r="B290" s="575"/>
      <c r="C290" s="545"/>
      <c r="D290" s="425"/>
      <c r="E290" s="648"/>
      <c r="F290" s="425"/>
      <c r="G290" s="648"/>
      <c r="H290" s="556" t="s">
        <v>133</v>
      </c>
      <c r="I290" s="92" t="s">
        <v>140</v>
      </c>
      <c r="J290" s="584"/>
      <c r="K290" s="587"/>
      <c r="L290" s="545"/>
      <c r="M290" s="805"/>
      <c r="N290" s="648"/>
      <c r="O290" s="545"/>
      <c r="P290" s="563"/>
      <c r="Q290" s="563"/>
      <c r="R290" s="563"/>
      <c r="S290" s="563"/>
      <c r="T290" s="563"/>
      <c r="U290" s="563"/>
      <c r="V290" s="563"/>
      <c r="W290" s="563"/>
      <c r="X290" s="563"/>
      <c r="Y290" s="545"/>
      <c r="Z290" s="563"/>
      <c r="AA290" s="545"/>
      <c r="AB290" s="705"/>
      <c r="AC290" s="577"/>
      <c r="AD290" s="577"/>
      <c r="AE290" s="773"/>
      <c r="AF290" s="545"/>
      <c r="AG290" s="545"/>
      <c r="AH290" s="545"/>
      <c r="AI290" s="569"/>
      <c r="AJ290" s="682"/>
      <c r="AK290" s="702"/>
      <c r="AL290" s="702"/>
      <c r="AM290" s="545"/>
      <c r="AN290" s="569"/>
      <c r="AO290" s="615"/>
      <c r="AP290" s="430"/>
      <c r="AQ290" s="430"/>
      <c r="AR290" s="430"/>
      <c r="AS290" s="430"/>
      <c r="AT290" s="430"/>
      <c r="AU290" s="430"/>
      <c r="AV290" s="430"/>
      <c r="AW290" s="430"/>
      <c r="AX290" s="430"/>
      <c r="AY290" s="430"/>
      <c r="AZ290" s="477"/>
      <c r="BA290" s="483"/>
      <c r="BB290" s="479"/>
      <c r="BC290" s="479"/>
      <c r="BD290" s="479"/>
      <c r="BE290" s="644"/>
    </row>
    <row r="291" spans="1:57" ht="13.5" customHeight="1" thickBot="1">
      <c r="A291" s="436"/>
      <c r="B291" s="575"/>
      <c r="C291" s="545"/>
      <c r="D291" s="425"/>
      <c r="E291" s="648"/>
      <c r="F291" s="425"/>
      <c r="G291" s="648"/>
      <c r="H291" s="558"/>
      <c r="I291" s="92" t="s">
        <v>140</v>
      </c>
      <c r="J291" s="584"/>
      <c r="K291" s="587"/>
      <c r="L291" s="545"/>
      <c r="M291" s="805"/>
      <c r="N291" s="648"/>
      <c r="O291" s="545"/>
      <c r="P291" s="563"/>
      <c r="Q291" s="563"/>
      <c r="R291" s="563"/>
      <c r="S291" s="563"/>
      <c r="T291" s="563"/>
      <c r="U291" s="563"/>
      <c r="V291" s="563"/>
      <c r="W291" s="563"/>
      <c r="X291" s="563"/>
      <c r="Y291" s="545"/>
      <c r="Z291" s="563"/>
      <c r="AA291" s="545"/>
      <c r="AB291" s="705"/>
      <c r="AC291" s="577"/>
      <c r="AD291" s="577"/>
      <c r="AE291" s="773"/>
      <c r="AF291" s="545"/>
      <c r="AG291" s="545"/>
      <c r="AH291" s="545"/>
      <c r="AI291" s="569"/>
      <c r="AJ291" s="682"/>
      <c r="AK291" s="702"/>
      <c r="AL291" s="702"/>
      <c r="AM291" s="545"/>
      <c r="AN291" s="569"/>
      <c r="AO291" s="615"/>
      <c r="AP291" s="430"/>
      <c r="AQ291" s="430"/>
      <c r="AR291" s="430"/>
      <c r="AS291" s="430"/>
      <c r="AT291" s="430"/>
      <c r="AU291" s="430"/>
      <c r="AV291" s="430"/>
      <c r="AW291" s="430"/>
      <c r="AX291" s="430"/>
      <c r="AY291" s="430"/>
      <c r="AZ291" s="477"/>
      <c r="BA291" s="483"/>
      <c r="BB291" s="479"/>
      <c r="BC291" s="479"/>
      <c r="BD291" s="479"/>
      <c r="BE291" s="644"/>
    </row>
    <row r="292" spans="1:57" ht="18.75" customHeight="1" thickBot="1">
      <c r="A292" s="436"/>
      <c r="B292" s="575"/>
      <c r="C292" s="545"/>
      <c r="D292" s="425"/>
      <c r="E292" s="648"/>
      <c r="F292" s="425"/>
      <c r="G292" s="648"/>
      <c r="H292" s="684" t="s">
        <v>134</v>
      </c>
      <c r="I292" s="92" t="s">
        <v>140</v>
      </c>
      <c r="J292" s="584"/>
      <c r="K292" s="587"/>
      <c r="L292" s="545"/>
      <c r="M292" s="805"/>
      <c r="N292" s="648"/>
      <c r="O292" s="545"/>
      <c r="P292" s="563"/>
      <c r="Q292" s="563"/>
      <c r="R292" s="563"/>
      <c r="S292" s="563"/>
      <c r="T292" s="563"/>
      <c r="U292" s="563"/>
      <c r="V292" s="563"/>
      <c r="W292" s="563"/>
      <c r="X292" s="563"/>
      <c r="Y292" s="545"/>
      <c r="Z292" s="563"/>
      <c r="AA292" s="545"/>
      <c r="AB292" s="705"/>
      <c r="AC292" s="577"/>
      <c r="AD292" s="577"/>
      <c r="AE292" s="773"/>
      <c r="AF292" s="545"/>
      <c r="AG292" s="545"/>
      <c r="AH292" s="545"/>
      <c r="AI292" s="569"/>
      <c r="AJ292" s="682"/>
      <c r="AK292" s="702"/>
      <c r="AL292" s="702"/>
      <c r="AM292" s="545"/>
      <c r="AN292" s="569"/>
      <c r="AO292" s="615"/>
      <c r="AP292" s="430"/>
      <c r="AQ292" s="430"/>
      <c r="AR292" s="430"/>
      <c r="AS292" s="430"/>
      <c r="AT292" s="430"/>
      <c r="AU292" s="430"/>
      <c r="AV292" s="430"/>
      <c r="AW292" s="430"/>
      <c r="AX292" s="430"/>
      <c r="AY292" s="430"/>
      <c r="AZ292" s="477"/>
      <c r="BA292" s="483"/>
      <c r="BB292" s="479"/>
      <c r="BC292" s="479"/>
      <c r="BD292" s="479"/>
      <c r="BE292" s="644"/>
    </row>
    <row r="293" spans="1:57" ht="15.75" customHeight="1" thickBot="1">
      <c r="A293" s="437"/>
      <c r="B293" s="793"/>
      <c r="C293" s="589"/>
      <c r="D293" s="426"/>
      <c r="E293" s="649"/>
      <c r="F293" s="426"/>
      <c r="G293" s="649"/>
      <c r="H293" s="685"/>
      <c r="I293" s="92" t="s">
        <v>140</v>
      </c>
      <c r="J293" s="666"/>
      <c r="K293" s="668"/>
      <c r="L293" s="545"/>
      <c r="M293" s="806"/>
      <c r="N293" s="649"/>
      <c r="O293" s="589"/>
      <c r="P293" s="658"/>
      <c r="Q293" s="658"/>
      <c r="R293" s="658"/>
      <c r="S293" s="658"/>
      <c r="T293" s="658"/>
      <c r="U293" s="658"/>
      <c r="V293" s="658"/>
      <c r="W293" s="658"/>
      <c r="X293" s="658"/>
      <c r="Y293" s="589"/>
      <c r="Z293" s="658"/>
      <c r="AA293" s="589"/>
      <c r="AB293" s="706"/>
      <c r="AC293" s="577"/>
      <c r="AD293" s="577"/>
      <c r="AE293" s="774"/>
      <c r="AF293" s="589"/>
      <c r="AG293" s="589"/>
      <c r="AH293" s="545"/>
      <c r="AI293" s="632"/>
      <c r="AJ293" s="683"/>
      <c r="AK293" s="703"/>
      <c r="AL293" s="703"/>
      <c r="AM293" s="589"/>
      <c r="AN293" s="632"/>
      <c r="AO293" s="645"/>
      <c r="AP293" s="431"/>
      <c r="AQ293" s="431"/>
      <c r="AR293" s="431"/>
      <c r="AS293" s="431"/>
      <c r="AT293" s="431"/>
      <c r="AU293" s="431"/>
      <c r="AV293" s="431"/>
      <c r="AW293" s="431"/>
      <c r="AX293" s="431"/>
      <c r="AY293" s="431"/>
      <c r="AZ293" s="484"/>
      <c r="BA293" s="485"/>
      <c r="BB293" s="486"/>
      <c r="BC293" s="486"/>
      <c r="BD293" s="486"/>
      <c r="BE293" s="646"/>
    </row>
    <row r="294" spans="1:57" ht="46.5" customHeight="1" thickBot="1">
      <c r="A294" s="827">
        <v>10</v>
      </c>
      <c r="B294" s="949" t="s">
        <v>328</v>
      </c>
      <c r="C294" s="545" t="s">
        <v>329</v>
      </c>
      <c r="D294" s="424" t="s">
        <v>85</v>
      </c>
      <c r="E294" s="545" t="s">
        <v>330</v>
      </c>
      <c r="F294" s="570" t="s">
        <v>331</v>
      </c>
      <c r="G294" s="733" t="s">
        <v>88</v>
      </c>
      <c r="H294" s="48" t="s">
        <v>89</v>
      </c>
      <c r="I294" s="92" t="s">
        <v>140</v>
      </c>
      <c r="J294" s="665">
        <v>26</v>
      </c>
      <c r="K294" s="587" t="str">
        <f>+IF(AND(J294&lt;6,J294&gt;0),"Moderado",IF(AND(J294&lt;12,J294&gt;5),"Mayor",IF(AND(J294&lt;20,J294&gt;11),"Catastrófico","Responda las Preguntas de Impacto")))</f>
        <v>Responda las Preguntas de Impacto</v>
      </c>
      <c r="L294" s="544"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804"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833" t="s">
        <v>332</v>
      </c>
      <c r="O294" s="546" t="s">
        <v>92</v>
      </c>
      <c r="P294" s="33" t="s">
        <v>93</v>
      </c>
      <c r="Q294" s="30" t="s">
        <v>94</v>
      </c>
      <c r="R294" s="33">
        <v>15</v>
      </c>
      <c r="S294" s="564">
        <f>SUM(R294:R301)</f>
        <v>100</v>
      </c>
      <c r="T294" s="564" t="str">
        <f>+IF(AND(S294&lt;=100,S294&gt;=96),"Fuerte",IF(AND(S294&lt;=95,S294&gt;=86),"Moderado",IF(AND(S294&lt;=85,J294&gt;=0),"Débil"," ")))</f>
        <v>Fuerte</v>
      </c>
      <c r="U294" s="564" t="s">
        <v>95</v>
      </c>
      <c r="V294" s="564"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564">
        <f>IF(V294="Fuerte",100,IF(V294="Moderado",50,IF(V294="Débil",0)))</f>
        <v>100</v>
      </c>
      <c r="X294" s="563">
        <f>AVERAGE(W294:W319)</f>
        <v>100</v>
      </c>
      <c r="Y294" s="822" t="s">
        <v>333</v>
      </c>
      <c r="Z294" s="828" t="s">
        <v>208</v>
      </c>
      <c r="AA294" s="830" t="s">
        <v>334</v>
      </c>
      <c r="AB294" s="705" t="str">
        <f>+IF(X294=100,"Fuerte",IF(AND(X294&lt;=99,X294&gt;=50),"Moderado",IF(X294&lt;50,"Débil"," ")))</f>
        <v>Fuerte</v>
      </c>
      <c r="AC294" s="577" t="s">
        <v>99</v>
      </c>
      <c r="AD294" s="577" t="s">
        <v>99</v>
      </c>
      <c r="AE294" s="832"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545"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545" t="str">
        <f>K294</f>
        <v>Responda las Preguntas de Impacto</v>
      </c>
      <c r="AH294" s="544"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637"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816" t="s">
        <v>335</v>
      </c>
      <c r="AK294" s="551">
        <v>43466</v>
      </c>
      <c r="AL294" s="551">
        <v>43830</v>
      </c>
      <c r="AM294" s="824" t="s">
        <v>333</v>
      </c>
      <c r="AN294" s="825" t="s">
        <v>336</v>
      </c>
      <c r="AO294" s="656"/>
      <c r="AP294" s="621"/>
      <c r="AQ294" s="621"/>
      <c r="AR294" s="621"/>
      <c r="AS294" s="621"/>
      <c r="AT294" s="621"/>
      <c r="AU294" s="621"/>
      <c r="AV294" s="621"/>
      <c r="AW294" s="621"/>
      <c r="AX294" s="621"/>
      <c r="AY294" s="621"/>
      <c r="AZ294" s="622"/>
      <c r="BA294" s="625"/>
      <c r="BB294" s="650"/>
      <c r="BC294" s="650"/>
      <c r="BD294" s="650"/>
      <c r="BE294" s="653"/>
    </row>
    <row r="295" spans="1:57" ht="30" customHeight="1" thickBot="1">
      <c r="A295" s="436"/>
      <c r="B295" s="575"/>
      <c r="C295" s="545"/>
      <c r="D295" s="425"/>
      <c r="E295" s="545"/>
      <c r="F295" s="425"/>
      <c r="G295" s="648"/>
      <c r="H295" s="32" t="s">
        <v>104</v>
      </c>
      <c r="I295" s="92" t="s">
        <v>140</v>
      </c>
      <c r="J295" s="584"/>
      <c r="K295" s="587"/>
      <c r="L295" s="545"/>
      <c r="M295" s="805"/>
      <c r="N295" s="448"/>
      <c r="O295" s="428"/>
      <c r="P295" s="34" t="s">
        <v>105</v>
      </c>
      <c r="Q295" s="30" t="s">
        <v>106</v>
      </c>
      <c r="R295" s="34">
        <v>15</v>
      </c>
      <c r="S295" s="430"/>
      <c r="T295" s="430"/>
      <c r="U295" s="430"/>
      <c r="V295" s="430"/>
      <c r="W295" s="430"/>
      <c r="X295" s="563"/>
      <c r="Y295" s="828"/>
      <c r="Z295" s="828"/>
      <c r="AA295" s="830"/>
      <c r="AB295" s="705"/>
      <c r="AC295" s="577"/>
      <c r="AD295" s="577"/>
      <c r="AE295" s="773"/>
      <c r="AF295" s="545"/>
      <c r="AG295" s="545"/>
      <c r="AH295" s="545"/>
      <c r="AI295" s="572"/>
      <c r="AJ295" s="817"/>
      <c r="AK295" s="551"/>
      <c r="AL295" s="551"/>
      <c r="AM295" s="824"/>
      <c r="AN295" s="826"/>
      <c r="AO295" s="613"/>
      <c r="AP295" s="563"/>
      <c r="AQ295" s="563"/>
      <c r="AR295" s="563"/>
      <c r="AS295" s="563"/>
      <c r="AT295" s="563"/>
      <c r="AU295" s="563"/>
      <c r="AV295" s="563"/>
      <c r="AW295" s="563"/>
      <c r="AX295" s="563"/>
      <c r="AY295" s="563"/>
      <c r="AZ295" s="623"/>
      <c r="BA295" s="626"/>
      <c r="BB295" s="651"/>
      <c r="BC295" s="651"/>
      <c r="BD295" s="651"/>
      <c r="BE295" s="654"/>
    </row>
    <row r="296" spans="1:57" ht="30" customHeight="1" thickBot="1">
      <c r="A296" s="436"/>
      <c r="B296" s="575"/>
      <c r="C296" s="545"/>
      <c r="D296" s="425"/>
      <c r="E296" s="545"/>
      <c r="F296" s="425"/>
      <c r="G296" s="648"/>
      <c r="H296" s="32" t="s">
        <v>107</v>
      </c>
      <c r="I296" s="92" t="s">
        <v>140</v>
      </c>
      <c r="J296" s="584"/>
      <c r="K296" s="587"/>
      <c r="L296" s="545"/>
      <c r="M296" s="805"/>
      <c r="N296" s="448"/>
      <c r="O296" s="428"/>
      <c r="P296" s="34" t="s">
        <v>108</v>
      </c>
      <c r="Q296" s="30" t="s">
        <v>109</v>
      </c>
      <c r="R296" s="34">
        <v>15</v>
      </c>
      <c r="S296" s="430"/>
      <c r="T296" s="430"/>
      <c r="U296" s="430"/>
      <c r="V296" s="430"/>
      <c r="W296" s="430"/>
      <c r="X296" s="563"/>
      <c r="Y296" s="828"/>
      <c r="Z296" s="828"/>
      <c r="AA296" s="830"/>
      <c r="AB296" s="705"/>
      <c r="AC296" s="577"/>
      <c r="AD296" s="577"/>
      <c r="AE296" s="773"/>
      <c r="AF296" s="545"/>
      <c r="AG296" s="545"/>
      <c r="AH296" s="545"/>
      <c r="AI296" s="572"/>
      <c r="AJ296" s="817"/>
      <c r="AK296" s="551"/>
      <c r="AL296" s="551"/>
      <c r="AM296" s="824"/>
      <c r="AN296" s="826"/>
      <c r="AO296" s="613"/>
      <c r="AP296" s="563"/>
      <c r="AQ296" s="563"/>
      <c r="AR296" s="563"/>
      <c r="AS296" s="563"/>
      <c r="AT296" s="563"/>
      <c r="AU296" s="563"/>
      <c r="AV296" s="563"/>
      <c r="AW296" s="563"/>
      <c r="AX296" s="563"/>
      <c r="AY296" s="563"/>
      <c r="AZ296" s="623"/>
      <c r="BA296" s="626"/>
      <c r="BB296" s="651"/>
      <c r="BC296" s="651"/>
      <c r="BD296" s="651"/>
      <c r="BE296" s="654"/>
    </row>
    <row r="297" spans="1:57" ht="30" customHeight="1" thickBot="1">
      <c r="A297" s="436"/>
      <c r="B297" s="575"/>
      <c r="C297" s="545"/>
      <c r="D297" s="425"/>
      <c r="E297" s="545"/>
      <c r="F297" s="425"/>
      <c r="G297" s="648"/>
      <c r="H297" s="32" t="s">
        <v>110</v>
      </c>
      <c r="I297" s="92" t="s">
        <v>140</v>
      </c>
      <c r="J297" s="584"/>
      <c r="K297" s="587"/>
      <c r="L297" s="545"/>
      <c r="M297" s="805"/>
      <c r="N297" s="448"/>
      <c r="O297" s="428"/>
      <c r="P297" s="34" t="s">
        <v>112</v>
      </c>
      <c r="Q297" s="30" t="s">
        <v>113</v>
      </c>
      <c r="R297" s="34">
        <v>15</v>
      </c>
      <c r="S297" s="430"/>
      <c r="T297" s="430"/>
      <c r="U297" s="430"/>
      <c r="V297" s="430"/>
      <c r="W297" s="430"/>
      <c r="X297" s="563"/>
      <c r="Y297" s="828"/>
      <c r="Z297" s="828"/>
      <c r="AA297" s="830"/>
      <c r="AB297" s="705"/>
      <c r="AC297" s="577"/>
      <c r="AD297" s="577"/>
      <c r="AE297" s="773"/>
      <c r="AF297" s="545"/>
      <c r="AG297" s="545"/>
      <c r="AH297" s="545"/>
      <c r="AI297" s="572"/>
      <c r="AJ297" s="817"/>
      <c r="AK297" s="551"/>
      <c r="AL297" s="551"/>
      <c r="AM297" s="824"/>
      <c r="AN297" s="826"/>
      <c r="AO297" s="613"/>
      <c r="AP297" s="563"/>
      <c r="AQ297" s="563"/>
      <c r="AR297" s="563"/>
      <c r="AS297" s="563"/>
      <c r="AT297" s="563"/>
      <c r="AU297" s="563"/>
      <c r="AV297" s="563"/>
      <c r="AW297" s="563"/>
      <c r="AX297" s="563"/>
      <c r="AY297" s="563"/>
      <c r="AZ297" s="623"/>
      <c r="BA297" s="626"/>
      <c r="BB297" s="651"/>
      <c r="BC297" s="651"/>
      <c r="BD297" s="651"/>
      <c r="BE297" s="654"/>
    </row>
    <row r="298" spans="1:57" ht="30" customHeight="1" thickBot="1">
      <c r="A298" s="436"/>
      <c r="B298" s="575"/>
      <c r="C298" s="545"/>
      <c r="D298" s="425"/>
      <c r="E298" s="545"/>
      <c r="F298" s="425"/>
      <c r="G298" s="648"/>
      <c r="H298" s="32" t="s">
        <v>114</v>
      </c>
      <c r="I298" s="92" t="s">
        <v>140</v>
      </c>
      <c r="J298" s="584"/>
      <c r="K298" s="587"/>
      <c r="L298" s="545"/>
      <c r="M298" s="805"/>
      <c r="N298" s="448"/>
      <c r="O298" s="428"/>
      <c r="P298" s="34" t="s">
        <v>115</v>
      </c>
      <c r="Q298" s="30" t="s">
        <v>116</v>
      </c>
      <c r="R298" s="34">
        <v>15</v>
      </c>
      <c r="S298" s="430"/>
      <c r="T298" s="430"/>
      <c r="U298" s="430"/>
      <c r="V298" s="430"/>
      <c r="W298" s="430"/>
      <c r="X298" s="563"/>
      <c r="Y298" s="828"/>
      <c r="Z298" s="828"/>
      <c r="AA298" s="830"/>
      <c r="AB298" s="705"/>
      <c r="AC298" s="577"/>
      <c r="AD298" s="577"/>
      <c r="AE298" s="773"/>
      <c r="AF298" s="545"/>
      <c r="AG298" s="545"/>
      <c r="AH298" s="545"/>
      <c r="AI298" s="572"/>
      <c r="AJ298" s="817"/>
      <c r="AK298" s="551"/>
      <c r="AL298" s="551"/>
      <c r="AM298" s="824"/>
      <c r="AN298" s="826"/>
      <c r="AO298" s="613"/>
      <c r="AP298" s="563"/>
      <c r="AQ298" s="563"/>
      <c r="AR298" s="563"/>
      <c r="AS298" s="563"/>
      <c r="AT298" s="563"/>
      <c r="AU298" s="563"/>
      <c r="AV298" s="563"/>
      <c r="AW298" s="563"/>
      <c r="AX298" s="563"/>
      <c r="AY298" s="563"/>
      <c r="AZ298" s="623"/>
      <c r="BA298" s="626"/>
      <c r="BB298" s="651"/>
      <c r="BC298" s="651"/>
      <c r="BD298" s="651"/>
      <c r="BE298" s="654"/>
    </row>
    <row r="299" spans="1:57" ht="30" customHeight="1" thickBot="1">
      <c r="A299" s="436"/>
      <c r="B299" s="575"/>
      <c r="C299" s="545"/>
      <c r="D299" s="425"/>
      <c r="E299" s="545"/>
      <c r="F299" s="425"/>
      <c r="G299" s="648"/>
      <c r="H299" s="32" t="s">
        <v>117</v>
      </c>
      <c r="I299" s="92" t="s">
        <v>140</v>
      </c>
      <c r="J299" s="584"/>
      <c r="K299" s="587"/>
      <c r="L299" s="545"/>
      <c r="M299" s="805"/>
      <c r="N299" s="448"/>
      <c r="O299" s="428"/>
      <c r="P299" s="35" t="s">
        <v>118</v>
      </c>
      <c r="Q299" s="30" t="s">
        <v>119</v>
      </c>
      <c r="R299" s="34">
        <v>15</v>
      </c>
      <c r="S299" s="430"/>
      <c r="T299" s="430"/>
      <c r="U299" s="430"/>
      <c r="V299" s="430"/>
      <c r="W299" s="430"/>
      <c r="X299" s="563"/>
      <c r="Y299" s="828"/>
      <c r="Z299" s="828"/>
      <c r="AA299" s="830"/>
      <c r="AB299" s="705"/>
      <c r="AC299" s="577"/>
      <c r="AD299" s="577"/>
      <c r="AE299" s="773"/>
      <c r="AF299" s="545"/>
      <c r="AG299" s="545"/>
      <c r="AH299" s="545"/>
      <c r="AI299" s="572"/>
      <c r="AJ299" s="817"/>
      <c r="AK299" s="551"/>
      <c r="AL299" s="551"/>
      <c r="AM299" s="824"/>
      <c r="AN299" s="826"/>
      <c r="AO299" s="613"/>
      <c r="AP299" s="563"/>
      <c r="AQ299" s="563"/>
      <c r="AR299" s="563"/>
      <c r="AS299" s="563"/>
      <c r="AT299" s="563"/>
      <c r="AU299" s="563"/>
      <c r="AV299" s="563"/>
      <c r="AW299" s="563"/>
      <c r="AX299" s="563"/>
      <c r="AY299" s="563"/>
      <c r="AZ299" s="623"/>
      <c r="BA299" s="626"/>
      <c r="BB299" s="651"/>
      <c r="BC299" s="651"/>
      <c r="BD299" s="651"/>
      <c r="BE299" s="654"/>
    </row>
    <row r="300" spans="1:57" ht="30" customHeight="1" thickBot="1">
      <c r="A300" s="436"/>
      <c r="B300" s="575"/>
      <c r="C300" s="545"/>
      <c r="D300" s="425"/>
      <c r="E300" s="545"/>
      <c r="F300" s="425"/>
      <c r="G300" s="648"/>
      <c r="H300" s="32" t="s">
        <v>120</v>
      </c>
      <c r="I300" s="92" t="s">
        <v>140</v>
      </c>
      <c r="J300" s="584"/>
      <c r="K300" s="587"/>
      <c r="L300" s="545"/>
      <c r="M300" s="805"/>
      <c r="N300" s="448"/>
      <c r="O300" s="428"/>
      <c r="P300" s="34" t="s">
        <v>121</v>
      </c>
      <c r="Q300" s="34" t="s">
        <v>122</v>
      </c>
      <c r="R300" s="34">
        <v>10</v>
      </c>
      <c r="S300" s="430"/>
      <c r="T300" s="430"/>
      <c r="U300" s="430"/>
      <c r="V300" s="430"/>
      <c r="W300" s="430"/>
      <c r="X300" s="563"/>
      <c r="Y300" s="828"/>
      <c r="Z300" s="828"/>
      <c r="AA300" s="830"/>
      <c r="AB300" s="705"/>
      <c r="AC300" s="577"/>
      <c r="AD300" s="577"/>
      <c r="AE300" s="773"/>
      <c r="AF300" s="545"/>
      <c r="AG300" s="545"/>
      <c r="AH300" s="545"/>
      <c r="AI300" s="572"/>
      <c r="AJ300" s="817"/>
      <c r="AK300" s="551"/>
      <c r="AL300" s="551"/>
      <c r="AM300" s="824"/>
      <c r="AN300" s="826"/>
      <c r="AO300" s="613"/>
      <c r="AP300" s="563"/>
      <c r="AQ300" s="563"/>
      <c r="AR300" s="563"/>
      <c r="AS300" s="563"/>
      <c r="AT300" s="563"/>
      <c r="AU300" s="563"/>
      <c r="AV300" s="563"/>
      <c r="AW300" s="563"/>
      <c r="AX300" s="563"/>
      <c r="AY300" s="563"/>
      <c r="AZ300" s="623"/>
      <c r="BA300" s="626"/>
      <c r="BB300" s="651"/>
      <c r="BC300" s="651"/>
      <c r="BD300" s="651"/>
      <c r="BE300" s="654"/>
    </row>
    <row r="301" spans="1:57" ht="72" customHeight="1" thickBot="1">
      <c r="A301" s="436"/>
      <c r="B301" s="575"/>
      <c r="C301" s="545"/>
      <c r="D301" s="425"/>
      <c r="E301" s="546"/>
      <c r="F301" s="425"/>
      <c r="G301" s="648"/>
      <c r="H301" s="32" t="s">
        <v>123</v>
      </c>
      <c r="I301" s="92" t="s">
        <v>140</v>
      </c>
      <c r="J301" s="584"/>
      <c r="K301" s="587"/>
      <c r="L301" s="545"/>
      <c r="M301" s="805"/>
      <c r="N301" s="448"/>
      <c r="O301" s="553"/>
      <c r="P301" s="31"/>
      <c r="Q301" s="35"/>
      <c r="R301" s="35"/>
      <c r="S301" s="430"/>
      <c r="T301" s="430"/>
      <c r="U301" s="430"/>
      <c r="V301" s="430"/>
      <c r="W301" s="430"/>
      <c r="X301" s="563"/>
      <c r="Y301" s="829"/>
      <c r="Z301" s="829"/>
      <c r="AA301" s="831"/>
      <c r="AB301" s="705"/>
      <c r="AC301" s="577"/>
      <c r="AD301" s="577"/>
      <c r="AE301" s="773"/>
      <c r="AF301" s="545"/>
      <c r="AG301" s="545"/>
      <c r="AH301" s="545"/>
      <c r="AI301" s="572"/>
      <c r="AJ301" s="817"/>
      <c r="AK301" s="552"/>
      <c r="AL301" s="552"/>
      <c r="AM301" s="816"/>
      <c r="AN301" s="826"/>
      <c r="AO301" s="614"/>
      <c r="AP301" s="564"/>
      <c r="AQ301" s="564"/>
      <c r="AR301" s="564"/>
      <c r="AS301" s="564"/>
      <c r="AT301" s="564"/>
      <c r="AU301" s="564"/>
      <c r="AV301" s="564"/>
      <c r="AW301" s="564"/>
      <c r="AX301" s="564"/>
      <c r="AY301" s="564"/>
      <c r="AZ301" s="624"/>
      <c r="BA301" s="627"/>
      <c r="BB301" s="652"/>
      <c r="BC301" s="652"/>
      <c r="BD301" s="652"/>
      <c r="BE301" s="655"/>
    </row>
    <row r="302" spans="1:57" ht="30" customHeight="1" thickBot="1">
      <c r="A302" s="436"/>
      <c r="B302" s="575"/>
      <c r="C302" s="545"/>
      <c r="D302" s="425"/>
      <c r="E302" s="647"/>
      <c r="F302" s="425"/>
      <c r="G302" s="648"/>
      <c r="H302" s="32" t="s">
        <v>124</v>
      </c>
      <c r="I302" s="92" t="s">
        <v>140</v>
      </c>
      <c r="J302" s="584"/>
      <c r="K302" s="587"/>
      <c r="L302" s="545"/>
      <c r="M302" s="805"/>
      <c r="N302" s="448"/>
      <c r="O302" s="428"/>
      <c r="P302" s="34" t="s">
        <v>93</v>
      </c>
      <c r="Q302" s="30" t="s">
        <v>94</v>
      </c>
      <c r="R302" s="34">
        <v>15</v>
      </c>
      <c r="S302" s="563">
        <f>SUM(R302:R311)</f>
        <v>100</v>
      </c>
      <c r="T302" s="562" t="str">
        <f>+IF(AND(S302&lt;=100,S302&gt;=96),"Fuerte",IF(AND(S302&lt;=95,S302&gt;=86),"Moderado",IF(AND(S302&lt;=85,J302&gt;=0),"Débil"," ")))</f>
        <v>Fuerte</v>
      </c>
      <c r="U302" s="562" t="s">
        <v>95</v>
      </c>
      <c r="V302" s="562"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562"/>
      <c r="X302" s="563"/>
      <c r="Y302" s="553"/>
      <c r="Z302" s="606"/>
      <c r="AA302" s="553"/>
      <c r="AB302" s="705"/>
      <c r="AC302" s="577"/>
      <c r="AD302" s="577"/>
      <c r="AE302" s="773"/>
      <c r="AF302" s="545"/>
      <c r="AG302" s="545"/>
      <c r="AH302" s="545"/>
      <c r="AI302" s="572"/>
      <c r="AJ302" s="540"/>
      <c r="AK302" s="541"/>
      <c r="AL302" s="541"/>
      <c r="AM302" s="428"/>
      <c r="AN302" s="826"/>
      <c r="AO302" s="615"/>
      <c r="AP302" s="430"/>
      <c r="AQ302" s="430"/>
      <c r="AR302" s="430"/>
      <c r="AS302" s="430"/>
      <c r="AT302" s="430"/>
      <c r="AU302" s="430"/>
      <c r="AV302" s="430"/>
      <c r="AW302" s="430"/>
      <c r="AX302" s="430"/>
      <c r="AY302" s="430"/>
      <c r="AZ302" s="477"/>
      <c r="BA302" s="483"/>
      <c r="BB302" s="479"/>
      <c r="BC302" s="479"/>
      <c r="BD302" s="479"/>
      <c r="BE302" s="644"/>
    </row>
    <row r="303" spans="1:57" ht="30" customHeight="1" thickBot="1">
      <c r="A303" s="436"/>
      <c r="B303" s="575"/>
      <c r="C303" s="545"/>
      <c r="D303" s="425"/>
      <c r="E303" s="648"/>
      <c r="F303" s="425"/>
      <c r="G303" s="648"/>
      <c r="H303" s="32" t="s">
        <v>125</v>
      </c>
      <c r="I303" s="92" t="s">
        <v>140</v>
      </c>
      <c r="J303" s="584"/>
      <c r="K303" s="587"/>
      <c r="L303" s="545"/>
      <c r="M303" s="805"/>
      <c r="N303" s="448"/>
      <c r="O303" s="428"/>
      <c r="P303" s="34" t="s">
        <v>105</v>
      </c>
      <c r="Q303" s="30" t="s">
        <v>106</v>
      </c>
      <c r="R303" s="34">
        <v>15</v>
      </c>
      <c r="S303" s="563"/>
      <c r="T303" s="563"/>
      <c r="U303" s="563"/>
      <c r="V303" s="563"/>
      <c r="W303" s="563"/>
      <c r="X303" s="563"/>
      <c r="Y303" s="545"/>
      <c r="Z303" s="563"/>
      <c r="AA303" s="545"/>
      <c r="AB303" s="705"/>
      <c r="AC303" s="577"/>
      <c r="AD303" s="577"/>
      <c r="AE303" s="773"/>
      <c r="AF303" s="545"/>
      <c r="AG303" s="545"/>
      <c r="AH303" s="545"/>
      <c r="AI303" s="572"/>
      <c r="AJ303" s="540"/>
      <c r="AK303" s="541"/>
      <c r="AL303" s="541"/>
      <c r="AM303" s="428"/>
      <c r="AN303" s="826"/>
      <c r="AO303" s="615"/>
      <c r="AP303" s="430"/>
      <c r="AQ303" s="430"/>
      <c r="AR303" s="430"/>
      <c r="AS303" s="430"/>
      <c r="AT303" s="430"/>
      <c r="AU303" s="430"/>
      <c r="AV303" s="430"/>
      <c r="AW303" s="430"/>
      <c r="AX303" s="430"/>
      <c r="AY303" s="430"/>
      <c r="AZ303" s="477"/>
      <c r="BA303" s="483"/>
      <c r="BB303" s="479"/>
      <c r="BC303" s="479"/>
      <c r="BD303" s="479"/>
      <c r="BE303" s="644"/>
    </row>
    <row r="304" spans="1:57" ht="30" customHeight="1" thickBot="1">
      <c r="A304" s="436"/>
      <c r="B304" s="575"/>
      <c r="C304" s="545"/>
      <c r="D304" s="425"/>
      <c r="E304" s="648"/>
      <c r="F304" s="425"/>
      <c r="G304" s="648"/>
      <c r="H304" s="32" t="s">
        <v>126</v>
      </c>
      <c r="I304" s="92" t="s">
        <v>140</v>
      </c>
      <c r="J304" s="584"/>
      <c r="K304" s="587"/>
      <c r="L304" s="545"/>
      <c r="M304" s="805"/>
      <c r="N304" s="448"/>
      <c r="O304" s="428"/>
      <c r="P304" s="34" t="s">
        <v>108</v>
      </c>
      <c r="Q304" s="30" t="s">
        <v>109</v>
      </c>
      <c r="R304" s="34">
        <v>15</v>
      </c>
      <c r="S304" s="563"/>
      <c r="T304" s="563"/>
      <c r="U304" s="563"/>
      <c r="V304" s="563"/>
      <c r="W304" s="563"/>
      <c r="X304" s="563"/>
      <c r="Y304" s="545"/>
      <c r="Z304" s="563"/>
      <c r="AA304" s="545"/>
      <c r="AB304" s="705"/>
      <c r="AC304" s="577"/>
      <c r="AD304" s="577"/>
      <c r="AE304" s="773"/>
      <c r="AF304" s="545"/>
      <c r="AG304" s="545"/>
      <c r="AH304" s="545"/>
      <c r="AI304" s="572"/>
      <c r="AJ304" s="540"/>
      <c r="AK304" s="541"/>
      <c r="AL304" s="541"/>
      <c r="AM304" s="428"/>
      <c r="AN304" s="826"/>
      <c r="AO304" s="615"/>
      <c r="AP304" s="430"/>
      <c r="AQ304" s="430"/>
      <c r="AR304" s="430"/>
      <c r="AS304" s="430"/>
      <c r="AT304" s="430"/>
      <c r="AU304" s="430"/>
      <c r="AV304" s="430"/>
      <c r="AW304" s="430"/>
      <c r="AX304" s="430"/>
      <c r="AY304" s="430"/>
      <c r="AZ304" s="477"/>
      <c r="BA304" s="483"/>
      <c r="BB304" s="479"/>
      <c r="BC304" s="479"/>
      <c r="BD304" s="479"/>
      <c r="BE304" s="644"/>
    </row>
    <row r="305" spans="1:57" ht="30" customHeight="1" thickBot="1">
      <c r="A305" s="436"/>
      <c r="B305" s="575"/>
      <c r="C305" s="545"/>
      <c r="D305" s="425"/>
      <c r="E305" s="648"/>
      <c r="F305" s="425"/>
      <c r="G305" s="648"/>
      <c r="H305" s="32" t="s">
        <v>127</v>
      </c>
      <c r="I305" s="92" t="s">
        <v>140</v>
      </c>
      <c r="J305" s="584"/>
      <c r="K305" s="587"/>
      <c r="L305" s="545"/>
      <c r="M305" s="805"/>
      <c r="N305" s="448"/>
      <c r="O305" s="428"/>
      <c r="P305" s="34" t="s">
        <v>112</v>
      </c>
      <c r="Q305" s="30" t="s">
        <v>113</v>
      </c>
      <c r="R305" s="34">
        <v>15</v>
      </c>
      <c r="S305" s="563"/>
      <c r="T305" s="563"/>
      <c r="U305" s="563"/>
      <c r="V305" s="563"/>
      <c r="W305" s="563"/>
      <c r="X305" s="563"/>
      <c r="Y305" s="545"/>
      <c r="Z305" s="563"/>
      <c r="AA305" s="545"/>
      <c r="AB305" s="705"/>
      <c r="AC305" s="577"/>
      <c r="AD305" s="577"/>
      <c r="AE305" s="773"/>
      <c r="AF305" s="545"/>
      <c r="AG305" s="545"/>
      <c r="AH305" s="545"/>
      <c r="AI305" s="572"/>
      <c r="AJ305" s="540"/>
      <c r="AK305" s="541"/>
      <c r="AL305" s="541"/>
      <c r="AM305" s="428"/>
      <c r="AN305" s="826"/>
      <c r="AO305" s="615"/>
      <c r="AP305" s="430"/>
      <c r="AQ305" s="430"/>
      <c r="AR305" s="430"/>
      <c r="AS305" s="430"/>
      <c r="AT305" s="430"/>
      <c r="AU305" s="430"/>
      <c r="AV305" s="430"/>
      <c r="AW305" s="430"/>
      <c r="AX305" s="430"/>
      <c r="AY305" s="430"/>
      <c r="AZ305" s="477"/>
      <c r="BA305" s="483"/>
      <c r="BB305" s="479"/>
      <c r="BC305" s="479"/>
      <c r="BD305" s="479"/>
      <c r="BE305" s="644"/>
    </row>
    <row r="306" spans="1:57" ht="18.75" customHeight="1" thickBot="1">
      <c r="A306" s="436"/>
      <c r="B306" s="575"/>
      <c r="C306" s="545"/>
      <c r="D306" s="425"/>
      <c r="E306" s="648"/>
      <c r="F306" s="425"/>
      <c r="G306" s="648"/>
      <c r="H306" s="554" t="s">
        <v>128</v>
      </c>
      <c r="I306" s="92" t="s">
        <v>140</v>
      </c>
      <c r="J306" s="584"/>
      <c r="K306" s="587"/>
      <c r="L306" s="545"/>
      <c r="M306" s="805"/>
      <c r="N306" s="448"/>
      <c r="O306" s="428"/>
      <c r="P306" s="34" t="s">
        <v>115</v>
      </c>
      <c r="Q306" s="30" t="s">
        <v>116</v>
      </c>
      <c r="R306" s="34">
        <v>15</v>
      </c>
      <c r="S306" s="563"/>
      <c r="T306" s="563"/>
      <c r="U306" s="563"/>
      <c r="V306" s="563"/>
      <c r="W306" s="563"/>
      <c r="X306" s="563"/>
      <c r="Y306" s="545"/>
      <c r="Z306" s="563"/>
      <c r="AA306" s="545"/>
      <c r="AB306" s="705"/>
      <c r="AC306" s="577"/>
      <c r="AD306" s="577"/>
      <c r="AE306" s="773"/>
      <c r="AF306" s="545"/>
      <c r="AG306" s="545"/>
      <c r="AH306" s="545"/>
      <c r="AI306" s="572"/>
      <c r="AJ306" s="540"/>
      <c r="AK306" s="541"/>
      <c r="AL306" s="541"/>
      <c r="AM306" s="428"/>
      <c r="AN306" s="826"/>
      <c r="AO306" s="615"/>
      <c r="AP306" s="430"/>
      <c r="AQ306" s="430"/>
      <c r="AR306" s="430"/>
      <c r="AS306" s="430"/>
      <c r="AT306" s="430"/>
      <c r="AU306" s="430"/>
      <c r="AV306" s="430"/>
      <c r="AW306" s="430"/>
      <c r="AX306" s="430"/>
      <c r="AY306" s="430"/>
      <c r="AZ306" s="477"/>
      <c r="BA306" s="483"/>
      <c r="BB306" s="479"/>
      <c r="BC306" s="479"/>
      <c r="BD306" s="479"/>
      <c r="BE306" s="644"/>
    </row>
    <row r="307" spans="1:57" ht="40.5" customHeight="1" thickBot="1">
      <c r="A307" s="436"/>
      <c r="B307" s="575"/>
      <c r="C307" s="545"/>
      <c r="D307" s="425"/>
      <c r="E307" s="648"/>
      <c r="F307" s="425"/>
      <c r="G307" s="648"/>
      <c r="H307" s="554"/>
      <c r="I307" s="92" t="s">
        <v>140</v>
      </c>
      <c r="J307" s="584"/>
      <c r="K307" s="587"/>
      <c r="L307" s="545"/>
      <c r="M307" s="805"/>
      <c r="N307" s="448"/>
      <c r="O307" s="428"/>
      <c r="P307" s="34" t="s">
        <v>118</v>
      </c>
      <c r="Q307" s="30" t="s">
        <v>119</v>
      </c>
      <c r="R307" s="34">
        <v>15</v>
      </c>
      <c r="S307" s="563"/>
      <c r="T307" s="563"/>
      <c r="U307" s="563"/>
      <c r="V307" s="563"/>
      <c r="W307" s="563"/>
      <c r="X307" s="563"/>
      <c r="Y307" s="545"/>
      <c r="Z307" s="563"/>
      <c r="AA307" s="545"/>
      <c r="AB307" s="705"/>
      <c r="AC307" s="577"/>
      <c r="AD307" s="577"/>
      <c r="AE307" s="773"/>
      <c r="AF307" s="545"/>
      <c r="AG307" s="545"/>
      <c r="AH307" s="545"/>
      <c r="AI307" s="572"/>
      <c r="AJ307" s="540"/>
      <c r="AK307" s="541"/>
      <c r="AL307" s="541"/>
      <c r="AM307" s="428"/>
      <c r="AN307" s="826"/>
      <c r="AO307" s="615"/>
      <c r="AP307" s="430"/>
      <c r="AQ307" s="430"/>
      <c r="AR307" s="430"/>
      <c r="AS307" s="430"/>
      <c r="AT307" s="430"/>
      <c r="AU307" s="430"/>
      <c r="AV307" s="430"/>
      <c r="AW307" s="430"/>
      <c r="AX307" s="430"/>
      <c r="AY307" s="430"/>
      <c r="AZ307" s="477"/>
      <c r="BA307" s="483"/>
      <c r="BB307" s="479"/>
      <c r="BC307" s="479"/>
      <c r="BD307" s="479"/>
      <c r="BE307" s="644"/>
    </row>
    <row r="308" spans="1:57" ht="27.75" hidden="1" customHeight="1">
      <c r="A308" s="436"/>
      <c r="B308" s="575"/>
      <c r="C308" s="545"/>
      <c r="D308" s="425"/>
      <c r="E308" s="648"/>
      <c r="F308" s="425"/>
      <c r="G308" s="648"/>
      <c r="H308" s="556" t="s">
        <v>129</v>
      </c>
      <c r="I308" s="92" t="s">
        <v>140</v>
      </c>
      <c r="J308" s="584"/>
      <c r="K308" s="587"/>
      <c r="L308" s="545"/>
      <c r="M308" s="805"/>
      <c r="N308" s="448"/>
      <c r="O308" s="428"/>
      <c r="P308" s="34" t="s">
        <v>121</v>
      </c>
      <c r="Q308" s="34" t="s">
        <v>122</v>
      </c>
      <c r="R308" s="34">
        <v>10</v>
      </c>
      <c r="S308" s="563"/>
      <c r="T308" s="563"/>
      <c r="U308" s="563"/>
      <c r="V308" s="563"/>
      <c r="W308" s="563"/>
      <c r="X308" s="563"/>
      <c r="Y308" s="545"/>
      <c r="Z308" s="563"/>
      <c r="AA308" s="545"/>
      <c r="AB308" s="705"/>
      <c r="AC308" s="577"/>
      <c r="AD308" s="577"/>
      <c r="AE308" s="773"/>
      <c r="AF308" s="545"/>
      <c r="AG308" s="545"/>
      <c r="AH308" s="545"/>
      <c r="AI308" s="572"/>
      <c r="AJ308" s="540"/>
      <c r="AK308" s="541"/>
      <c r="AL308" s="541"/>
      <c r="AM308" s="428"/>
      <c r="AN308" s="826"/>
      <c r="AO308" s="615"/>
      <c r="AP308" s="430"/>
      <c r="AQ308" s="430"/>
      <c r="AR308" s="430"/>
      <c r="AS308" s="430"/>
      <c r="AT308" s="430"/>
      <c r="AU308" s="430"/>
      <c r="AV308" s="430"/>
      <c r="AW308" s="430"/>
      <c r="AX308" s="430"/>
      <c r="AY308" s="430"/>
      <c r="AZ308" s="477"/>
      <c r="BA308" s="483"/>
      <c r="BB308" s="479"/>
      <c r="BC308" s="479"/>
      <c r="BD308" s="479"/>
      <c r="BE308" s="644"/>
    </row>
    <row r="309" spans="1:57" ht="26.25" hidden="1" customHeight="1">
      <c r="A309" s="436"/>
      <c r="B309" s="575"/>
      <c r="C309" s="545"/>
      <c r="D309" s="425"/>
      <c r="E309" s="648"/>
      <c r="F309" s="425"/>
      <c r="G309" s="648"/>
      <c r="H309" s="558"/>
      <c r="I309" s="92" t="s">
        <v>140</v>
      </c>
      <c r="J309" s="584"/>
      <c r="K309" s="587"/>
      <c r="L309" s="545"/>
      <c r="M309" s="805"/>
      <c r="N309" s="648"/>
      <c r="O309" s="428"/>
      <c r="P309" s="430"/>
      <c r="Q309" s="430"/>
      <c r="R309" s="430"/>
      <c r="S309" s="563"/>
      <c r="T309" s="563"/>
      <c r="U309" s="563"/>
      <c r="V309" s="563"/>
      <c r="W309" s="563"/>
      <c r="X309" s="563"/>
      <c r="Y309" s="545"/>
      <c r="Z309" s="563"/>
      <c r="AA309" s="545"/>
      <c r="AB309" s="705"/>
      <c r="AC309" s="577"/>
      <c r="AD309" s="577"/>
      <c r="AE309" s="773"/>
      <c r="AF309" s="545"/>
      <c r="AG309" s="545"/>
      <c r="AH309" s="545"/>
      <c r="AI309" s="569"/>
      <c r="AJ309" s="818" t="s">
        <v>337</v>
      </c>
      <c r="AK309" s="701" t="s">
        <v>193</v>
      </c>
      <c r="AL309" s="701" t="s">
        <v>194</v>
      </c>
      <c r="AM309" s="821" t="s">
        <v>333</v>
      </c>
      <c r="AN309" s="826"/>
      <c r="AO309" s="615"/>
      <c r="AP309" s="430"/>
      <c r="AQ309" s="430"/>
      <c r="AR309" s="430"/>
      <c r="AS309" s="430"/>
      <c r="AT309" s="430"/>
      <c r="AU309" s="430"/>
      <c r="AV309" s="430"/>
      <c r="AW309" s="430"/>
      <c r="AX309" s="430"/>
      <c r="AY309" s="430"/>
      <c r="AZ309" s="477"/>
      <c r="BA309" s="483"/>
      <c r="BB309" s="479"/>
      <c r="BC309" s="479"/>
      <c r="BD309" s="479"/>
      <c r="BE309" s="644"/>
    </row>
    <row r="310" spans="1:57" ht="18.75" hidden="1" customHeight="1">
      <c r="A310" s="436"/>
      <c r="B310" s="575"/>
      <c r="C310" s="545"/>
      <c r="D310" s="425"/>
      <c r="E310" s="648"/>
      <c r="F310" s="425"/>
      <c r="G310" s="648"/>
      <c r="H310" s="554" t="s">
        <v>130</v>
      </c>
      <c r="I310" s="92" t="s">
        <v>140</v>
      </c>
      <c r="J310" s="584"/>
      <c r="K310" s="587"/>
      <c r="L310" s="545"/>
      <c r="M310" s="805"/>
      <c r="N310" s="648"/>
      <c r="O310" s="428"/>
      <c r="P310" s="430"/>
      <c r="Q310" s="430"/>
      <c r="R310" s="430"/>
      <c r="S310" s="563"/>
      <c r="T310" s="563"/>
      <c r="U310" s="563"/>
      <c r="V310" s="563"/>
      <c r="W310" s="563"/>
      <c r="X310" s="563"/>
      <c r="Y310" s="545"/>
      <c r="Z310" s="563"/>
      <c r="AA310" s="545"/>
      <c r="AB310" s="705"/>
      <c r="AC310" s="577"/>
      <c r="AD310" s="577"/>
      <c r="AE310" s="773"/>
      <c r="AF310" s="545"/>
      <c r="AG310" s="545"/>
      <c r="AH310" s="545"/>
      <c r="AI310" s="569"/>
      <c r="AJ310" s="819"/>
      <c r="AK310" s="702"/>
      <c r="AL310" s="702"/>
      <c r="AM310" s="822"/>
      <c r="AN310" s="826"/>
      <c r="AO310" s="615"/>
      <c r="AP310" s="430"/>
      <c r="AQ310" s="430"/>
      <c r="AR310" s="430"/>
      <c r="AS310" s="430"/>
      <c r="AT310" s="430"/>
      <c r="AU310" s="430"/>
      <c r="AV310" s="430"/>
      <c r="AW310" s="430"/>
      <c r="AX310" s="430"/>
      <c r="AY310" s="430"/>
      <c r="AZ310" s="477"/>
      <c r="BA310" s="483"/>
      <c r="BB310" s="479"/>
      <c r="BC310" s="479"/>
      <c r="BD310" s="479"/>
      <c r="BE310" s="644"/>
    </row>
    <row r="311" spans="1:57" ht="9.75" hidden="1" customHeight="1">
      <c r="A311" s="436"/>
      <c r="B311" s="575"/>
      <c r="C311" s="545"/>
      <c r="D311" s="425"/>
      <c r="E311" s="648"/>
      <c r="F311" s="425"/>
      <c r="G311" s="648"/>
      <c r="H311" s="554"/>
      <c r="I311" s="92" t="s">
        <v>140</v>
      </c>
      <c r="J311" s="584"/>
      <c r="K311" s="587"/>
      <c r="L311" s="545"/>
      <c r="M311" s="805"/>
      <c r="N311" s="648"/>
      <c r="O311" s="428"/>
      <c r="P311" s="430"/>
      <c r="Q311" s="430"/>
      <c r="R311" s="430"/>
      <c r="S311" s="563"/>
      <c r="T311" s="563"/>
      <c r="U311" s="563"/>
      <c r="V311" s="563"/>
      <c r="W311" s="563"/>
      <c r="X311" s="563"/>
      <c r="Y311" s="545"/>
      <c r="Z311" s="563"/>
      <c r="AA311" s="545"/>
      <c r="AB311" s="705"/>
      <c r="AC311" s="577"/>
      <c r="AD311" s="577"/>
      <c r="AE311" s="773"/>
      <c r="AF311" s="545"/>
      <c r="AG311" s="545"/>
      <c r="AH311" s="545"/>
      <c r="AI311" s="569"/>
      <c r="AJ311" s="819"/>
      <c r="AK311" s="702"/>
      <c r="AL311" s="702"/>
      <c r="AM311" s="822"/>
      <c r="AN311" s="826"/>
      <c r="AO311" s="615"/>
      <c r="AP311" s="430"/>
      <c r="AQ311" s="430"/>
      <c r="AR311" s="430"/>
      <c r="AS311" s="430"/>
      <c r="AT311" s="430"/>
      <c r="AU311" s="430"/>
      <c r="AV311" s="430"/>
      <c r="AW311" s="430"/>
      <c r="AX311" s="430"/>
      <c r="AY311" s="430"/>
      <c r="AZ311" s="477"/>
      <c r="BA311" s="483"/>
      <c r="BB311" s="479"/>
      <c r="BC311" s="479"/>
      <c r="BD311" s="479"/>
      <c r="BE311" s="644"/>
    </row>
    <row r="312" spans="1:57" ht="18.75" customHeight="1" thickBot="1">
      <c r="A312" s="436"/>
      <c r="B312" s="575"/>
      <c r="C312" s="545"/>
      <c r="D312" s="425"/>
      <c r="E312" s="648"/>
      <c r="F312" s="425"/>
      <c r="G312" s="648"/>
      <c r="H312" s="554" t="s">
        <v>131</v>
      </c>
      <c r="I312" s="92" t="s">
        <v>140</v>
      </c>
      <c r="J312" s="584"/>
      <c r="K312" s="587"/>
      <c r="L312" s="545"/>
      <c r="M312" s="805"/>
      <c r="N312" s="648"/>
      <c r="O312" s="428"/>
      <c r="P312" s="430"/>
      <c r="Q312" s="430"/>
      <c r="R312" s="430"/>
      <c r="S312" s="563"/>
      <c r="T312" s="563"/>
      <c r="U312" s="563"/>
      <c r="V312" s="563"/>
      <c r="W312" s="563"/>
      <c r="X312" s="563"/>
      <c r="Y312" s="545"/>
      <c r="Z312" s="563"/>
      <c r="AA312" s="545"/>
      <c r="AB312" s="705"/>
      <c r="AC312" s="577"/>
      <c r="AD312" s="577"/>
      <c r="AE312" s="773"/>
      <c r="AF312" s="545"/>
      <c r="AG312" s="545"/>
      <c r="AH312" s="545"/>
      <c r="AI312" s="569"/>
      <c r="AJ312" s="819"/>
      <c r="AK312" s="702"/>
      <c r="AL312" s="702"/>
      <c r="AM312" s="822"/>
      <c r="AN312" s="826"/>
      <c r="AO312" s="615"/>
      <c r="AP312" s="430"/>
      <c r="AQ312" s="430"/>
      <c r="AR312" s="430"/>
      <c r="AS312" s="430"/>
      <c r="AT312" s="430"/>
      <c r="AU312" s="430"/>
      <c r="AV312" s="430"/>
      <c r="AW312" s="430"/>
      <c r="AX312" s="430"/>
      <c r="AY312" s="430"/>
      <c r="AZ312" s="477"/>
      <c r="BA312" s="483"/>
      <c r="BB312" s="479"/>
      <c r="BC312" s="479"/>
      <c r="BD312" s="479"/>
      <c r="BE312" s="644"/>
    </row>
    <row r="313" spans="1:57" ht="12.75" customHeight="1" thickBot="1">
      <c r="A313" s="436"/>
      <c r="B313" s="575"/>
      <c r="C313" s="545"/>
      <c r="D313" s="425"/>
      <c r="E313" s="648"/>
      <c r="F313" s="425"/>
      <c r="G313" s="648"/>
      <c r="H313" s="554"/>
      <c r="I313" s="92" t="s">
        <v>140</v>
      </c>
      <c r="J313" s="584"/>
      <c r="K313" s="587"/>
      <c r="L313" s="545"/>
      <c r="M313" s="805"/>
      <c r="N313" s="648"/>
      <c r="O313" s="428"/>
      <c r="P313" s="430"/>
      <c r="Q313" s="430"/>
      <c r="R313" s="430"/>
      <c r="S313" s="563"/>
      <c r="T313" s="563"/>
      <c r="U313" s="563"/>
      <c r="V313" s="563"/>
      <c r="W313" s="563"/>
      <c r="X313" s="563"/>
      <c r="Y313" s="545"/>
      <c r="Z313" s="563"/>
      <c r="AA313" s="545"/>
      <c r="AB313" s="705"/>
      <c r="AC313" s="577"/>
      <c r="AD313" s="577"/>
      <c r="AE313" s="773"/>
      <c r="AF313" s="545"/>
      <c r="AG313" s="545"/>
      <c r="AH313" s="545"/>
      <c r="AI313" s="569"/>
      <c r="AJ313" s="819"/>
      <c r="AK313" s="702"/>
      <c r="AL313" s="702"/>
      <c r="AM313" s="822"/>
      <c r="AN313" s="826"/>
      <c r="AO313" s="615"/>
      <c r="AP313" s="430"/>
      <c r="AQ313" s="430"/>
      <c r="AR313" s="430"/>
      <c r="AS313" s="430"/>
      <c r="AT313" s="430"/>
      <c r="AU313" s="430"/>
      <c r="AV313" s="430"/>
      <c r="AW313" s="430"/>
      <c r="AX313" s="430"/>
      <c r="AY313" s="430"/>
      <c r="AZ313" s="477"/>
      <c r="BA313" s="483"/>
      <c r="BB313" s="479"/>
      <c r="BC313" s="479"/>
      <c r="BD313" s="479"/>
      <c r="BE313" s="644"/>
    </row>
    <row r="314" spans="1:57" ht="18.75" customHeight="1" thickBot="1">
      <c r="A314" s="436"/>
      <c r="B314" s="575"/>
      <c r="C314" s="545"/>
      <c r="D314" s="425"/>
      <c r="E314" s="648"/>
      <c r="F314" s="425"/>
      <c r="G314" s="648"/>
      <c r="H314" s="554" t="s">
        <v>132</v>
      </c>
      <c r="I314" s="92" t="s">
        <v>140</v>
      </c>
      <c r="J314" s="584"/>
      <c r="K314" s="587"/>
      <c r="L314" s="545"/>
      <c r="M314" s="805"/>
      <c r="N314" s="648"/>
      <c r="O314" s="428"/>
      <c r="P314" s="430"/>
      <c r="Q314" s="430"/>
      <c r="R314" s="430"/>
      <c r="S314" s="563"/>
      <c r="T314" s="563"/>
      <c r="U314" s="563"/>
      <c r="V314" s="563"/>
      <c r="W314" s="563"/>
      <c r="X314" s="563"/>
      <c r="Y314" s="545"/>
      <c r="Z314" s="563"/>
      <c r="AA314" s="545"/>
      <c r="AB314" s="705"/>
      <c r="AC314" s="577"/>
      <c r="AD314" s="577"/>
      <c r="AE314" s="773"/>
      <c r="AF314" s="545"/>
      <c r="AG314" s="545"/>
      <c r="AH314" s="545"/>
      <c r="AI314" s="569"/>
      <c r="AJ314" s="819"/>
      <c r="AK314" s="702"/>
      <c r="AL314" s="702"/>
      <c r="AM314" s="822"/>
      <c r="AN314" s="826"/>
      <c r="AO314" s="615"/>
      <c r="AP314" s="430"/>
      <c r="AQ314" s="430"/>
      <c r="AR314" s="430"/>
      <c r="AS314" s="430"/>
      <c r="AT314" s="430"/>
      <c r="AU314" s="430"/>
      <c r="AV314" s="430"/>
      <c r="AW314" s="430"/>
      <c r="AX314" s="430"/>
      <c r="AY314" s="430"/>
      <c r="AZ314" s="477"/>
      <c r="BA314" s="483"/>
      <c r="BB314" s="479"/>
      <c r="BC314" s="479"/>
      <c r="BD314" s="479"/>
      <c r="BE314" s="644"/>
    </row>
    <row r="315" spans="1:57" ht="12.75" customHeight="1" thickBot="1">
      <c r="A315" s="436"/>
      <c r="B315" s="575"/>
      <c r="C315" s="545"/>
      <c r="D315" s="425"/>
      <c r="E315" s="648"/>
      <c r="F315" s="425"/>
      <c r="G315" s="648"/>
      <c r="H315" s="554"/>
      <c r="I315" s="92" t="s">
        <v>140</v>
      </c>
      <c r="J315" s="584"/>
      <c r="K315" s="587"/>
      <c r="L315" s="545"/>
      <c r="M315" s="805"/>
      <c r="N315" s="648"/>
      <c r="O315" s="428"/>
      <c r="P315" s="430"/>
      <c r="Q315" s="430"/>
      <c r="R315" s="430"/>
      <c r="S315" s="563"/>
      <c r="T315" s="563"/>
      <c r="U315" s="563"/>
      <c r="V315" s="563"/>
      <c r="W315" s="563"/>
      <c r="X315" s="563"/>
      <c r="Y315" s="545"/>
      <c r="Z315" s="563"/>
      <c r="AA315" s="545"/>
      <c r="AB315" s="705"/>
      <c r="AC315" s="577"/>
      <c r="AD315" s="577"/>
      <c r="AE315" s="773"/>
      <c r="AF315" s="545"/>
      <c r="AG315" s="545"/>
      <c r="AH315" s="545"/>
      <c r="AI315" s="569"/>
      <c r="AJ315" s="819"/>
      <c r="AK315" s="702"/>
      <c r="AL315" s="702"/>
      <c r="AM315" s="822"/>
      <c r="AN315" s="826"/>
      <c r="AO315" s="615"/>
      <c r="AP315" s="430"/>
      <c r="AQ315" s="430"/>
      <c r="AR315" s="430"/>
      <c r="AS315" s="430"/>
      <c r="AT315" s="430"/>
      <c r="AU315" s="430"/>
      <c r="AV315" s="430"/>
      <c r="AW315" s="430"/>
      <c r="AX315" s="430"/>
      <c r="AY315" s="430"/>
      <c r="AZ315" s="477"/>
      <c r="BA315" s="483"/>
      <c r="BB315" s="479"/>
      <c r="BC315" s="479"/>
      <c r="BD315" s="479"/>
      <c r="BE315" s="644"/>
    </row>
    <row r="316" spans="1:57" ht="14.25" customHeight="1" thickBot="1">
      <c r="A316" s="436"/>
      <c r="B316" s="575"/>
      <c r="C316" s="545"/>
      <c r="D316" s="425"/>
      <c r="E316" s="648"/>
      <c r="F316" s="425"/>
      <c r="G316" s="648"/>
      <c r="H316" s="556" t="s">
        <v>133</v>
      </c>
      <c r="I316" s="92" t="s">
        <v>140</v>
      </c>
      <c r="J316" s="584"/>
      <c r="K316" s="587"/>
      <c r="L316" s="545"/>
      <c r="M316" s="805"/>
      <c r="N316" s="648"/>
      <c r="O316" s="428"/>
      <c r="P316" s="430"/>
      <c r="Q316" s="430"/>
      <c r="R316" s="430"/>
      <c r="S316" s="563"/>
      <c r="T316" s="563"/>
      <c r="U316" s="563"/>
      <c r="V316" s="563"/>
      <c r="W316" s="563"/>
      <c r="X316" s="563"/>
      <c r="Y316" s="545"/>
      <c r="Z316" s="563"/>
      <c r="AA316" s="545"/>
      <c r="AB316" s="705"/>
      <c r="AC316" s="577"/>
      <c r="AD316" s="577"/>
      <c r="AE316" s="773"/>
      <c r="AF316" s="545"/>
      <c r="AG316" s="545"/>
      <c r="AH316" s="545"/>
      <c r="AI316" s="569"/>
      <c r="AJ316" s="819"/>
      <c r="AK316" s="702"/>
      <c r="AL316" s="702"/>
      <c r="AM316" s="822"/>
      <c r="AN316" s="826"/>
      <c r="AO316" s="615"/>
      <c r="AP316" s="430"/>
      <c r="AQ316" s="430"/>
      <c r="AR316" s="430"/>
      <c r="AS316" s="430"/>
      <c r="AT316" s="430"/>
      <c r="AU316" s="430"/>
      <c r="AV316" s="430"/>
      <c r="AW316" s="430"/>
      <c r="AX316" s="430"/>
      <c r="AY316" s="430"/>
      <c r="AZ316" s="477"/>
      <c r="BA316" s="483"/>
      <c r="BB316" s="479"/>
      <c r="BC316" s="479"/>
      <c r="BD316" s="479"/>
      <c r="BE316" s="644"/>
    </row>
    <row r="317" spans="1:57" ht="13.5" customHeight="1" thickBot="1">
      <c r="A317" s="436"/>
      <c r="B317" s="575"/>
      <c r="C317" s="545"/>
      <c r="D317" s="425"/>
      <c r="E317" s="648"/>
      <c r="F317" s="425"/>
      <c r="G317" s="648"/>
      <c r="H317" s="558"/>
      <c r="I317" s="92" t="s">
        <v>140</v>
      </c>
      <c r="J317" s="584"/>
      <c r="K317" s="587"/>
      <c r="L317" s="545"/>
      <c r="M317" s="805"/>
      <c r="N317" s="648"/>
      <c r="O317" s="428"/>
      <c r="P317" s="430"/>
      <c r="Q317" s="430"/>
      <c r="R317" s="430"/>
      <c r="S317" s="563"/>
      <c r="T317" s="563"/>
      <c r="U317" s="563"/>
      <c r="V317" s="563"/>
      <c r="W317" s="563"/>
      <c r="X317" s="563"/>
      <c r="Y317" s="545"/>
      <c r="Z317" s="563"/>
      <c r="AA317" s="545"/>
      <c r="AB317" s="705"/>
      <c r="AC317" s="577"/>
      <c r="AD317" s="577"/>
      <c r="AE317" s="773"/>
      <c r="AF317" s="545"/>
      <c r="AG317" s="545"/>
      <c r="AH317" s="545"/>
      <c r="AI317" s="569"/>
      <c r="AJ317" s="819"/>
      <c r="AK317" s="702"/>
      <c r="AL317" s="702"/>
      <c r="AM317" s="822"/>
      <c r="AN317" s="826"/>
      <c r="AO317" s="615"/>
      <c r="AP317" s="430"/>
      <c r="AQ317" s="430"/>
      <c r="AR317" s="430"/>
      <c r="AS317" s="430"/>
      <c r="AT317" s="430"/>
      <c r="AU317" s="430"/>
      <c r="AV317" s="430"/>
      <c r="AW317" s="430"/>
      <c r="AX317" s="430"/>
      <c r="AY317" s="430"/>
      <c r="AZ317" s="477"/>
      <c r="BA317" s="483"/>
      <c r="BB317" s="479"/>
      <c r="BC317" s="479"/>
      <c r="BD317" s="479"/>
      <c r="BE317" s="644"/>
    </row>
    <row r="318" spans="1:57" ht="18.75" customHeight="1" thickBot="1">
      <c r="A318" s="436"/>
      <c r="B318" s="575"/>
      <c r="C318" s="545"/>
      <c r="D318" s="425"/>
      <c r="E318" s="648"/>
      <c r="F318" s="425"/>
      <c r="G318" s="648"/>
      <c r="H318" s="684" t="s">
        <v>134</v>
      </c>
      <c r="I318" s="92" t="s">
        <v>140</v>
      </c>
      <c r="J318" s="584"/>
      <c r="K318" s="587"/>
      <c r="L318" s="545"/>
      <c r="M318" s="805"/>
      <c r="N318" s="648"/>
      <c r="O318" s="428"/>
      <c r="P318" s="430"/>
      <c r="Q318" s="430"/>
      <c r="R318" s="430"/>
      <c r="S318" s="563"/>
      <c r="T318" s="563"/>
      <c r="U318" s="563"/>
      <c r="V318" s="563"/>
      <c r="W318" s="563"/>
      <c r="X318" s="563"/>
      <c r="Y318" s="545"/>
      <c r="Z318" s="563"/>
      <c r="AA318" s="545"/>
      <c r="AB318" s="705"/>
      <c r="AC318" s="577"/>
      <c r="AD318" s="577"/>
      <c r="AE318" s="773"/>
      <c r="AF318" s="545"/>
      <c r="AG318" s="545"/>
      <c r="AH318" s="545"/>
      <c r="AI318" s="569"/>
      <c r="AJ318" s="819"/>
      <c r="AK318" s="702"/>
      <c r="AL318" s="702"/>
      <c r="AM318" s="822"/>
      <c r="AN318" s="826"/>
      <c r="AO318" s="615"/>
      <c r="AP318" s="430"/>
      <c r="AQ318" s="430"/>
      <c r="AR318" s="430"/>
      <c r="AS318" s="430"/>
      <c r="AT318" s="430"/>
      <c r="AU318" s="430"/>
      <c r="AV318" s="430"/>
      <c r="AW318" s="430"/>
      <c r="AX318" s="430"/>
      <c r="AY318" s="430"/>
      <c r="AZ318" s="477"/>
      <c r="BA318" s="483"/>
      <c r="BB318" s="479"/>
      <c r="BC318" s="479"/>
      <c r="BD318" s="479"/>
      <c r="BE318" s="644"/>
    </row>
    <row r="319" spans="1:57" ht="57" customHeight="1" thickBot="1">
      <c r="A319" s="437"/>
      <c r="B319" s="793"/>
      <c r="C319" s="589"/>
      <c r="D319" s="426"/>
      <c r="E319" s="649"/>
      <c r="F319" s="426"/>
      <c r="G319" s="649"/>
      <c r="H319" s="685"/>
      <c r="I319" s="92" t="s">
        <v>140</v>
      </c>
      <c r="J319" s="666"/>
      <c r="K319" s="668"/>
      <c r="L319" s="545"/>
      <c r="M319" s="806"/>
      <c r="N319" s="649"/>
      <c r="O319" s="428"/>
      <c r="P319" s="430"/>
      <c r="Q319" s="430"/>
      <c r="R319" s="430"/>
      <c r="S319" s="658"/>
      <c r="T319" s="658"/>
      <c r="U319" s="564"/>
      <c r="V319" s="658"/>
      <c r="W319" s="658"/>
      <c r="X319" s="658"/>
      <c r="Y319" s="589"/>
      <c r="Z319" s="658"/>
      <c r="AA319" s="589"/>
      <c r="AB319" s="706"/>
      <c r="AC319" s="577"/>
      <c r="AD319" s="577"/>
      <c r="AE319" s="774"/>
      <c r="AF319" s="589"/>
      <c r="AG319" s="589"/>
      <c r="AH319" s="545"/>
      <c r="AI319" s="632"/>
      <c r="AJ319" s="820"/>
      <c r="AK319" s="703"/>
      <c r="AL319" s="703"/>
      <c r="AM319" s="823"/>
      <c r="AN319" s="826"/>
      <c r="AO319" s="645"/>
      <c r="AP319" s="431"/>
      <c r="AQ319" s="431"/>
      <c r="AR319" s="431"/>
      <c r="AS319" s="431"/>
      <c r="AT319" s="431"/>
      <c r="AU319" s="431"/>
      <c r="AV319" s="431"/>
      <c r="AW319" s="431"/>
      <c r="AX319" s="431"/>
      <c r="AY319" s="431"/>
      <c r="AZ319" s="484"/>
      <c r="BA319" s="485"/>
      <c r="BB319" s="486"/>
      <c r="BC319" s="486"/>
      <c r="BD319" s="486"/>
      <c r="BE319" s="646"/>
    </row>
    <row r="320" spans="1:57" ht="46.5" customHeight="1" thickBot="1">
      <c r="A320" s="435">
        <v>11</v>
      </c>
      <c r="B320" s="949" t="s">
        <v>338</v>
      </c>
      <c r="C320" s="544" t="s">
        <v>339</v>
      </c>
      <c r="D320" s="424" t="s">
        <v>85</v>
      </c>
      <c r="E320" s="544" t="s">
        <v>340</v>
      </c>
      <c r="F320" s="424" t="s">
        <v>341</v>
      </c>
      <c r="G320" s="733" t="s">
        <v>88</v>
      </c>
      <c r="H320" s="36" t="s">
        <v>89</v>
      </c>
      <c r="I320" s="92" t="s">
        <v>140</v>
      </c>
      <c r="J320" s="665">
        <v>26</v>
      </c>
      <c r="K320" s="667" t="str">
        <f>+IF(AND(J320&lt;6,J320&gt;0),"Moderado",IF(AND(J320&lt;12,J320&gt;5),"Mayor",IF(AND(J320&lt;20,J320&gt;11),"Catastrófico","Responda las Preguntas de Impacto")))</f>
        <v>Responda las Preguntas de Impacto</v>
      </c>
      <c r="L320" s="544"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804"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447" t="s">
        <v>342</v>
      </c>
      <c r="O320" s="427" t="s">
        <v>92</v>
      </c>
      <c r="P320" s="34" t="s">
        <v>93</v>
      </c>
      <c r="Q320" s="30" t="s">
        <v>94</v>
      </c>
      <c r="R320" s="30">
        <v>15</v>
      </c>
      <c r="S320" s="707">
        <f>SUM(R320:R327)</f>
        <v>100</v>
      </c>
      <c r="T320" s="430" t="str">
        <f>+IF(AND(S320&lt;=100,S320&gt;=96),"Fuerte",IF(AND(S320&lt;=95,S320&gt;=86),"Moderado",IF(AND(S320&lt;=85,J320&gt;=0),"Débil"," ")))</f>
        <v>Fuerte</v>
      </c>
      <c r="U320" s="430" t="s">
        <v>95</v>
      </c>
      <c r="V320" s="430"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430">
        <f>IF(V320="Fuerte",100,IF(V320="Moderado",50,IF(V320="Débil",0)))</f>
        <v>100</v>
      </c>
      <c r="X320" s="562">
        <f>AVERAGE(W320:W345)</f>
        <v>100</v>
      </c>
      <c r="Y320" s="562" t="s">
        <v>343</v>
      </c>
      <c r="Z320" s="562" t="s">
        <v>208</v>
      </c>
      <c r="AA320" s="787" t="s">
        <v>344</v>
      </c>
      <c r="AB320" s="771" t="str">
        <f>+IF(X320=100,"Fuerte",IF(AND(X320&lt;=99,X320&gt;=50),"Moderado",IF(X320&lt;50,"Débil"," ")))</f>
        <v>Fuerte</v>
      </c>
      <c r="AC320" s="577" t="s">
        <v>99</v>
      </c>
      <c r="AD320" s="577" t="s">
        <v>99</v>
      </c>
      <c r="AE320" s="772"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544"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544" t="str">
        <f>K320</f>
        <v>Responda las Preguntas de Impacto</v>
      </c>
      <c r="AH320" s="544"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637"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543" t="s">
        <v>345</v>
      </c>
      <c r="AK320" s="789">
        <v>43466</v>
      </c>
      <c r="AL320" s="550">
        <v>43830</v>
      </c>
      <c r="AM320" s="716" t="s">
        <v>236</v>
      </c>
      <c r="AN320" s="568" t="s">
        <v>346</v>
      </c>
      <c r="AO320" s="656"/>
      <c r="AP320" s="621"/>
      <c r="AQ320" s="621"/>
      <c r="AR320" s="621"/>
      <c r="AS320" s="621"/>
      <c r="AT320" s="621"/>
      <c r="AU320" s="621"/>
      <c r="AV320" s="621"/>
      <c r="AW320" s="621"/>
      <c r="AX320" s="621"/>
      <c r="AY320" s="621"/>
      <c r="AZ320" s="622"/>
      <c r="BA320" s="625"/>
      <c r="BB320" s="650"/>
      <c r="BC320" s="650"/>
      <c r="BD320" s="650"/>
      <c r="BE320" s="653"/>
    </row>
    <row r="321" spans="1:57" ht="30" customHeight="1" thickBot="1">
      <c r="A321" s="436"/>
      <c r="B321" s="575"/>
      <c r="C321" s="545"/>
      <c r="D321" s="425"/>
      <c r="E321" s="545"/>
      <c r="F321" s="425"/>
      <c r="G321" s="648"/>
      <c r="H321" s="32" t="s">
        <v>104</v>
      </c>
      <c r="I321" s="92" t="s">
        <v>140</v>
      </c>
      <c r="J321" s="584"/>
      <c r="K321" s="587"/>
      <c r="L321" s="545"/>
      <c r="M321" s="805"/>
      <c r="N321" s="448"/>
      <c r="O321" s="428"/>
      <c r="P321" s="34" t="s">
        <v>105</v>
      </c>
      <c r="Q321" s="30" t="s">
        <v>106</v>
      </c>
      <c r="R321" s="30">
        <v>15</v>
      </c>
      <c r="S321" s="708"/>
      <c r="T321" s="430"/>
      <c r="U321" s="430"/>
      <c r="V321" s="430"/>
      <c r="W321" s="430"/>
      <c r="X321" s="563"/>
      <c r="Y321" s="563"/>
      <c r="Z321" s="563"/>
      <c r="AA321" s="591"/>
      <c r="AB321" s="705"/>
      <c r="AC321" s="577"/>
      <c r="AD321" s="577"/>
      <c r="AE321" s="773"/>
      <c r="AF321" s="545"/>
      <c r="AG321" s="545"/>
      <c r="AH321" s="545"/>
      <c r="AI321" s="572"/>
      <c r="AJ321" s="540"/>
      <c r="AK321" s="551"/>
      <c r="AL321" s="551"/>
      <c r="AM321" s="548"/>
      <c r="AN321" s="569"/>
      <c r="AO321" s="613"/>
      <c r="AP321" s="563"/>
      <c r="AQ321" s="563"/>
      <c r="AR321" s="563"/>
      <c r="AS321" s="563"/>
      <c r="AT321" s="563"/>
      <c r="AU321" s="563"/>
      <c r="AV321" s="563"/>
      <c r="AW321" s="563"/>
      <c r="AX321" s="563"/>
      <c r="AY321" s="563"/>
      <c r="AZ321" s="623"/>
      <c r="BA321" s="626"/>
      <c r="BB321" s="651"/>
      <c r="BC321" s="651"/>
      <c r="BD321" s="651"/>
      <c r="BE321" s="654"/>
    </row>
    <row r="322" spans="1:57" ht="30" customHeight="1" thickBot="1">
      <c r="A322" s="436"/>
      <c r="B322" s="575"/>
      <c r="C322" s="545"/>
      <c r="D322" s="425"/>
      <c r="E322" s="545"/>
      <c r="F322" s="425"/>
      <c r="G322" s="648"/>
      <c r="H322" s="32" t="s">
        <v>107</v>
      </c>
      <c r="I322" s="92" t="s">
        <v>140</v>
      </c>
      <c r="J322" s="584"/>
      <c r="K322" s="587"/>
      <c r="L322" s="545"/>
      <c r="M322" s="805"/>
      <c r="N322" s="448"/>
      <c r="O322" s="428"/>
      <c r="P322" s="34" t="s">
        <v>108</v>
      </c>
      <c r="Q322" s="30" t="s">
        <v>109</v>
      </c>
      <c r="R322" s="30">
        <v>15</v>
      </c>
      <c r="S322" s="708"/>
      <c r="T322" s="430"/>
      <c r="U322" s="430"/>
      <c r="V322" s="430"/>
      <c r="W322" s="430"/>
      <c r="X322" s="563"/>
      <c r="Y322" s="563"/>
      <c r="Z322" s="563"/>
      <c r="AA322" s="591"/>
      <c r="AB322" s="705"/>
      <c r="AC322" s="577"/>
      <c r="AD322" s="577"/>
      <c r="AE322" s="773"/>
      <c r="AF322" s="545"/>
      <c r="AG322" s="545"/>
      <c r="AH322" s="545"/>
      <c r="AI322" s="572"/>
      <c r="AJ322" s="540"/>
      <c r="AK322" s="551"/>
      <c r="AL322" s="551"/>
      <c r="AM322" s="548"/>
      <c r="AN322" s="569"/>
      <c r="AO322" s="613"/>
      <c r="AP322" s="563"/>
      <c r="AQ322" s="563"/>
      <c r="AR322" s="563"/>
      <c r="AS322" s="563"/>
      <c r="AT322" s="563"/>
      <c r="AU322" s="563"/>
      <c r="AV322" s="563"/>
      <c r="AW322" s="563"/>
      <c r="AX322" s="563"/>
      <c r="AY322" s="563"/>
      <c r="AZ322" s="623"/>
      <c r="BA322" s="626"/>
      <c r="BB322" s="651"/>
      <c r="BC322" s="651"/>
      <c r="BD322" s="651"/>
      <c r="BE322" s="654"/>
    </row>
    <row r="323" spans="1:57" ht="30" customHeight="1" thickBot="1">
      <c r="A323" s="436"/>
      <c r="B323" s="575"/>
      <c r="C323" s="545"/>
      <c r="D323" s="425"/>
      <c r="E323" s="545"/>
      <c r="F323" s="425"/>
      <c r="G323" s="648"/>
      <c r="H323" s="32" t="s">
        <v>110</v>
      </c>
      <c r="I323" s="92" t="s">
        <v>140</v>
      </c>
      <c r="J323" s="584"/>
      <c r="K323" s="587"/>
      <c r="L323" s="545"/>
      <c r="M323" s="805"/>
      <c r="N323" s="448"/>
      <c r="O323" s="428"/>
      <c r="P323" s="34" t="s">
        <v>112</v>
      </c>
      <c r="Q323" s="30" t="s">
        <v>113</v>
      </c>
      <c r="R323" s="30">
        <v>15</v>
      </c>
      <c r="S323" s="708"/>
      <c r="T323" s="430"/>
      <c r="U323" s="430"/>
      <c r="V323" s="430"/>
      <c r="W323" s="430"/>
      <c r="X323" s="563"/>
      <c r="Y323" s="563"/>
      <c r="Z323" s="563"/>
      <c r="AA323" s="591"/>
      <c r="AB323" s="705"/>
      <c r="AC323" s="577"/>
      <c r="AD323" s="577"/>
      <c r="AE323" s="773"/>
      <c r="AF323" s="545"/>
      <c r="AG323" s="545"/>
      <c r="AH323" s="545"/>
      <c r="AI323" s="572"/>
      <c r="AJ323" s="540"/>
      <c r="AK323" s="551"/>
      <c r="AL323" s="551"/>
      <c r="AM323" s="548"/>
      <c r="AN323" s="569"/>
      <c r="AO323" s="613"/>
      <c r="AP323" s="563"/>
      <c r="AQ323" s="563"/>
      <c r="AR323" s="563"/>
      <c r="AS323" s="563"/>
      <c r="AT323" s="563"/>
      <c r="AU323" s="563"/>
      <c r="AV323" s="563"/>
      <c r="AW323" s="563"/>
      <c r="AX323" s="563"/>
      <c r="AY323" s="563"/>
      <c r="AZ323" s="623"/>
      <c r="BA323" s="626"/>
      <c r="BB323" s="651"/>
      <c r="BC323" s="651"/>
      <c r="BD323" s="651"/>
      <c r="BE323" s="654"/>
    </row>
    <row r="324" spans="1:57" ht="30" customHeight="1" thickBot="1">
      <c r="A324" s="436"/>
      <c r="B324" s="575"/>
      <c r="C324" s="545"/>
      <c r="D324" s="425"/>
      <c r="E324" s="545"/>
      <c r="F324" s="425"/>
      <c r="G324" s="648"/>
      <c r="H324" s="32" t="s">
        <v>114</v>
      </c>
      <c r="I324" s="92" t="s">
        <v>140</v>
      </c>
      <c r="J324" s="584"/>
      <c r="K324" s="587"/>
      <c r="L324" s="545"/>
      <c r="M324" s="805"/>
      <c r="N324" s="448"/>
      <c r="O324" s="428"/>
      <c r="P324" s="34" t="s">
        <v>115</v>
      </c>
      <c r="Q324" s="30" t="s">
        <v>116</v>
      </c>
      <c r="R324" s="30">
        <v>15</v>
      </c>
      <c r="S324" s="708"/>
      <c r="T324" s="430"/>
      <c r="U324" s="430"/>
      <c r="V324" s="430"/>
      <c r="W324" s="430"/>
      <c r="X324" s="563"/>
      <c r="Y324" s="563"/>
      <c r="Z324" s="563"/>
      <c r="AA324" s="591"/>
      <c r="AB324" s="705"/>
      <c r="AC324" s="577"/>
      <c r="AD324" s="577"/>
      <c r="AE324" s="773"/>
      <c r="AF324" s="545"/>
      <c r="AG324" s="545"/>
      <c r="AH324" s="545"/>
      <c r="AI324" s="572"/>
      <c r="AJ324" s="540"/>
      <c r="AK324" s="551"/>
      <c r="AL324" s="551"/>
      <c r="AM324" s="548"/>
      <c r="AN324" s="569"/>
      <c r="AO324" s="613"/>
      <c r="AP324" s="563"/>
      <c r="AQ324" s="563"/>
      <c r="AR324" s="563"/>
      <c r="AS324" s="563"/>
      <c r="AT324" s="563"/>
      <c r="AU324" s="563"/>
      <c r="AV324" s="563"/>
      <c r="AW324" s="563"/>
      <c r="AX324" s="563"/>
      <c r="AY324" s="563"/>
      <c r="AZ324" s="623"/>
      <c r="BA324" s="626"/>
      <c r="BB324" s="651"/>
      <c r="BC324" s="651"/>
      <c r="BD324" s="651"/>
      <c r="BE324" s="654"/>
    </row>
    <row r="325" spans="1:57" ht="30" customHeight="1" thickBot="1">
      <c r="A325" s="436"/>
      <c r="B325" s="575"/>
      <c r="C325" s="545"/>
      <c r="D325" s="425"/>
      <c r="E325" s="545"/>
      <c r="F325" s="425"/>
      <c r="G325" s="648"/>
      <c r="H325" s="32" t="s">
        <v>117</v>
      </c>
      <c r="I325" s="92" t="s">
        <v>140</v>
      </c>
      <c r="J325" s="584"/>
      <c r="K325" s="587"/>
      <c r="L325" s="545"/>
      <c r="M325" s="805"/>
      <c r="N325" s="448"/>
      <c r="O325" s="428"/>
      <c r="P325" s="35" t="s">
        <v>118</v>
      </c>
      <c r="Q325" s="30" t="s">
        <v>119</v>
      </c>
      <c r="R325" s="30">
        <v>15</v>
      </c>
      <c r="S325" s="708"/>
      <c r="T325" s="430"/>
      <c r="U325" s="430"/>
      <c r="V325" s="430"/>
      <c r="W325" s="430"/>
      <c r="X325" s="563"/>
      <c r="Y325" s="563"/>
      <c r="Z325" s="563"/>
      <c r="AA325" s="591"/>
      <c r="AB325" s="705"/>
      <c r="AC325" s="577"/>
      <c r="AD325" s="577"/>
      <c r="AE325" s="773"/>
      <c r="AF325" s="545"/>
      <c r="AG325" s="545"/>
      <c r="AH325" s="545"/>
      <c r="AI325" s="572"/>
      <c r="AJ325" s="540"/>
      <c r="AK325" s="551"/>
      <c r="AL325" s="551"/>
      <c r="AM325" s="548"/>
      <c r="AN325" s="569"/>
      <c r="AO325" s="613"/>
      <c r="AP325" s="563"/>
      <c r="AQ325" s="563"/>
      <c r="AR325" s="563"/>
      <c r="AS325" s="563"/>
      <c r="AT325" s="563"/>
      <c r="AU325" s="563"/>
      <c r="AV325" s="563"/>
      <c r="AW325" s="563"/>
      <c r="AX325" s="563"/>
      <c r="AY325" s="563"/>
      <c r="AZ325" s="623"/>
      <c r="BA325" s="626"/>
      <c r="BB325" s="651"/>
      <c r="BC325" s="651"/>
      <c r="BD325" s="651"/>
      <c r="BE325" s="654"/>
    </row>
    <row r="326" spans="1:57" ht="30" customHeight="1" thickBot="1">
      <c r="A326" s="436"/>
      <c r="B326" s="575"/>
      <c r="C326" s="545"/>
      <c r="D326" s="425"/>
      <c r="E326" s="545"/>
      <c r="F326" s="425"/>
      <c r="G326" s="648"/>
      <c r="H326" s="32" t="s">
        <v>120</v>
      </c>
      <c r="I326" s="92" t="s">
        <v>140</v>
      </c>
      <c r="J326" s="584"/>
      <c r="K326" s="587"/>
      <c r="L326" s="545"/>
      <c r="M326" s="805"/>
      <c r="N326" s="448"/>
      <c r="O326" s="428"/>
      <c r="P326" s="34" t="s">
        <v>121</v>
      </c>
      <c r="Q326" s="34" t="s">
        <v>122</v>
      </c>
      <c r="R326" s="34">
        <v>10</v>
      </c>
      <c r="S326" s="708"/>
      <c r="T326" s="430"/>
      <c r="U326" s="430"/>
      <c r="V326" s="430"/>
      <c r="W326" s="430"/>
      <c r="X326" s="563"/>
      <c r="Y326" s="563"/>
      <c r="Z326" s="563"/>
      <c r="AA326" s="591"/>
      <c r="AB326" s="705"/>
      <c r="AC326" s="577"/>
      <c r="AD326" s="577"/>
      <c r="AE326" s="773"/>
      <c r="AF326" s="545"/>
      <c r="AG326" s="545"/>
      <c r="AH326" s="545"/>
      <c r="AI326" s="572"/>
      <c r="AJ326" s="540"/>
      <c r="AK326" s="551"/>
      <c r="AL326" s="551"/>
      <c r="AM326" s="548"/>
      <c r="AN326" s="569"/>
      <c r="AO326" s="613"/>
      <c r="AP326" s="563"/>
      <c r="AQ326" s="563"/>
      <c r="AR326" s="563"/>
      <c r="AS326" s="563"/>
      <c r="AT326" s="563"/>
      <c r="AU326" s="563"/>
      <c r="AV326" s="563"/>
      <c r="AW326" s="563"/>
      <c r="AX326" s="563"/>
      <c r="AY326" s="563"/>
      <c r="AZ326" s="623"/>
      <c r="BA326" s="626"/>
      <c r="BB326" s="651"/>
      <c r="BC326" s="651"/>
      <c r="BD326" s="651"/>
      <c r="BE326" s="654"/>
    </row>
    <row r="327" spans="1:57" ht="72" customHeight="1" thickBot="1">
      <c r="A327" s="436"/>
      <c r="B327" s="575"/>
      <c r="C327" s="545"/>
      <c r="D327" s="425"/>
      <c r="E327" s="546"/>
      <c r="F327" s="425"/>
      <c r="G327" s="648"/>
      <c r="H327" s="32" t="s">
        <v>123</v>
      </c>
      <c r="I327" s="92" t="s">
        <v>140</v>
      </c>
      <c r="J327" s="584"/>
      <c r="K327" s="587"/>
      <c r="L327" s="545"/>
      <c r="M327" s="805"/>
      <c r="N327" s="448"/>
      <c r="O327" s="428"/>
      <c r="P327" s="33"/>
      <c r="Q327" s="33"/>
      <c r="R327" s="33"/>
      <c r="S327" s="709"/>
      <c r="T327" s="430"/>
      <c r="U327" s="430"/>
      <c r="V327" s="430"/>
      <c r="W327" s="430"/>
      <c r="X327" s="563"/>
      <c r="Y327" s="564"/>
      <c r="Z327" s="564"/>
      <c r="AA327" s="834"/>
      <c r="AB327" s="705"/>
      <c r="AC327" s="577"/>
      <c r="AD327" s="577"/>
      <c r="AE327" s="773"/>
      <c r="AF327" s="545"/>
      <c r="AG327" s="545"/>
      <c r="AH327" s="545"/>
      <c r="AI327" s="572"/>
      <c r="AJ327" s="540"/>
      <c r="AK327" s="552"/>
      <c r="AL327" s="552"/>
      <c r="AM327" s="549"/>
      <c r="AN327" s="569"/>
      <c r="AO327" s="614"/>
      <c r="AP327" s="564"/>
      <c r="AQ327" s="564"/>
      <c r="AR327" s="564"/>
      <c r="AS327" s="564"/>
      <c r="AT327" s="564"/>
      <c r="AU327" s="564"/>
      <c r="AV327" s="564"/>
      <c r="AW327" s="564"/>
      <c r="AX327" s="564"/>
      <c r="AY327" s="564"/>
      <c r="AZ327" s="624"/>
      <c r="BA327" s="627"/>
      <c r="BB327" s="652"/>
      <c r="BC327" s="652"/>
      <c r="BD327" s="652"/>
      <c r="BE327" s="655"/>
    </row>
    <row r="328" spans="1:57" ht="30" customHeight="1" thickBot="1">
      <c r="A328" s="436"/>
      <c r="B328" s="575"/>
      <c r="C328" s="545"/>
      <c r="D328" s="425"/>
      <c r="E328" s="647" t="s">
        <v>347</v>
      </c>
      <c r="F328" s="425"/>
      <c r="G328" s="648"/>
      <c r="H328" s="32" t="s">
        <v>124</v>
      </c>
      <c r="I328" s="92" t="s">
        <v>140</v>
      </c>
      <c r="J328" s="584"/>
      <c r="K328" s="587"/>
      <c r="L328" s="545"/>
      <c r="M328" s="805"/>
      <c r="N328" s="448" t="s">
        <v>348</v>
      </c>
      <c r="O328" s="544" t="s">
        <v>92</v>
      </c>
      <c r="P328" s="30" t="s">
        <v>93</v>
      </c>
      <c r="Q328" s="30" t="s">
        <v>94</v>
      </c>
      <c r="R328" s="30">
        <v>15</v>
      </c>
      <c r="S328" s="562">
        <f>SUM(R328:R337)</f>
        <v>100</v>
      </c>
      <c r="T328" s="562" t="str">
        <f>+IF(AND(S328&lt;=100,S328&gt;=96),"Fuerte",IF(AND(S328&lt;=95,S328&gt;=86),"Moderado",IF(AND(S328&lt;=85,J328&gt;=0),"Débil"," ")))</f>
        <v>Fuerte</v>
      </c>
      <c r="U328" s="562" t="s">
        <v>95</v>
      </c>
      <c r="V328" s="562"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562">
        <f>IF(V328="Fuerte",100,IF(V328="Moderado",50,IF(V328="Débil",0)))</f>
        <v>100</v>
      </c>
      <c r="X328" s="563"/>
      <c r="Y328" s="553" t="s">
        <v>343</v>
      </c>
      <c r="Z328" s="606" t="s">
        <v>214</v>
      </c>
      <c r="AA328" s="553" t="s">
        <v>308</v>
      </c>
      <c r="AB328" s="705"/>
      <c r="AC328" s="577"/>
      <c r="AD328" s="577"/>
      <c r="AE328" s="773"/>
      <c r="AF328" s="545"/>
      <c r="AG328" s="545"/>
      <c r="AH328" s="545"/>
      <c r="AI328" s="572"/>
      <c r="AJ328" s="543" t="s">
        <v>349</v>
      </c>
      <c r="AK328" s="541">
        <v>43466</v>
      </c>
      <c r="AL328" s="541">
        <v>43830</v>
      </c>
      <c r="AM328" s="428" t="s">
        <v>236</v>
      </c>
      <c r="AN328" s="569"/>
      <c r="AO328" s="615"/>
      <c r="AP328" s="430"/>
      <c r="AQ328" s="430"/>
      <c r="AR328" s="430"/>
      <c r="AS328" s="430"/>
      <c r="AT328" s="430"/>
      <c r="AU328" s="430"/>
      <c r="AV328" s="430"/>
      <c r="AW328" s="430"/>
      <c r="AX328" s="430"/>
      <c r="AY328" s="430"/>
      <c r="AZ328" s="477"/>
      <c r="BA328" s="483"/>
      <c r="BB328" s="479"/>
      <c r="BC328" s="479"/>
      <c r="BD328" s="479"/>
      <c r="BE328" s="644"/>
    </row>
    <row r="329" spans="1:57" ht="30" customHeight="1" thickBot="1">
      <c r="A329" s="436"/>
      <c r="B329" s="575"/>
      <c r="C329" s="545"/>
      <c r="D329" s="425"/>
      <c r="E329" s="648"/>
      <c r="F329" s="425"/>
      <c r="G329" s="648"/>
      <c r="H329" s="32" t="s">
        <v>125</v>
      </c>
      <c r="I329" s="92" t="s">
        <v>140</v>
      </c>
      <c r="J329" s="584"/>
      <c r="K329" s="587"/>
      <c r="L329" s="545"/>
      <c r="M329" s="805"/>
      <c r="N329" s="448"/>
      <c r="O329" s="545"/>
      <c r="P329" s="31" t="s">
        <v>105</v>
      </c>
      <c r="Q329" s="30" t="s">
        <v>106</v>
      </c>
      <c r="R329" s="30">
        <v>15</v>
      </c>
      <c r="S329" s="563"/>
      <c r="T329" s="563"/>
      <c r="U329" s="563"/>
      <c r="V329" s="563"/>
      <c r="W329" s="563"/>
      <c r="X329" s="563"/>
      <c r="Y329" s="545"/>
      <c r="Z329" s="563"/>
      <c r="AA329" s="545"/>
      <c r="AB329" s="705"/>
      <c r="AC329" s="577"/>
      <c r="AD329" s="577"/>
      <c r="AE329" s="773"/>
      <c r="AF329" s="545"/>
      <c r="AG329" s="545"/>
      <c r="AH329" s="545"/>
      <c r="AI329" s="572"/>
      <c r="AJ329" s="540"/>
      <c r="AK329" s="541"/>
      <c r="AL329" s="541"/>
      <c r="AM329" s="428"/>
      <c r="AN329" s="569"/>
      <c r="AO329" s="615"/>
      <c r="AP329" s="430"/>
      <c r="AQ329" s="430"/>
      <c r="AR329" s="430"/>
      <c r="AS329" s="430"/>
      <c r="AT329" s="430"/>
      <c r="AU329" s="430"/>
      <c r="AV329" s="430"/>
      <c r="AW329" s="430"/>
      <c r="AX329" s="430"/>
      <c r="AY329" s="430"/>
      <c r="AZ329" s="477"/>
      <c r="BA329" s="483"/>
      <c r="BB329" s="479"/>
      <c r="BC329" s="479"/>
      <c r="BD329" s="479"/>
      <c r="BE329" s="644"/>
    </row>
    <row r="330" spans="1:57" ht="30" customHeight="1" thickBot="1">
      <c r="A330" s="436"/>
      <c r="B330" s="575"/>
      <c r="C330" s="545"/>
      <c r="D330" s="425"/>
      <c r="E330" s="648"/>
      <c r="F330" s="425"/>
      <c r="G330" s="648"/>
      <c r="H330" s="32" t="s">
        <v>126</v>
      </c>
      <c r="I330" s="92" t="s">
        <v>140</v>
      </c>
      <c r="J330" s="584"/>
      <c r="K330" s="587"/>
      <c r="L330" s="545"/>
      <c r="M330" s="805"/>
      <c r="N330" s="448"/>
      <c r="O330" s="545"/>
      <c r="P330" s="31" t="s">
        <v>108</v>
      </c>
      <c r="Q330" s="30" t="s">
        <v>109</v>
      </c>
      <c r="R330" s="30">
        <v>15</v>
      </c>
      <c r="S330" s="563"/>
      <c r="T330" s="563"/>
      <c r="U330" s="563"/>
      <c r="V330" s="563"/>
      <c r="W330" s="563"/>
      <c r="X330" s="563"/>
      <c r="Y330" s="545"/>
      <c r="Z330" s="563"/>
      <c r="AA330" s="545"/>
      <c r="AB330" s="705"/>
      <c r="AC330" s="577"/>
      <c r="AD330" s="577"/>
      <c r="AE330" s="773"/>
      <c r="AF330" s="545"/>
      <c r="AG330" s="545"/>
      <c r="AH330" s="545"/>
      <c r="AI330" s="572"/>
      <c r="AJ330" s="540"/>
      <c r="AK330" s="541"/>
      <c r="AL330" s="541"/>
      <c r="AM330" s="428"/>
      <c r="AN330" s="569"/>
      <c r="AO330" s="615"/>
      <c r="AP330" s="430"/>
      <c r="AQ330" s="430"/>
      <c r="AR330" s="430"/>
      <c r="AS330" s="430"/>
      <c r="AT330" s="430"/>
      <c r="AU330" s="430"/>
      <c r="AV330" s="430"/>
      <c r="AW330" s="430"/>
      <c r="AX330" s="430"/>
      <c r="AY330" s="430"/>
      <c r="AZ330" s="477"/>
      <c r="BA330" s="483"/>
      <c r="BB330" s="479"/>
      <c r="BC330" s="479"/>
      <c r="BD330" s="479"/>
      <c r="BE330" s="644"/>
    </row>
    <row r="331" spans="1:57" ht="30" customHeight="1" thickBot="1">
      <c r="A331" s="436"/>
      <c r="B331" s="575"/>
      <c r="C331" s="545"/>
      <c r="D331" s="425"/>
      <c r="E331" s="648"/>
      <c r="F331" s="425"/>
      <c r="G331" s="648"/>
      <c r="H331" s="32" t="s">
        <v>127</v>
      </c>
      <c r="I331" s="92" t="s">
        <v>140</v>
      </c>
      <c r="J331" s="584"/>
      <c r="K331" s="587"/>
      <c r="L331" s="545"/>
      <c r="M331" s="805"/>
      <c r="N331" s="448"/>
      <c r="O331" s="545"/>
      <c r="P331" s="31" t="s">
        <v>112</v>
      </c>
      <c r="Q331" s="30" t="s">
        <v>113</v>
      </c>
      <c r="R331" s="30">
        <v>15</v>
      </c>
      <c r="S331" s="563"/>
      <c r="T331" s="563"/>
      <c r="U331" s="563"/>
      <c r="V331" s="563"/>
      <c r="W331" s="563"/>
      <c r="X331" s="563"/>
      <c r="Y331" s="545"/>
      <c r="Z331" s="563"/>
      <c r="AA331" s="545"/>
      <c r="AB331" s="705"/>
      <c r="AC331" s="577"/>
      <c r="AD331" s="577"/>
      <c r="AE331" s="773"/>
      <c r="AF331" s="545"/>
      <c r="AG331" s="545"/>
      <c r="AH331" s="545"/>
      <c r="AI331" s="572"/>
      <c r="AJ331" s="540"/>
      <c r="AK331" s="541"/>
      <c r="AL331" s="541"/>
      <c r="AM331" s="428"/>
      <c r="AN331" s="569"/>
      <c r="AO331" s="615"/>
      <c r="AP331" s="430"/>
      <c r="AQ331" s="430"/>
      <c r="AR331" s="430"/>
      <c r="AS331" s="430"/>
      <c r="AT331" s="430"/>
      <c r="AU331" s="430"/>
      <c r="AV331" s="430"/>
      <c r="AW331" s="430"/>
      <c r="AX331" s="430"/>
      <c r="AY331" s="430"/>
      <c r="AZ331" s="477"/>
      <c r="BA331" s="483"/>
      <c r="BB331" s="479"/>
      <c r="BC331" s="479"/>
      <c r="BD331" s="479"/>
      <c r="BE331" s="644"/>
    </row>
    <row r="332" spans="1:57" ht="18.75" customHeight="1" thickBot="1">
      <c r="A332" s="436"/>
      <c r="B332" s="575"/>
      <c r="C332" s="545"/>
      <c r="D332" s="425"/>
      <c r="E332" s="648"/>
      <c r="F332" s="425"/>
      <c r="G332" s="648"/>
      <c r="H332" s="554" t="s">
        <v>128</v>
      </c>
      <c r="I332" s="92" t="s">
        <v>140</v>
      </c>
      <c r="J332" s="584"/>
      <c r="K332" s="587"/>
      <c r="L332" s="545"/>
      <c r="M332" s="805"/>
      <c r="N332" s="448"/>
      <c r="O332" s="545"/>
      <c r="P332" s="31" t="s">
        <v>115</v>
      </c>
      <c r="Q332" s="30" t="s">
        <v>116</v>
      </c>
      <c r="R332" s="30">
        <v>15</v>
      </c>
      <c r="S332" s="563"/>
      <c r="T332" s="563"/>
      <c r="U332" s="563"/>
      <c r="V332" s="563"/>
      <c r="W332" s="563"/>
      <c r="X332" s="563"/>
      <c r="Y332" s="545"/>
      <c r="Z332" s="563"/>
      <c r="AA332" s="545"/>
      <c r="AB332" s="705"/>
      <c r="AC332" s="577"/>
      <c r="AD332" s="577"/>
      <c r="AE332" s="773"/>
      <c r="AF332" s="545"/>
      <c r="AG332" s="545"/>
      <c r="AH332" s="545"/>
      <c r="AI332" s="572"/>
      <c r="AJ332" s="540"/>
      <c r="AK332" s="541"/>
      <c r="AL332" s="541"/>
      <c r="AM332" s="428"/>
      <c r="AN332" s="569"/>
      <c r="AO332" s="615"/>
      <c r="AP332" s="430"/>
      <c r="AQ332" s="430"/>
      <c r="AR332" s="430"/>
      <c r="AS332" s="430"/>
      <c r="AT332" s="430"/>
      <c r="AU332" s="430"/>
      <c r="AV332" s="430"/>
      <c r="AW332" s="430"/>
      <c r="AX332" s="430"/>
      <c r="AY332" s="430"/>
      <c r="AZ332" s="477"/>
      <c r="BA332" s="483"/>
      <c r="BB332" s="479"/>
      <c r="BC332" s="479"/>
      <c r="BD332" s="479"/>
      <c r="BE332" s="644"/>
    </row>
    <row r="333" spans="1:57" ht="45.75" customHeight="1" thickBot="1">
      <c r="A333" s="436"/>
      <c r="B333" s="575"/>
      <c r="C333" s="545"/>
      <c r="D333" s="425"/>
      <c r="E333" s="648"/>
      <c r="F333" s="425"/>
      <c r="G333" s="648"/>
      <c r="H333" s="554"/>
      <c r="I333" s="92" t="s">
        <v>140</v>
      </c>
      <c r="J333" s="584"/>
      <c r="K333" s="587"/>
      <c r="L333" s="545"/>
      <c r="M333" s="805"/>
      <c r="N333" s="448"/>
      <c r="O333" s="545"/>
      <c r="P333" s="31" t="s">
        <v>118</v>
      </c>
      <c r="Q333" s="30" t="s">
        <v>119</v>
      </c>
      <c r="R333" s="30">
        <v>15</v>
      </c>
      <c r="S333" s="563"/>
      <c r="T333" s="563"/>
      <c r="U333" s="563"/>
      <c r="V333" s="563"/>
      <c r="W333" s="563"/>
      <c r="X333" s="563"/>
      <c r="Y333" s="545"/>
      <c r="Z333" s="563"/>
      <c r="AA333" s="545"/>
      <c r="AB333" s="705"/>
      <c r="AC333" s="577"/>
      <c r="AD333" s="577"/>
      <c r="AE333" s="773"/>
      <c r="AF333" s="545"/>
      <c r="AG333" s="545"/>
      <c r="AH333" s="545"/>
      <c r="AI333" s="572"/>
      <c r="AJ333" s="540"/>
      <c r="AK333" s="541"/>
      <c r="AL333" s="541"/>
      <c r="AM333" s="428"/>
      <c r="AN333" s="569"/>
      <c r="AO333" s="615"/>
      <c r="AP333" s="430"/>
      <c r="AQ333" s="430"/>
      <c r="AR333" s="430"/>
      <c r="AS333" s="430"/>
      <c r="AT333" s="430"/>
      <c r="AU333" s="430"/>
      <c r="AV333" s="430"/>
      <c r="AW333" s="430"/>
      <c r="AX333" s="430"/>
      <c r="AY333" s="430"/>
      <c r="AZ333" s="477"/>
      <c r="BA333" s="483"/>
      <c r="BB333" s="479"/>
      <c r="BC333" s="479"/>
      <c r="BD333" s="479"/>
      <c r="BE333" s="644"/>
    </row>
    <row r="334" spans="1:57" ht="27.75" customHeight="1" thickBot="1">
      <c r="A334" s="436"/>
      <c r="B334" s="575"/>
      <c r="C334" s="545"/>
      <c r="D334" s="425"/>
      <c r="E334" s="648"/>
      <c r="F334" s="425"/>
      <c r="G334" s="648"/>
      <c r="H334" s="556" t="s">
        <v>129</v>
      </c>
      <c r="I334" s="92" t="s">
        <v>140</v>
      </c>
      <c r="J334" s="584"/>
      <c r="K334" s="587"/>
      <c r="L334" s="545"/>
      <c r="M334" s="805"/>
      <c r="N334" s="448"/>
      <c r="O334" s="545"/>
      <c r="P334" s="31" t="s">
        <v>121</v>
      </c>
      <c r="Q334" s="34" t="s">
        <v>122</v>
      </c>
      <c r="R334" s="30">
        <v>10</v>
      </c>
      <c r="S334" s="563"/>
      <c r="T334" s="563"/>
      <c r="U334" s="563"/>
      <c r="V334" s="563"/>
      <c r="W334" s="563"/>
      <c r="X334" s="563"/>
      <c r="Y334" s="545"/>
      <c r="Z334" s="563"/>
      <c r="AA334" s="545"/>
      <c r="AB334" s="705"/>
      <c r="AC334" s="577"/>
      <c r="AD334" s="577"/>
      <c r="AE334" s="773"/>
      <c r="AF334" s="545"/>
      <c r="AG334" s="545"/>
      <c r="AH334" s="545"/>
      <c r="AI334" s="572"/>
      <c r="AJ334" s="540"/>
      <c r="AK334" s="541"/>
      <c r="AL334" s="541"/>
      <c r="AM334" s="428"/>
      <c r="AN334" s="569"/>
      <c r="AO334" s="615"/>
      <c r="AP334" s="430"/>
      <c r="AQ334" s="430"/>
      <c r="AR334" s="430"/>
      <c r="AS334" s="430"/>
      <c r="AT334" s="430"/>
      <c r="AU334" s="430"/>
      <c r="AV334" s="430"/>
      <c r="AW334" s="430"/>
      <c r="AX334" s="430"/>
      <c r="AY334" s="430"/>
      <c r="AZ334" s="477"/>
      <c r="BA334" s="483"/>
      <c r="BB334" s="479"/>
      <c r="BC334" s="479"/>
      <c r="BD334" s="479"/>
      <c r="BE334" s="644"/>
    </row>
    <row r="335" spans="1:57" ht="26.25" customHeight="1" thickBot="1">
      <c r="A335" s="436"/>
      <c r="B335" s="575"/>
      <c r="C335" s="545"/>
      <c r="D335" s="425"/>
      <c r="E335" s="648"/>
      <c r="F335" s="425"/>
      <c r="G335" s="648"/>
      <c r="H335" s="558"/>
      <c r="I335" s="92" t="s">
        <v>140</v>
      </c>
      <c r="J335" s="584"/>
      <c r="K335" s="587"/>
      <c r="L335" s="545"/>
      <c r="M335" s="805"/>
      <c r="N335" s="648"/>
      <c r="O335" s="545"/>
      <c r="P335" s="562"/>
      <c r="Q335" s="562"/>
      <c r="R335" s="562"/>
      <c r="S335" s="563"/>
      <c r="T335" s="563"/>
      <c r="U335" s="563"/>
      <c r="V335" s="563"/>
      <c r="W335" s="563"/>
      <c r="X335" s="563"/>
      <c r="Y335" s="545"/>
      <c r="Z335" s="563"/>
      <c r="AA335" s="545"/>
      <c r="AB335" s="705"/>
      <c r="AC335" s="577"/>
      <c r="AD335" s="577"/>
      <c r="AE335" s="773"/>
      <c r="AF335" s="545"/>
      <c r="AG335" s="545"/>
      <c r="AH335" s="545"/>
      <c r="AI335" s="569"/>
      <c r="AJ335" s="681" t="s">
        <v>270</v>
      </c>
      <c r="AK335" s="701" t="s">
        <v>193</v>
      </c>
      <c r="AL335" s="701" t="s">
        <v>194</v>
      </c>
      <c r="AM335" s="553" t="s">
        <v>195</v>
      </c>
      <c r="AN335" s="569"/>
      <c r="AO335" s="615"/>
      <c r="AP335" s="430"/>
      <c r="AQ335" s="430"/>
      <c r="AR335" s="430"/>
      <c r="AS335" s="430"/>
      <c r="AT335" s="430"/>
      <c r="AU335" s="430"/>
      <c r="AV335" s="430"/>
      <c r="AW335" s="430"/>
      <c r="AX335" s="430"/>
      <c r="AY335" s="430"/>
      <c r="AZ335" s="477"/>
      <c r="BA335" s="483"/>
      <c r="BB335" s="479"/>
      <c r="BC335" s="479"/>
      <c r="BD335" s="479"/>
      <c r="BE335" s="644"/>
    </row>
    <row r="336" spans="1:57" ht="18.75" customHeight="1" thickBot="1">
      <c r="A336" s="436"/>
      <c r="B336" s="575"/>
      <c r="C336" s="545"/>
      <c r="D336" s="425"/>
      <c r="E336" s="648"/>
      <c r="F336" s="425"/>
      <c r="G336" s="648"/>
      <c r="H336" s="554" t="s">
        <v>130</v>
      </c>
      <c r="I336" s="92" t="s">
        <v>140</v>
      </c>
      <c r="J336" s="584"/>
      <c r="K336" s="587"/>
      <c r="L336" s="545"/>
      <c r="M336" s="805"/>
      <c r="N336" s="648"/>
      <c r="O336" s="545"/>
      <c r="P336" s="563"/>
      <c r="Q336" s="563"/>
      <c r="R336" s="563"/>
      <c r="S336" s="563"/>
      <c r="T336" s="563"/>
      <c r="U336" s="563"/>
      <c r="V336" s="563"/>
      <c r="W336" s="563"/>
      <c r="X336" s="563"/>
      <c r="Y336" s="545"/>
      <c r="Z336" s="563"/>
      <c r="AA336" s="545"/>
      <c r="AB336" s="705"/>
      <c r="AC336" s="577"/>
      <c r="AD336" s="577"/>
      <c r="AE336" s="773"/>
      <c r="AF336" s="545"/>
      <c r="AG336" s="545"/>
      <c r="AH336" s="545"/>
      <c r="AI336" s="569"/>
      <c r="AJ336" s="682"/>
      <c r="AK336" s="702"/>
      <c r="AL336" s="702"/>
      <c r="AM336" s="545"/>
      <c r="AN336" s="569"/>
      <c r="AO336" s="615"/>
      <c r="AP336" s="430"/>
      <c r="AQ336" s="430"/>
      <c r="AR336" s="430"/>
      <c r="AS336" s="430"/>
      <c r="AT336" s="430"/>
      <c r="AU336" s="430"/>
      <c r="AV336" s="430"/>
      <c r="AW336" s="430"/>
      <c r="AX336" s="430"/>
      <c r="AY336" s="430"/>
      <c r="AZ336" s="477"/>
      <c r="BA336" s="483"/>
      <c r="BB336" s="479"/>
      <c r="BC336" s="479"/>
      <c r="BD336" s="479"/>
      <c r="BE336" s="644"/>
    </row>
    <row r="337" spans="1:57" ht="9.75" customHeight="1" thickBot="1">
      <c r="A337" s="436"/>
      <c r="B337" s="575"/>
      <c r="C337" s="545"/>
      <c r="D337" s="425"/>
      <c r="E337" s="648"/>
      <c r="F337" s="425"/>
      <c r="G337" s="648"/>
      <c r="H337" s="554"/>
      <c r="I337" s="92" t="s">
        <v>140</v>
      </c>
      <c r="J337" s="584"/>
      <c r="K337" s="587"/>
      <c r="L337" s="545"/>
      <c r="M337" s="805"/>
      <c r="N337" s="648"/>
      <c r="O337" s="545"/>
      <c r="P337" s="563"/>
      <c r="Q337" s="563"/>
      <c r="R337" s="563"/>
      <c r="S337" s="563"/>
      <c r="T337" s="563"/>
      <c r="U337" s="563"/>
      <c r="V337" s="563"/>
      <c r="W337" s="563"/>
      <c r="X337" s="563"/>
      <c r="Y337" s="545"/>
      <c r="Z337" s="563"/>
      <c r="AA337" s="545"/>
      <c r="AB337" s="705"/>
      <c r="AC337" s="577"/>
      <c r="AD337" s="577"/>
      <c r="AE337" s="773"/>
      <c r="AF337" s="545"/>
      <c r="AG337" s="545"/>
      <c r="AH337" s="545"/>
      <c r="AI337" s="569"/>
      <c r="AJ337" s="682"/>
      <c r="AK337" s="702"/>
      <c r="AL337" s="702"/>
      <c r="AM337" s="545"/>
      <c r="AN337" s="569"/>
      <c r="AO337" s="615"/>
      <c r="AP337" s="430"/>
      <c r="AQ337" s="430"/>
      <c r="AR337" s="430"/>
      <c r="AS337" s="430"/>
      <c r="AT337" s="430"/>
      <c r="AU337" s="430"/>
      <c r="AV337" s="430"/>
      <c r="AW337" s="430"/>
      <c r="AX337" s="430"/>
      <c r="AY337" s="430"/>
      <c r="AZ337" s="477"/>
      <c r="BA337" s="483"/>
      <c r="BB337" s="479"/>
      <c r="BC337" s="479"/>
      <c r="BD337" s="479"/>
      <c r="BE337" s="644"/>
    </row>
    <row r="338" spans="1:57" ht="18.75" customHeight="1" thickBot="1">
      <c r="A338" s="436"/>
      <c r="B338" s="575"/>
      <c r="C338" s="545"/>
      <c r="D338" s="425"/>
      <c r="E338" s="648"/>
      <c r="F338" s="425"/>
      <c r="G338" s="648"/>
      <c r="H338" s="554" t="s">
        <v>131</v>
      </c>
      <c r="I338" s="92" t="s">
        <v>140</v>
      </c>
      <c r="J338" s="584"/>
      <c r="K338" s="587"/>
      <c r="L338" s="545"/>
      <c r="M338" s="805"/>
      <c r="N338" s="648"/>
      <c r="O338" s="545"/>
      <c r="P338" s="563"/>
      <c r="Q338" s="563"/>
      <c r="R338" s="563"/>
      <c r="S338" s="563"/>
      <c r="T338" s="563"/>
      <c r="U338" s="563"/>
      <c r="V338" s="563"/>
      <c r="W338" s="563"/>
      <c r="X338" s="563"/>
      <c r="Y338" s="545"/>
      <c r="Z338" s="563"/>
      <c r="AA338" s="545"/>
      <c r="AB338" s="705"/>
      <c r="AC338" s="577"/>
      <c r="AD338" s="577"/>
      <c r="AE338" s="773"/>
      <c r="AF338" s="545"/>
      <c r="AG338" s="545"/>
      <c r="AH338" s="545"/>
      <c r="AI338" s="569"/>
      <c r="AJ338" s="682"/>
      <c r="AK338" s="702"/>
      <c r="AL338" s="702"/>
      <c r="AM338" s="545"/>
      <c r="AN338" s="569"/>
      <c r="AO338" s="615"/>
      <c r="AP338" s="430"/>
      <c r="AQ338" s="430"/>
      <c r="AR338" s="430"/>
      <c r="AS338" s="430"/>
      <c r="AT338" s="430"/>
      <c r="AU338" s="430"/>
      <c r="AV338" s="430"/>
      <c r="AW338" s="430"/>
      <c r="AX338" s="430"/>
      <c r="AY338" s="430"/>
      <c r="AZ338" s="477"/>
      <c r="BA338" s="483"/>
      <c r="BB338" s="479"/>
      <c r="BC338" s="479"/>
      <c r="BD338" s="479"/>
      <c r="BE338" s="644"/>
    </row>
    <row r="339" spans="1:57" ht="12.75" customHeight="1" thickBot="1">
      <c r="A339" s="436"/>
      <c r="B339" s="575"/>
      <c r="C339" s="545"/>
      <c r="D339" s="425"/>
      <c r="E339" s="648"/>
      <c r="F339" s="425"/>
      <c r="G339" s="648"/>
      <c r="H339" s="554"/>
      <c r="I339" s="92" t="s">
        <v>140</v>
      </c>
      <c r="J339" s="584"/>
      <c r="K339" s="587"/>
      <c r="L339" s="545"/>
      <c r="M339" s="805"/>
      <c r="N339" s="648"/>
      <c r="O339" s="545"/>
      <c r="P339" s="563"/>
      <c r="Q339" s="563"/>
      <c r="R339" s="563"/>
      <c r="S339" s="563"/>
      <c r="T339" s="563"/>
      <c r="U339" s="563"/>
      <c r="V339" s="563"/>
      <c r="W339" s="563"/>
      <c r="X339" s="563"/>
      <c r="Y339" s="545"/>
      <c r="Z339" s="563"/>
      <c r="AA339" s="545"/>
      <c r="AB339" s="705"/>
      <c r="AC339" s="577"/>
      <c r="AD339" s="577"/>
      <c r="AE339" s="773"/>
      <c r="AF339" s="545"/>
      <c r="AG339" s="545"/>
      <c r="AH339" s="545"/>
      <c r="AI339" s="569"/>
      <c r="AJ339" s="682"/>
      <c r="AK339" s="702"/>
      <c r="AL339" s="702"/>
      <c r="AM339" s="545"/>
      <c r="AN339" s="569"/>
      <c r="AO339" s="615"/>
      <c r="AP339" s="430"/>
      <c r="AQ339" s="430"/>
      <c r="AR339" s="430"/>
      <c r="AS339" s="430"/>
      <c r="AT339" s="430"/>
      <c r="AU339" s="430"/>
      <c r="AV339" s="430"/>
      <c r="AW339" s="430"/>
      <c r="AX339" s="430"/>
      <c r="AY339" s="430"/>
      <c r="AZ339" s="477"/>
      <c r="BA339" s="483"/>
      <c r="BB339" s="479"/>
      <c r="BC339" s="479"/>
      <c r="BD339" s="479"/>
      <c r="BE339" s="644"/>
    </row>
    <row r="340" spans="1:57" ht="18.75" customHeight="1" thickBot="1">
      <c r="A340" s="436"/>
      <c r="B340" s="575"/>
      <c r="C340" s="545"/>
      <c r="D340" s="425"/>
      <c r="E340" s="648"/>
      <c r="F340" s="425"/>
      <c r="G340" s="648"/>
      <c r="H340" s="554" t="s">
        <v>132</v>
      </c>
      <c r="I340" s="92" t="s">
        <v>140</v>
      </c>
      <c r="J340" s="584"/>
      <c r="K340" s="587"/>
      <c r="L340" s="545"/>
      <c r="M340" s="805"/>
      <c r="N340" s="648"/>
      <c r="O340" s="545"/>
      <c r="P340" s="563"/>
      <c r="Q340" s="563"/>
      <c r="R340" s="563"/>
      <c r="S340" s="563"/>
      <c r="T340" s="563"/>
      <c r="U340" s="563"/>
      <c r="V340" s="563"/>
      <c r="W340" s="563"/>
      <c r="X340" s="563"/>
      <c r="Y340" s="545"/>
      <c r="Z340" s="563"/>
      <c r="AA340" s="545"/>
      <c r="AB340" s="705"/>
      <c r="AC340" s="577"/>
      <c r="AD340" s="577"/>
      <c r="AE340" s="773"/>
      <c r="AF340" s="545"/>
      <c r="AG340" s="545"/>
      <c r="AH340" s="545"/>
      <c r="AI340" s="569"/>
      <c r="AJ340" s="682"/>
      <c r="AK340" s="702"/>
      <c r="AL340" s="702"/>
      <c r="AM340" s="545"/>
      <c r="AN340" s="569"/>
      <c r="AO340" s="615"/>
      <c r="AP340" s="430"/>
      <c r="AQ340" s="430"/>
      <c r="AR340" s="430"/>
      <c r="AS340" s="430"/>
      <c r="AT340" s="430"/>
      <c r="AU340" s="430"/>
      <c r="AV340" s="430"/>
      <c r="AW340" s="430"/>
      <c r="AX340" s="430"/>
      <c r="AY340" s="430"/>
      <c r="AZ340" s="477"/>
      <c r="BA340" s="483"/>
      <c r="BB340" s="479"/>
      <c r="BC340" s="479"/>
      <c r="BD340" s="479"/>
      <c r="BE340" s="644"/>
    </row>
    <row r="341" spans="1:57" ht="12.75" customHeight="1" thickBot="1">
      <c r="A341" s="436"/>
      <c r="B341" s="575"/>
      <c r="C341" s="545"/>
      <c r="D341" s="425"/>
      <c r="E341" s="648"/>
      <c r="F341" s="425"/>
      <c r="G341" s="648"/>
      <c r="H341" s="554"/>
      <c r="I341" s="92" t="s">
        <v>140</v>
      </c>
      <c r="J341" s="584"/>
      <c r="K341" s="587"/>
      <c r="L341" s="545"/>
      <c r="M341" s="805"/>
      <c r="N341" s="648"/>
      <c r="O341" s="545"/>
      <c r="P341" s="563"/>
      <c r="Q341" s="563"/>
      <c r="R341" s="563"/>
      <c r="S341" s="563"/>
      <c r="T341" s="563"/>
      <c r="U341" s="563"/>
      <c r="V341" s="563"/>
      <c r="W341" s="563"/>
      <c r="X341" s="563"/>
      <c r="Y341" s="545"/>
      <c r="Z341" s="563"/>
      <c r="AA341" s="545"/>
      <c r="AB341" s="705"/>
      <c r="AC341" s="577"/>
      <c r="AD341" s="577"/>
      <c r="AE341" s="773"/>
      <c r="AF341" s="545"/>
      <c r="AG341" s="545"/>
      <c r="AH341" s="545"/>
      <c r="AI341" s="569"/>
      <c r="AJ341" s="682"/>
      <c r="AK341" s="702"/>
      <c r="AL341" s="702"/>
      <c r="AM341" s="545"/>
      <c r="AN341" s="569"/>
      <c r="AO341" s="615"/>
      <c r="AP341" s="430"/>
      <c r="AQ341" s="430"/>
      <c r="AR341" s="430"/>
      <c r="AS341" s="430"/>
      <c r="AT341" s="430"/>
      <c r="AU341" s="430"/>
      <c r="AV341" s="430"/>
      <c r="AW341" s="430"/>
      <c r="AX341" s="430"/>
      <c r="AY341" s="430"/>
      <c r="AZ341" s="477"/>
      <c r="BA341" s="483"/>
      <c r="BB341" s="479"/>
      <c r="BC341" s="479"/>
      <c r="BD341" s="479"/>
      <c r="BE341" s="644"/>
    </row>
    <row r="342" spans="1:57" ht="14.25" customHeight="1" thickBot="1">
      <c r="A342" s="436"/>
      <c r="B342" s="575"/>
      <c r="C342" s="545"/>
      <c r="D342" s="425"/>
      <c r="E342" s="648"/>
      <c r="F342" s="425"/>
      <c r="G342" s="648"/>
      <c r="H342" s="556" t="s">
        <v>133</v>
      </c>
      <c r="I342" s="92" t="s">
        <v>140</v>
      </c>
      <c r="J342" s="584"/>
      <c r="K342" s="587"/>
      <c r="L342" s="545"/>
      <c r="M342" s="805"/>
      <c r="N342" s="648"/>
      <c r="O342" s="545"/>
      <c r="P342" s="563"/>
      <c r="Q342" s="563"/>
      <c r="R342" s="563"/>
      <c r="S342" s="563"/>
      <c r="T342" s="563"/>
      <c r="U342" s="563"/>
      <c r="V342" s="563"/>
      <c r="W342" s="563"/>
      <c r="X342" s="563"/>
      <c r="Y342" s="545"/>
      <c r="Z342" s="563"/>
      <c r="AA342" s="545"/>
      <c r="AB342" s="705"/>
      <c r="AC342" s="577"/>
      <c r="AD342" s="577"/>
      <c r="AE342" s="773"/>
      <c r="AF342" s="545"/>
      <c r="AG342" s="545"/>
      <c r="AH342" s="545"/>
      <c r="AI342" s="569"/>
      <c r="AJ342" s="682"/>
      <c r="AK342" s="702"/>
      <c r="AL342" s="702"/>
      <c r="AM342" s="545"/>
      <c r="AN342" s="569"/>
      <c r="AO342" s="615"/>
      <c r="AP342" s="430"/>
      <c r="AQ342" s="430"/>
      <c r="AR342" s="430"/>
      <c r="AS342" s="430"/>
      <c r="AT342" s="430"/>
      <c r="AU342" s="430"/>
      <c r="AV342" s="430"/>
      <c r="AW342" s="430"/>
      <c r="AX342" s="430"/>
      <c r="AY342" s="430"/>
      <c r="AZ342" s="477"/>
      <c r="BA342" s="483"/>
      <c r="BB342" s="479"/>
      <c r="BC342" s="479"/>
      <c r="BD342" s="479"/>
      <c r="BE342" s="644"/>
    </row>
    <row r="343" spans="1:57" ht="13.5" customHeight="1" thickBot="1">
      <c r="A343" s="436"/>
      <c r="B343" s="575"/>
      <c r="C343" s="545"/>
      <c r="D343" s="425"/>
      <c r="E343" s="648"/>
      <c r="F343" s="425"/>
      <c r="G343" s="648"/>
      <c r="H343" s="558"/>
      <c r="I343" s="92" t="s">
        <v>140</v>
      </c>
      <c r="J343" s="584"/>
      <c r="K343" s="587"/>
      <c r="L343" s="545"/>
      <c r="M343" s="805"/>
      <c r="N343" s="648"/>
      <c r="O343" s="545"/>
      <c r="P343" s="563"/>
      <c r="Q343" s="563"/>
      <c r="R343" s="563"/>
      <c r="S343" s="563"/>
      <c r="T343" s="563"/>
      <c r="U343" s="563"/>
      <c r="V343" s="563"/>
      <c r="W343" s="563"/>
      <c r="X343" s="563"/>
      <c r="Y343" s="545"/>
      <c r="Z343" s="563"/>
      <c r="AA343" s="545"/>
      <c r="AB343" s="705"/>
      <c r="AC343" s="577"/>
      <c r="AD343" s="577"/>
      <c r="AE343" s="773"/>
      <c r="AF343" s="545"/>
      <c r="AG343" s="545"/>
      <c r="AH343" s="545"/>
      <c r="AI343" s="569"/>
      <c r="AJ343" s="682"/>
      <c r="AK343" s="702"/>
      <c r="AL343" s="702"/>
      <c r="AM343" s="545"/>
      <c r="AN343" s="569"/>
      <c r="AO343" s="615"/>
      <c r="AP343" s="430"/>
      <c r="AQ343" s="430"/>
      <c r="AR343" s="430"/>
      <c r="AS343" s="430"/>
      <c r="AT343" s="430"/>
      <c r="AU343" s="430"/>
      <c r="AV343" s="430"/>
      <c r="AW343" s="430"/>
      <c r="AX343" s="430"/>
      <c r="AY343" s="430"/>
      <c r="AZ343" s="477"/>
      <c r="BA343" s="483"/>
      <c r="BB343" s="479"/>
      <c r="BC343" s="479"/>
      <c r="BD343" s="479"/>
      <c r="BE343" s="644"/>
    </row>
    <row r="344" spans="1:57" ht="18.75" customHeight="1" thickBot="1">
      <c r="A344" s="436"/>
      <c r="B344" s="575"/>
      <c r="C344" s="545"/>
      <c r="D344" s="425"/>
      <c r="E344" s="648"/>
      <c r="F344" s="425"/>
      <c r="G344" s="648"/>
      <c r="H344" s="684" t="s">
        <v>134</v>
      </c>
      <c r="I344" s="92" t="s">
        <v>140</v>
      </c>
      <c r="J344" s="584"/>
      <c r="K344" s="587"/>
      <c r="L344" s="545"/>
      <c r="M344" s="805"/>
      <c r="N344" s="648"/>
      <c r="O344" s="545"/>
      <c r="P344" s="563"/>
      <c r="Q344" s="563"/>
      <c r="R344" s="563"/>
      <c r="S344" s="563"/>
      <c r="T344" s="563"/>
      <c r="U344" s="563"/>
      <c r="V344" s="563"/>
      <c r="W344" s="563"/>
      <c r="X344" s="563"/>
      <c r="Y344" s="545"/>
      <c r="Z344" s="563"/>
      <c r="AA344" s="545"/>
      <c r="AB344" s="705"/>
      <c r="AC344" s="577"/>
      <c r="AD344" s="577"/>
      <c r="AE344" s="773"/>
      <c r="AF344" s="545"/>
      <c r="AG344" s="545"/>
      <c r="AH344" s="545"/>
      <c r="AI344" s="569"/>
      <c r="AJ344" s="682"/>
      <c r="AK344" s="702"/>
      <c r="AL344" s="702"/>
      <c r="AM344" s="545"/>
      <c r="AN344" s="569"/>
      <c r="AO344" s="615"/>
      <c r="AP344" s="430"/>
      <c r="AQ344" s="430"/>
      <c r="AR344" s="430"/>
      <c r="AS344" s="430"/>
      <c r="AT344" s="430"/>
      <c r="AU344" s="430"/>
      <c r="AV344" s="430"/>
      <c r="AW344" s="430"/>
      <c r="AX344" s="430"/>
      <c r="AY344" s="430"/>
      <c r="AZ344" s="477"/>
      <c r="BA344" s="483"/>
      <c r="BB344" s="479"/>
      <c r="BC344" s="479"/>
      <c r="BD344" s="479"/>
      <c r="BE344" s="644"/>
    </row>
    <row r="345" spans="1:57" ht="15.75" customHeight="1" thickBot="1">
      <c r="A345" s="437"/>
      <c r="B345" s="793"/>
      <c r="C345" s="589"/>
      <c r="D345" s="426"/>
      <c r="E345" s="649"/>
      <c r="F345" s="426"/>
      <c r="G345" s="649"/>
      <c r="H345" s="685"/>
      <c r="I345" s="92" t="s">
        <v>140</v>
      </c>
      <c r="J345" s="666"/>
      <c r="K345" s="668"/>
      <c r="L345" s="545"/>
      <c r="M345" s="806"/>
      <c r="N345" s="649"/>
      <c r="O345" s="589"/>
      <c r="P345" s="658"/>
      <c r="Q345" s="658"/>
      <c r="R345" s="658"/>
      <c r="S345" s="658"/>
      <c r="T345" s="658"/>
      <c r="U345" s="658"/>
      <c r="V345" s="658"/>
      <c r="W345" s="658"/>
      <c r="X345" s="658"/>
      <c r="Y345" s="589"/>
      <c r="Z345" s="658"/>
      <c r="AA345" s="589"/>
      <c r="AB345" s="706"/>
      <c r="AC345" s="577"/>
      <c r="AD345" s="577"/>
      <c r="AE345" s="774"/>
      <c r="AF345" s="589"/>
      <c r="AG345" s="589"/>
      <c r="AH345" s="545"/>
      <c r="AI345" s="632"/>
      <c r="AJ345" s="683"/>
      <c r="AK345" s="703"/>
      <c r="AL345" s="703"/>
      <c r="AM345" s="589"/>
      <c r="AN345" s="632"/>
      <c r="AO345" s="645"/>
      <c r="AP345" s="431"/>
      <c r="AQ345" s="431"/>
      <c r="AR345" s="431"/>
      <c r="AS345" s="431"/>
      <c r="AT345" s="431"/>
      <c r="AU345" s="431"/>
      <c r="AV345" s="431"/>
      <c r="AW345" s="431"/>
      <c r="AX345" s="431"/>
      <c r="AY345" s="431"/>
      <c r="AZ345" s="484"/>
      <c r="BA345" s="485"/>
      <c r="BB345" s="486"/>
      <c r="BC345" s="486"/>
      <c r="BD345" s="486"/>
      <c r="BE345" s="646"/>
    </row>
    <row r="346" spans="1:57" ht="46.5" customHeight="1" thickBot="1">
      <c r="A346" s="435">
        <v>12</v>
      </c>
      <c r="B346" s="949" t="s">
        <v>350</v>
      </c>
      <c r="C346" s="544" t="s">
        <v>351</v>
      </c>
      <c r="D346" s="424" t="s">
        <v>85</v>
      </c>
      <c r="E346" s="544" t="s">
        <v>352</v>
      </c>
      <c r="F346" s="424" t="s">
        <v>353</v>
      </c>
      <c r="G346" s="733" t="s">
        <v>88</v>
      </c>
      <c r="H346" s="36" t="s">
        <v>89</v>
      </c>
      <c r="I346" s="92" t="s">
        <v>140</v>
      </c>
      <c r="J346" s="665">
        <v>26</v>
      </c>
      <c r="K346" s="667" t="str">
        <f>+IF(AND(J346&lt;6,J346&gt;0),"Moderado",IF(AND(J346&lt;12,J346&gt;5),"Mayor",IF(AND(J346&lt;20,J346&gt;11),"Catastrófico","Responda las Preguntas de Impacto")))</f>
        <v>Responda las Preguntas de Impacto</v>
      </c>
      <c r="L346" s="544"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804"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447" t="s">
        <v>354</v>
      </c>
      <c r="O346" s="427" t="s">
        <v>92</v>
      </c>
      <c r="P346" s="34" t="s">
        <v>93</v>
      </c>
      <c r="Q346" s="30" t="s">
        <v>94</v>
      </c>
      <c r="R346" s="30">
        <v>15</v>
      </c>
      <c r="S346" s="707">
        <f>SUM(R346:R353)</f>
        <v>100</v>
      </c>
      <c r="T346" s="430" t="str">
        <f>+IF(AND(S346&lt;=100,S346&gt;=96),"Fuerte",IF(AND(S346&lt;=95,S346&gt;=86),"Moderado",IF(AND(S346&lt;=85,J346&gt;=0),"Débil"," ")))</f>
        <v>Fuerte</v>
      </c>
      <c r="U346" s="562" t="s">
        <v>95</v>
      </c>
      <c r="V346" s="430"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430">
        <f>IF(V346="Fuerte",100,IF(V346="Moderado",50,IF(V346="Débil",0)))</f>
        <v>100</v>
      </c>
      <c r="X346" s="562">
        <f>AVERAGE(W346:W371)</f>
        <v>100</v>
      </c>
      <c r="Y346" s="562" t="s">
        <v>355</v>
      </c>
      <c r="Z346" s="562" t="s">
        <v>208</v>
      </c>
      <c r="AA346" s="787" t="s">
        <v>356</v>
      </c>
      <c r="AB346" s="771" t="str">
        <f>+IF(X346=100,"Fuerte",IF(AND(X346&lt;=99,X346&gt;=50),"Moderado",IF(X346&lt;50,"Débil"," ")))</f>
        <v>Fuerte</v>
      </c>
      <c r="AC346" s="577" t="s">
        <v>99</v>
      </c>
      <c r="AD346" s="577" t="s">
        <v>99</v>
      </c>
      <c r="AE346" s="772"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544"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544" t="str">
        <f>K346</f>
        <v>Responda las Preguntas de Impacto</v>
      </c>
      <c r="AH346" s="544"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637"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543" t="s">
        <v>357</v>
      </c>
      <c r="AK346" s="789">
        <v>43466</v>
      </c>
      <c r="AL346" s="550">
        <v>43830</v>
      </c>
      <c r="AM346" s="716" t="s">
        <v>355</v>
      </c>
      <c r="AN346" s="568" t="s">
        <v>358</v>
      </c>
      <c r="AO346" s="656"/>
      <c r="AP346" s="621"/>
      <c r="AQ346" s="621"/>
      <c r="AR346" s="621"/>
      <c r="AS346" s="621"/>
      <c r="AT346" s="621"/>
      <c r="AU346" s="621"/>
      <c r="AV346" s="621"/>
      <c r="AW346" s="621"/>
      <c r="AX346" s="621"/>
      <c r="AY346" s="621"/>
      <c r="AZ346" s="622"/>
      <c r="BA346" s="625"/>
      <c r="BB346" s="650"/>
      <c r="BC346" s="650"/>
      <c r="BD346" s="650"/>
      <c r="BE346" s="653"/>
    </row>
    <row r="347" spans="1:57" ht="30" customHeight="1" thickBot="1">
      <c r="A347" s="436"/>
      <c r="B347" s="964"/>
      <c r="C347" s="545"/>
      <c r="D347" s="425"/>
      <c r="E347" s="545"/>
      <c r="F347" s="425"/>
      <c r="G347" s="648"/>
      <c r="H347" s="32" t="s">
        <v>104</v>
      </c>
      <c r="I347" s="92" t="s">
        <v>140</v>
      </c>
      <c r="J347" s="584"/>
      <c r="K347" s="587"/>
      <c r="L347" s="545"/>
      <c r="M347" s="805"/>
      <c r="N347" s="448"/>
      <c r="O347" s="428"/>
      <c r="P347" s="34" t="s">
        <v>105</v>
      </c>
      <c r="Q347" s="30" t="s">
        <v>106</v>
      </c>
      <c r="R347" s="30">
        <v>15</v>
      </c>
      <c r="S347" s="708"/>
      <c r="T347" s="430"/>
      <c r="U347" s="563"/>
      <c r="V347" s="430"/>
      <c r="W347" s="430"/>
      <c r="X347" s="563"/>
      <c r="Y347" s="563"/>
      <c r="Z347" s="563"/>
      <c r="AA347" s="591"/>
      <c r="AB347" s="705"/>
      <c r="AC347" s="577"/>
      <c r="AD347" s="577"/>
      <c r="AE347" s="773"/>
      <c r="AF347" s="545"/>
      <c r="AG347" s="545"/>
      <c r="AH347" s="545"/>
      <c r="AI347" s="572"/>
      <c r="AJ347" s="540"/>
      <c r="AK347" s="551"/>
      <c r="AL347" s="551"/>
      <c r="AM347" s="548"/>
      <c r="AN347" s="569"/>
      <c r="AO347" s="613"/>
      <c r="AP347" s="563"/>
      <c r="AQ347" s="563"/>
      <c r="AR347" s="563"/>
      <c r="AS347" s="563"/>
      <c r="AT347" s="563"/>
      <c r="AU347" s="563"/>
      <c r="AV347" s="563"/>
      <c r="AW347" s="563"/>
      <c r="AX347" s="563"/>
      <c r="AY347" s="563"/>
      <c r="AZ347" s="623"/>
      <c r="BA347" s="626"/>
      <c r="BB347" s="651"/>
      <c r="BC347" s="651"/>
      <c r="BD347" s="651"/>
      <c r="BE347" s="654"/>
    </row>
    <row r="348" spans="1:57" ht="30" customHeight="1" thickBot="1">
      <c r="A348" s="436"/>
      <c r="B348" s="964"/>
      <c r="C348" s="545"/>
      <c r="D348" s="425"/>
      <c r="E348" s="545"/>
      <c r="F348" s="425"/>
      <c r="G348" s="648"/>
      <c r="H348" s="32" t="s">
        <v>107</v>
      </c>
      <c r="I348" s="92" t="s">
        <v>140</v>
      </c>
      <c r="J348" s="584"/>
      <c r="K348" s="587"/>
      <c r="L348" s="545"/>
      <c r="M348" s="805"/>
      <c r="N348" s="448"/>
      <c r="O348" s="428"/>
      <c r="P348" s="34" t="s">
        <v>108</v>
      </c>
      <c r="Q348" s="30" t="s">
        <v>109</v>
      </c>
      <c r="R348" s="30">
        <v>15</v>
      </c>
      <c r="S348" s="708"/>
      <c r="T348" s="430"/>
      <c r="U348" s="563"/>
      <c r="V348" s="430"/>
      <c r="W348" s="430"/>
      <c r="X348" s="563"/>
      <c r="Y348" s="563"/>
      <c r="Z348" s="563"/>
      <c r="AA348" s="591"/>
      <c r="AB348" s="705"/>
      <c r="AC348" s="577"/>
      <c r="AD348" s="577"/>
      <c r="AE348" s="773"/>
      <c r="AF348" s="545"/>
      <c r="AG348" s="545"/>
      <c r="AH348" s="545"/>
      <c r="AI348" s="572"/>
      <c r="AJ348" s="540"/>
      <c r="AK348" s="551"/>
      <c r="AL348" s="551"/>
      <c r="AM348" s="548"/>
      <c r="AN348" s="569"/>
      <c r="AO348" s="613"/>
      <c r="AP348" s="563"/>
      <c r="AQ348" s="563"/>
      <c r="AR348" s="563"/>
      <c r="AS348" s="563"/>
      <c r="AT348" s="563"/>
      <c r="AU348" s="563"/>
      <c r="AV348" s="563"/>
      <c r="AW348" s="563"/>
      <c r="AX348" s="563"/>
      <c r="AY348" s="563"/>
      <c r="AZ348" s="623"/>
      <c r="BA348" s="626"/>
      <c r="BB348" s="651"/>
      <c r="BC348" s="651"/>
      <c r="BD348" s="651"/>
      <c r="BE348" s="654"/>
    </row>
    <row r="349" spans="1:57" ht="30" customHeight="1" thickBot="1">
      <c r="A349" s="436"/>
      <c r="B349" s="964"/>
      <c r="C349" s="545"/>
      <c r="D349" s="425"/>
      <c r="E349" s="545"/>
      <c r="F349" s="425"/>
      <c r="G349" s="648"/>
      <c r="H349" s="32" t="s">
        <v>110</v>
      </c>
      <c r="I349" s="92" t="s">
        <v>140</v>
      </c>
      <c r="J349" s="584"/>
      <c r="K349" s="587"/>
      <c r="L349" s="545"/>
      <c r="M349" s="805"/>
      <c r="N349" s="448"/>
      <c r="O349" s="428"/>
      <c r="P349" s="34" t="s">
        <v>112</v>
      </c>
      <c r="Q349" s="30" t="s">
        <v>113</v>
      </c>
      <c r="R349" s="30">
        <v>15</v>
      </c>
      <c r="S349" s="708"/>
      <c r="T349" s="430"/>
      <c r="U349" s="563"/>
      <c r="V349" s="430"/>
      <c r="W349" s="430"/>
      <c r="X349" s="563"/>
      <c r="Y349" s="563"/>
      <c r="Z349" s="563"/>
      <c r="AA349" s="591"/>
      <c r="AB349" s="705"/>
      <c r="AC349" s="577"/>
      <c r="AD349" s="577"/>
      <c r="AE349" s="773"/>
      <c r="AF349" s="545"/>
      <c r="AG349" s="545"/>
      <c r="AH349" s="545"/>
      <c r="AI349" s="572"/>
      <c r="AJ349" s="540"/>
      <c r="AK349" s="551"/>
      <c r="AL349" s="551"/>
      <c r="AM349" s="548"/>
      <c r="AN349" s="569"/>
      <c r="AO349" s="613"/>
      <c r="AP349" s="563"/>
      <c r="AQ349" s="563"/>
      <c r="AR349" s="563"/>
      <c r="AS349" s="563"/>
      <c r="AT349" s="563"/>
      <c r="AU349" s="563"/>
      <c r="AV349" s="563"/>
      <c r="AW349" s="563"/>
      <c r="AX349" s="563"/>
      <c r="AY349" s="563"/>
      <c r="AZ349" s="623"/>
      <c r="BA349" s="626"/>
      <c r="BB349" s="651"/>
      <c r="BC349" s="651"/>
      <c r="BD349" s="651"/>
      <c r="BE349" s="654"/>
    </row>
    <row r="350" spans="1:57" ht="30" customHeight="1" thickBot="1">
      <c r="A350" s="436"/>
      <c r="B350" s="964"/>
      <c r="C350" s="545"/>
      <c r="D350" s="425"/>
      <c r="E350" s="545"/>
      <c r="F350" s="425"/>
      <c r="G350" s="648"/>
      <c r="H350" s="32" t="s">
        <v>114</v>
      </c>
      <c r="I350" s="92" t="s">
        <v>140</v>
      </c>
      <c r="J350" s="584"/>
      <c r="K350" s="587"/>
      <c r="L350" s="545"/>
      <c r="M350" s="805"/>
      <c r="N350" s="448"/>
      <c r="O350" s="428"/>
      <c r="P350" s="34" t="s">
        <v>115</v>
      </c>
      <c r="Q350" s="30" t="s">
        <v>116</v>
      </c>
      <c r="R350" s="30">
        <v>15</v>
      </c>
      <c r="S350" s="708"/>
      <c r="T350" s="430"/>
      <c r="U350" s="563"/>
      <c r="V350" s="430"/>
      <c r="W350" s="430"/>
      <c r="X350" s="563"/>
      <c r="Y350" s="563"/>
      <c r="Z350" s="563"/>
      <c r="AA350" s="591"/>
      <c r="AB350" s="705"/>
      <c r="AC350" s="577"/>
      <c r="AD350" s="577"/>
      <c r="AE350" s="773"/>
      <c r="AF350" s="545"/>
      <c r="AG350" s="545"/>
      <c r="AH350" s="545"/>
      <c r="AI350" s="572"/>
      <c r="AJ350" s="540"/>
      <c r="AK350" s="551"/>
      <c r="AL350" s="551"/>
      <c r="AM350" s="548"/>
      <c r="AN350" s="569"/>
      <c r="AO350" s="613"/>
      <c r="AP350" s="563"/>
      <c r="AQ350" s="563"/>
      <c r="AR350" s="563"/>
      <c r="AS350" s="563"/>
      <c r="AT350" s="563"/>
      <c r="AU350" s="563"/>
      <c r="AV350" s="563"/>
      <c r="AW350" s="563"/>
      <c r="AX350" s="563"/>
      <c r="AY350" s="563"/>
      <c r="AZ350" s="623"/>
      <c r="BA350" s="626"/>
      <c r="BB350" s="651"/>
      <c r="BC350" s="651"/>
      <c r="BD350" s="651"/>
      <c r="BE350" s="654"/>
    </row>
    <row r="351" spans="1:57" ht="30" customHeight="1" thickBot="1">
      <c r="A351" s="436"/>
      <c r="B351" s="964"/>
      <c r="C351" s="545"/>
      <c r="D351" s="425"/>
      <c r="E351" s="545"/>
      <c r="F351" s="425"/>
      <c r="G351" s="648"/>
      <c r="H351" s="32" t="s">
        <v>117</v>
      </c>
      <c r="I351" s="92" t="s">
        <v>140</v>
      </c>
      <c r="J351" s="584"/>
      <c r="K351" s="587"/>
      <c r="L351" s="545"/>
      <c r="M351" s="805"/>
      <c r="N351" s="448"/>
      <c r="O351" s="428"/>
      <c r="P351" s="35" t="s">
        <v>118</v>
      </c>
      <c r="Q351" s="30" t="s">
        <v>119</v>
      </c>
      <c r="R351" s="30">
        <v>15</v>
      </c>
      <c r="S351" s="708"/>
      <c r="T351" s="430"/>
      <c r="U351" s="563"/>
      <c r="V351" s="430"/>
      <c r="W351" s="430"/>
      <c r="X351" s="563"/>
      <c r="Y351" s="563"/>
      <c r="Z351" s="563"/>
      <c r="AA351" s="591"/>
      <c r="AB351" s="705"/>
      <c r="AC351" s="577"/>
      <c r="AD351" s="577"/>
      <c r="AE351" s="773"/>
      <c r="AF351" s="545"/>
      <c r="AG351" s="545"/>
      <c r="AH351" s="545"/>
      <c r="AI351" s="572"/>
      <c r="AJ351" s="540"/>
      <c r="AK351" s="551"/>
      <c r="AL351" s="551"/>
      <c r="AM351" s="548"/>
      <c r="AN351" s="569"/>
      <c r="AO351" s="613"/>
      <c r="AP351" s="563"/>
      <c r="AQ351" s="563"/>
      <c r="AR351" s="563"/>
      <c r="AS351" s="563"/>
      <c r="AT351" s="563"/>
      <c r="AU351" s="563"/>
      <c r="AV351" s="563"/>
      <c r="AW351" s="563"/>
      <c r="AX351" s="563"/>
      <c r="AY351" s="563"/>
      <c r="AZ351" s="623"/>
      <c r="BA351" s="626"/>
      <c r="BB351" s="651"/>
      <c r="BC351" s="651"/>
      <c r="BD351" s="651"/>
      <c r="BE351" s="654"/>
    </row>
    <row r="352" spans="1:57" ht="30" customHeight="1" thickBot="1">
      <c r="A352" s="436"/>
      <c r="B352" s="964"/>
      <c r="C352" s="545"/>
      <c r="D352" s="425"/>
      <c r="E352" s="545"/>
      <c r="F352" s="425"/>
      <c r="G352" s="648"/>
      <c r="H352" s="32" t="s">
        <v>120</v>
      </c>
      <c r="I352" s="92" t="s">
        <v>140</v>
      </c>
      <c r="J352" s="584"/>
      <c r="K352" s="587"/>
      <c r="L352" s="545"/>
      <c r="M352" s="805"/>
      <c r="N352" s="448"/>
      <c r="O352" s="428"/>
      <c r="P352" s="34" t="s">
        <v>121</v>
      </c>
      <c r="Q352" s="34" t="s">
        <v>122</v>
      </c>
      <c r="R352" s="34">
        <v>10</v>
      </c>
      <c r="S352" s="708"/>
      <c r="T352" s="430"/>
      <c r="U352" s="563"/>
      <c r="V352" s="430"/>
      <c r="W352" s="430"/>
      <c r="X352" s="563"/>
      <c r="Y352" s="563"/>
      <c r="Z352" s="563"/>
      <c r="AA352" s="591"/>
      <c r="AB352" s="705"/>
      <c r="AC352" s="577"/>
      <c r="AD352" s="577"/>
      <c r="AE352" s="773"/>
      <c r="AF352" s="545"/>
      <c r="AG352" s="545"/>
      <c r="AH352" s="545"/>
      <c r="AI352" s="572"/>
      <c r="AJ352" s="540"/>
      <c r="AK352" s="551"/>
      <c r="AL352" s="551"/>
      <c r="AM352" s="548"/>
      <c r="AN352" s="569"/>
      <c r="AO352" s="613"/>
      <c r="AP352" s="563"/>
      <c r="AQ352" s="563"/>
      <c r="AR352" s="563"/>
      <c r="AS352" s="563"/>
      <c r="AT352" s="563"/>
      <c r="AU352" s="563"/>
      <c r="AV352" s="563"/>
      <c r="AW352" s="563"/>
      <c r="AX352" s="563"/>
      <c r="AY352" s="563"/>
      <c r="AZ352" s="623"/>
      <c r="BA352" s="626"/>
      <c r="BB352" s="651"/>
      <c r="BC352" s="651"/>
      <c r="BD352" s="651"/>
      <c r="BE352" s="654"/>
    </row>
    <row r="353" spans="1:57" ht="72" customHeight="1" thickBot="1">
      <c r="A353" s="436"/>
      <c r="B353" s="964"/>
      <c r="C353" s="545"/>
      <c r="D353" s="425"/>
      <c r="E353" s="546"/>
      <c r="F353" s="425"/>
      <c r="G353" s="648"/>
      <c r="H353" s="32" t="s">
        <v>123</v>
      </c>
      <c r="I353" s="92" t="s">
        <v>140</v>
      </c>
      <c r="J353" s="584"/>
      <c r="K353" s="587"/>
      <c r="L353" s="545"/>
      <c r="M353" s="805"/>
      <c r="N353" s="448"/>
      <c r="O353" s="428"/>
      <c r="P353" s="33"/>
      <c r="Q353" s="33"/>
      <c r="R353" s="33"/>
      <c r="S353" s="709"/>
      <c r="T353" s="430"/>
      <c r="U353" s="563"/>
      <c r="V353" s="430"/>
      <c r="W353" s="430"/>
      <c r="X353" s="563"/>
      <c r="Y353" s="564"/>
      <c r="Z353" s="564"/>
      <c r="AA353" s="834"/>
      <c r="AB353" s="705"/>
      <c r="AC353" s="577"/>
      <c r="AD353" s="577"/>
      <c r="AE353" s="773"/>
      <c r="AF353" s="545"/>
      <c r="AG353" s="545"/>
      <c r="AH353" s="545"/>
      <c r="AI353" s="572"/>
      <c r="AJ353" s="540"/>
      <c r="AK353" s="552"/>
      <c r="AL353" s="552"/>
      <c r="AM353" s="549"/>
      <c r="AN353" s="569"/>
      <c r="AO353" s="614"/>
      <c r="AP353" s="564"/>
      <c r="AQ353" s="564"/>
      <c r="AR353" s="564"/>
      <c r="AS353" s="564"/>
      <c r="AT353" s="564"/>
      <c r="AU353" s="564"/>
      <c r="AV353" s="564"/>
      <c r="AW353" s="564"/>
      <c r="AX353" s="564"/>
      <c r="AY353" s="564"/>
      <c r="AZ353" s="624"/>
      <c r="BA353" s="627"/>
      <c r="BB353" s="652"/>
      <c r="BC353" s="652"/>
      <c r="BD353" s="652"/>
      <c r="BE353" s="655"/>
    </row>
    <row r="354" spans="1:57" ht="30" customHeight="1" thickBot="1">
      <c r="A354" s="436"/>
      <c r="B354" s="964"/>
      <c r="C354" s="545"/>
      <c r="D354" s="425"/>
      <c r="E354" s="647"/>
      <c r="F354" s="425"/>
      <c r="G354" s="648"/>
      <c r="H354" s="32" t="s">
        <v>124</v>
      </c>
      <c r="I354" s="92" t="s">
        <v>140</v>
      </c>
      <c r="J354" s="584"/>
      <c r="K354" s="587"/>
      <c r="L354" s="545"/>
      <c r="M354" s="805"/>
      <c r="N354" s="448" t="s">
        <v>359</v>
      </c>
      <c r="O354" s="544" t="s">
        <v>92</v>
      </c>
      <c r="P354" s="30" t="s">
        <v>93</v>
      </c>
      <c r="Q354" s="30" t="s">
        <v>94</v>
      </c>
      <c r="R354" s="30">
        <v>15</v>
      </c>
      <c r="S354" s="562">
        <f>SUM(R354:R363)</f>
        <v>100</v>
      </c>
      <c r="T354" s="562" t="str">
        <f>+IF(AND(S354&lt;=100,S354&gt;=96),"Fuerte",IF(AND(S354&lt;=95,S354&gt;=86),"Moderado",IF(AND(S354&lt;=85,J354&gt;=0),"Débil"," ")))</f>
        <v>Fuerte</v>
      </c>
      <c r="U354" s="562" t="s">
        <v>95</v>
      </c>
      <c r="V354" s="562"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562">
        <f>IF(V354="Fuerte",100,IF(V354="Moderado",50,IF(V354="Débil",0)))</f>
        <v>100</v>
      </c>
      <c r="X354" s="563"/>
      <c r="Y354" s="553" t="s">
        <v>355</v>
      </c>
      <c r="Z354" s="606" t="s">
        <v>214</v>
      </c>
      <c r="AA354" s="553" t="s">
        <v>360</v>
      </c>
      <c r="AB354" s="705"/>
      <c r="AC354" s="577"/>
      <c r="AD354" s="577"/>
      <c r="AE354" s="773"/>
      <c r="AF354" s="545"/>
      <c r="AG354" s="545"/>
      <c r="AH354" s="545"/>
      <c r="AI354" s="572"/>
      <c r="AJ354" s="543" t="s">
        <v>361</v>
      </c>
      <c r="AK354" s="541">
        <v>43466</v>
      </c>
      <c r="AL354" s="541">
        <v>43830</v>
      </c>
      <c r="AM354" s="428" t="s">
        <v>355</v>
      </c>
      <c r="AN354" s="569"/>
      <c r="AO354" s="615"/>
      <c r="AP354" s="430"/>
      <c r="AQ354" s="430"/>
      <c r="AR354" s="430"/>
      <c r="AS354" s="430"/>
      <c r="AT354" s="430"/>
      <c r="AU354" s="430"/>
      <c r="AV354" s="430"/>
      <c r="AW354" s="430"/>
      <c r="AX354" s="430"/>
      <c r="AY354" s="430"/>
      <c r="AZ354" s="477"/>
      <c r="BA354" s="483"/>
      <c r="BB354" s="479"/>
      <c r="BC354" s="479"/>
      <c r="BD354" s="479"/>
      <c r="BE354" s="644"/>
    </row>
    <row r="355" spans="1:57" ht="30" customHeight="1" thickBot="1">
      <c r="A355" s="436"/>
      <c r="B355" s="964"/>
      <c r="C355" s="545"/>
      <c r="D355" s="425"/>
      <c r="E355" s="648"/>
      <c r="F355" s="425"/>
      <c r="G355" s="648"/>
      <c r="H355" s="32" t="s">
        <v>125</v>
      </c>
      <c r="I355" s="92" t="s">
        <v>140</v>
      </c>
      <c r="J355" s="584"/>
      <c r="K355" s="587"/>
      <c r="L355" s="545"/>
      <c r="M355" s="805"/>
      <c r="N355" s="448"/>
      <c r="O355" s="545"/>
      <c r="P355" s="31" t="s">
        <v>105</v>
      </c>
      <c r="Q355" s="30" t="s">
        <v>106</v>
      </c>
      <c r="R355" s="30">
        <v>15</v>
      </c>
      <c r="S355" s="563"/>
      <c r="T355" s="563"/>
      <c r="U355" s="563"/>
      <c r="V355" s="563"/>
      <c r="W355" s="563"/>
      <c r="X355" s="563"/>
      <c r="Y355" s="545"/>
      <c r="Z355" s="563"/>
      <c r="AA355" s="545"/>
      <c r="AB355" s="705"/>
      <c r="AC355" s="577"/>
      <c r="AD355" s="577"/>
      <c r="AE355" s="773"/>
      <c r="AF355" s="545"/>
      <c r="AG355" s="545"/>
      <c r="AH355" s="545"/>
      <c r="AI355" s="572"/>
      <c r="AJ355" s="540"/>
      <c r="AK355" s="541"/>
      <c r="AL355" s="541"/>
      <c r="AM355" s="428"/>
      <c r="AN355" s="569"/>
      <c r="AO355" s="615"/>
      <c r="AP355" s="430"/>
      <c r="AQ355" s="430"/>
      <c r="AR355" s="430"/>
      <c r="AS355" s="430"/>
      <c r="AT355" s="430"/>
      <c r="AU355" s="430"/>
      <c r="AV355" s="430"/>
      <c r="AW355" s="430"/>
      <c r="AX355" s="430"/>
      <c r="AY355" s="430"/>
      <c r="AZ355" s="477"/>
      <c r="BA355" s="483"/>
      <c r="BB355" s="479"/>
      <c r="BC355" s="479"/>
      <c r="BD355" s="479"/>
      <c r="BE355" s="644"/>
    </row>
    <row r="356" spans="1:57" ht="30" customHeight="1" thickBot="1">
      <c r="A356" s="436"/>
      <c r="B356" s="964"/>
      <c r="C356" s="545"/>
      <c r="D356" s="425"/>
      <c r="E356" s="648"/>
      <c r="F356" s="425"/>
      <c r="G356" s="648"/>
      <c r="H356" s="32" t="s">
        <v>126</v>
      </c>
      <c r="I356" s="92" t="s">
        <v>140</v>
      </c>
      <c r="J356" s="584"/>
      <c r="K356" s="587"/>
      <c r="L356" s="545"/>
      <c r="M356" s="805"/>
      <c r="N356" s="448"/>
      <c r="O356" s="545"/>
      <c r="P356" s="31" t="s">
        <v>108</v>
      </c>
      <c r="Q356" s="30" t="s">
        <v>109</v>
      </c>
      <c r="R356" s="30">
        <v>15</v>
      </c>
      <c r="S356" s="563"/>
      <c r="T356" s="563"/>
      <c r="U356" s="563"/>
      <c r="V356" s="563"/>
      <c r="W356" s="563"/>
      <c r="X356" s="563"/>
      <c r="Y356" s="545"/>
      <c r="Z356" s="563"/>
      <c r="AA356" s="545"/>
      <c r="AB356" s="705"/>
      <c r="AC356" s="577"/>
      <c r="AD356" s="577"/>
      <c r="AE356" s="773"/>
      <c r="AF356" s="545"/>
      <c r="AG356" s="545"/>
      <c r="AH356" s="545"/>
      <c r="AI356" s="572"/>
      <c r="AJ356" s="540"/>
      <c r="AK356" s="541"/>
      <c r="AL356" s="541"/>
      <c r="AM356" s="428"/>
      <c r="AN356" s="569"/>
      <c r="AO356" s="615"/>
      <c r="AP356" s="430"/>
      <c r="AQ356" s="430"/>
      <c r="AR356" s="430"/>
      <c r="AS356" s="430"/>
      <c r="AT356" s="430"/>
      <c r="AU356" s="430"/>
      <c r="AV356" s="430"/>
      <c r="AW356" s="430"/>
      <c r="AX356" s="430"/>
      <c r="AY356" s="430"/>
      <c r="AZ356" s="477"/>
      <c r="BA356" s="483"/>
      <c r="BB356" s="479"/>
      <c r="BC356" s="479"/>
      <c r="BD356" s="479"/>
      <c r="BE356" s="644"/>
    </row>
    <row r="357" spans="1:57" ht="30" customHeight="1" thickBot="1">
      <c r="A357" s="436"/>
      <c r="B357" s="964"/>
      <c r="C357" s="545"/>
      <c r="D357" s="425"/>
      <c r="E357" s="648"/>
      <c r="F357" s="425"/>
      <c r="G357" s="648"/>
      <c r="H357" s="32" t="s">
        <v>127</v>
      </c>
      <c r="I357" s="92" t="s">
        <v>140</v>
      </c>
      <c r="J357" s="584"/>
      <c r="K357" s="587"/>
      <c r="L357" s="545"/>
      <c r="M357" s="805"/>
      <c r="N357" s="448"/>
      <c r="O357" s="545"/>
      <c r="P357" s="31" t="s">
        <v>112</v>
      </c>
      <c r="Q357" s="30" t="s">
        <v>113</v>
      </c>
      <c r="R357" s="30">
        <v>15</v>
      </c>
      <c r="S357" s="563"/>
      <c r="T357" s="563"/>
      <c r="U357" s="563"/>
      <c r="V357" s="563"/>
      <c r="W357" s="563"/>
      <c r="X357" s="563"/>
      <c r="Y357" s="545"/>
      <c r="Z357" s="563"/>
      <c r="AA357" s="545"/>
      <c r="AB357" s="705"/>
      <c r="AC357" s="577"/>
      <c r="AD357" s="577"/>
      <c r="AE357" s="773"/>
      <c r="AF357" s="545"/>
      <c r="AG357" s="545"/>
      <c r="AH357" s="545"/>
      <c r="AI357" s="572"/>
      <c r="AJ357" s="540"/>
      <c r="AK357" s="541"/>
      <c r="AL357" s="541"/>
      <c r="AM357" s="428"/>
      <c r="AN357" s="569"/>
      <c r="AO357" s="615"/>
      <c r="AP357" s="430"/>
      <c r="AQ357" s="430"/>
      <c r="AR357" s="430"/>
      <c r="AS357" s="430"/>
      <c r="AT357" s="430"/>
      <c r="AU357" s="430"/>
      <c r="AV357" s="430"/>
      <c r="AW357" s="430"/>
      <c r="AX357" s="430"/>
      <c r="AY357" s="430"/>
      <c r="AZ357" s="477"/>
      <c r="BA357" s="483"/>
      <c r="BB357" s="479"/>
      <c r="BC357" s="479"/>
      <c r="BD357" s="479"/>
      <c r="BE357" s="644"/>
    </row>
    <row r="358" spans="1:57" ht="18.75" customHeight="1" thickBot="1">
      <c r="A358" s="436"/>
      <c r="B358" s="964"/>
      <c r="C358" s="545"/>
      <c r="D358" s="425"/>
      <c r="E358" s="648"/>
      <c r="F358" s="425"/>
      <c r="G358" s="648"/>
      <c r="H358" s="554" t="s">
        <v>128</v>
      </c>
      <c r="I358" s="92" t="s">
        <v>140</v>
      </c>
      <c r="J358" s="584"/>
      <c r="K358" s="587"/>
      <c r="L358" s="545"/>
      <c r="M358" s="805"/>
      <c r="N358" s="448"/>
      <c r="O358" s="545"/>
      <c r="P358" s="31" t="s">
        <v>115</v>
      </c>
      <c r="Q358" s="30" t="s">
        <v>116</v>
      </c>
      <c r="R358" s="30">
        <v>15</v>
      </c>
      <c r="S358" s="563"/>
      <c r="T358" s="563"/>
      <c r="U358" s="563"/>
      <c r="V358" s="563"/>
      <c r="W358" s="563"/>
      <c r="X358" s="563"/>
      <c r="Y358" s="545"/>
      <c r="Z358" s="563"/>
      <c r="AA358" s="545"/>
      <c r="AB358" s="705"/>
      <c r="AC358" s="577"/>
      <c r="AD358" s="577"/>
      <c r="AE358" s="773"/>
      <c r="AF358" s="545"/>
      <c r="AG358" s="545"/>
      <c r="AH358" s="545"/>
      <c r="AI358" s="572"/>
      <c r="AJ358" s="540"/>
      <c r="AK358" s="541"/>
      <c r="AL358" s="541"/>
      <c r="AM358" s="428"/>
      <c r="AN358" s="569"/>
      <c r="AO358" s="615"/>
      <c r="AP358" s="430"/>
      <c r="AQ358" s="430"/>
      <c r="AR358" s="430"/>
      <c r="AS358" s="430"/>
      <c r="AT358" s="430"/>
      <c r="AU358" s="430"/>
      <c r="AV358" s="430"/>
      <c r="AW358" s="430"/>
      <c r="AX358" s="430"/>
      <c r="AY358" s="430"/>
      <c r="AZ358" s="477"/>
      <c r="BA358" s="483"/>
      <c r="BB358" s="479"/>
      <c r="BC358" s="479"/>
      <c r="BD358" s="479"/>
      <c r="BE358" s="644"/>
    </row>
    <row r="359" spans="1:57" ht="45.75" customHeight="1" thickBot="1">
      <c r="A359" s="436"/>
      <c r="B359" s="964"/>
      <c r="C359" s="545"/>
      <c r="D359" s="425"/>
      <c r="E359" s="648"/>
      <c r="F359" s="425"/>
      <c r="G359" s="648"/>
      <c r="H359" s="554"/>
      <c r="I359" s="92" t="s">
        <v>140</v>
      </c>
      <c r="J359" s="584"/>
      <c r="K359" s="587"/>
      <c r="L359" s="545"/>
      <c r="M359" s="805"/>
      <c r="N359" s="448"/>
      <c r="O359" s="545"/>
      <c r="P359" s="31" t="s">
        <v>118</v>
      </c>
      <c r="Q359" s="30" t="s">
        <v>119</v>
      </c>
      <c r="R359" s="30">
        <v>15</v>
      </c>
      <c r="S359" s="563"/>
      <c r="T359" s="563"/>
      <c r="U359" s="563"/>
      <c r="V359" s="563"/>
      <c r="W359" s="563"/>
      <c r="X359" s="563"/>
      <c r="Y359" s="545"/>
      <c r="Z359" s="563"/>
      <c r="AA359" s="545"/>
      <c r="AB359" s="705"/>
      <c r="AC359" s="577"/>
      <c r="AD359" s="577"/>
      <c r="AE359" s="773"/>
      <c r="AF359" s="545"/>
      <c r="AG359" s="545"/>
      <c r="AH359" s="545"/>
      <c r="AI359" s="572"/>
      <c r="AJ359" s="540"/>
      <c r="AK359" s="541"/>
      <c r="AL359" s="541"/>
      <c r="AM359" s="428"/>
      <c r="AN359" s="569"/>
      <c r="AO359" s="615"/>
      <c r="AP359" s="430"/>
      <c r="AQ359" s="430"/>
      <c r="AR359" s="430"/>
      <c r="AS359" s="430"/>
      <c r="AT359" s="430"/>
      <c r="AU359" s="430"/>
      <c r="AV359" s="430"/>
      <c r="AW359" s="430"/>
      <c r="AX359" s="430"/>
      <c r="AY359" s="430"/>
      <c r="AZ359" s="477"/>
      <c r="BA359" s="483"/>
      <c r="BB359" s="479"/>
      <c r="BC359" s="479"/>
      <c r="BD359" s="479"/>
      <c r="BE359" s="644"/>
    </row>
    <row r="360" spans="1:57" ht="27.75" customHeight="1" thickBot="1">
      <c r="A360" s="436"/>
      <c r="B360" s="964"/>
      <c r="C360" s="545"/>
      <c r="D360" s="425"/>
      <c r="E360" s="648"/>
      <c r="F360" s="425"/>
      <c r="G360" s="648"/>
      <c r="H360" s="556" t="s">
        <v>129</v>
      </c>
      <c r="I360" s="92" t="s">
        <v>140</v>
      </c>
      <c r="J360" s="584"/>
      <c r="K360" s="587"/>
      <c r="L360" s="545"/>
      <c r="M360" s="805"/>
      <c r="N360" s="448"/>
      <c r="O360" s="545"/>
      <c r="P360" s="31" t="s">
        <v>121</v>
      </c>
      <c r="Q360" s="34" t="s">
        <v>122</v>
      </c>
      <c r="R360" s="30">
        <v>10</v>
      </c>
      <c r="S360" s="563"/>
      <c r="T360" s="563"/>
      <c r="U360" s="563"/>
      <c r="V360" s="563"/>
      <c r="W360" s="563"/>
      <c r="X360" s="563"/>
      <c r="Y360" s="545"/>
      <c r="Z360" s="563"/>
      <c r="AA360" s="545"/>
      <c r="AB360" s="705"/>
      <c r="AC360" s="577"/>
      <c r="AD360" s="577"/>
      <c r="AE360" s="773"/>
      <c r="AF360" s="545"/>
      <c r="AG360" s="545"/>
      <c r="AH360" s="545"/>
      <c r="AI360" s="572"/>
      <c r="AJ360" s="540"/>
      <c r="AK360" s="541"/>
      <c r="AL360" s="541"/>
      <c r="AM360" s="428"/>
      <c r="AN360" s="569"/>
      <c r="AO360" s="615"/>
      <c r="AP360" s="430"/>
      <c r="AQ360" s="430"/>
      <c r="AR360" s="430"/>
      <c r="AS360" s="430"/>
      <c r="AT360" s="430"/>
      <c r="AU360" s="430"/>
      <c r="AV360" s="430"/>
      <c r="AW360" s="430"/>
      <c r="AX360" s="430"/>
      <c r="AY360" s="430"/>
      <c r="AZ360" s="477"/>
      <c r="BA360" s="483"/>
      <c r="BB360" s="479"/>
      <c r="BC360" s="479"/>
      <c r="BD360" s="479"/>
      <c r="BE360" s="644"/>
    </row>
    <row r="361" spans="1:57" ht="26.25" customHeight="1" thickBot="1">
      <c r="A361" s="436"/>
      <c r="B361" s="964"/>
      <c r="C361" s="545"/>
      <c r="D361" s="425"/>
      <c r="E361" s="648"/>
      <c r="F361" s="425"/>
      <c r="G361" s="648"/>
      <c r="H361" s="558"/>
      <c r="I361" s="92" t="s">
        <v>140</v>
      </c>
      <c r="J361" s="584"/>
      <c r="K361" s="587"/>
      <c r="L361" s="545"/>
      <c r="M361" s="805"/>
      <c r="N361" s="648"/>
      <c r="O361" s="545"/>
      <c r="P361" s="562"/>
      <c r="Q361" s="562"/>
      <c r="R361" s="562"/>
      <c r="S361" s="563"/>
      <c r="T361" s="563"/>
      <c r="U361" s="563"/>
      <c r="V361" s="563"/>
      <c r="W361" s="563"/>
      <c r="X361" s="563"/>
      <c r="Y361" s="545"/>
      <c r="Z361" s="563"/>
      <c r="AA361" s="545"/>
      <c r="AB361" s="705"/>
      <c r="AC361" s="577"/>
      <c r="AD361" s="577"/>
      <c r="AE361" s="773"/>
      <c r="AF361" s="545"/>
      <c r="AG361" s="545"/>
      <c r="AH361" s="545"/>
      <c r="AI361" s="569"/>
      <c r="AJ361" s="681" t="s">
        <v>270</v>
      </c>
      <c r="AK361" s="701" t="s">
        <v>193</v>
      </c>
      <c r="AL361" s="701" t="s">
        <v>194</v>
      </c>
      <c r="AM361" s="553" t="s">
        <v>195</v>
      </c>
      <c r="AN361" s="569"/>
      <c r="AO361" s="615"/>
      <c r="AP361" s="430"/>
      <c r="AQ361" s="430"/>
      <c r="AR361" s="430"/>
      <c r="AS361" s="430"/>
      <c r="AT361" s="430"/>
      <c r="AU361" s="430"/>
      <c r="AV361" s="430"/>
      <c r="AW361" s="430"/>
      <c r="AX361" s="430"/>
      <c r="AY361" s="430"/>
      <c r="AZ361" s="477"/>
      <c r="BA361" s="483"/>
      <c r="BB361" s="479"/>
      <c r="BC361" s="479"/>
      <c r="BD361" s="479"/>
      <c r="BE361" s="644"/>
    </row>
    <row r="362" spans="1:57" ht="18.75" customHeight="1" thickBot="1">
      <c r="A362" s="436"/>
      <c r="B362" s="964"/>
      <c r="C362" s="545"/>
      <c r="D362" s="425"/>
      <c r="E362" s="648"/>
      <c r="F362" s="425"/>
      <c r="G362" s="648"/>
      <c r="H362" s="554" t="s">
        <v>130</v>
      </c>
      <c r="I362" s="92" t="s">
        <v>140</v>
      </c>
      <c r="J362" s="584"/>
      <c r="K362" s="587"/>
      <c r="L362" s="545"/>
      <c r="M362" s="805"/>
      <c r="N362" s="648"/>
      <c r="O362" s="545"/>
      <c r="P362" s="563"/>
      <c r="Q362" s="563"/>
      <c r="R362" s="563"/>
      <c r="S362" s="563"/>
      <c r="T362" s="563"/>
      <c r="U362" s="563"/>
      <c r="V362" s="563"/>
      <c r="W362" s="563"/>
      <c r="X362" s="563"/>
      <c r="Y362" s="545"/>
      <c r="Z362" s="563"/>
      <c r="AA362" s="545"/>
      <c r="AB362" s="705"/>
      <c r="AC362" s="577"/>
      <c r="AD362" s="577"/>
      <c r="AE362" s="773"/>
      <c r="AF362" s="545"/>
      <c r="AG362" s="545"/>
      <c r="AH362" s="545"/>
      <c r="AI362" s="569"/>
      <c r="AJ362" s="682"/>
      <c r="AK362" s="702"/>
      <c r="AL362" s="702"/>
      <c r="AM362" s="545"/>
      <c r="AN362" s="569"/>
      <c r="AO362" s="615"/>
      <c r="AP362" s="430"/>
      <c r="AQ362" s="430"/>
      <c r="AR362" s="430"/>
      <c r="AS362" s="430"/>
      <c r="AT362" s="430"/>
      <c r="AU362" s="430"/>
      <c r="AV362" s="430"/>
      <c r="AW362" s="430"/>
      <c r="AX362" s="430"/>
      <c r="AY362" s="430"/>
      <c r="AZ362" s="477"/>
      <c r="BA362" s="483"/>
      <c r="BB362" s="479"/>
      <c r="BC362" s="479"/>
      <c r="BD362" s="479"/>
      <c r="BE362" s="644"/>
    </row>
    <row r="363" spans="1:57" ht="9.75" customHeight="1" thickBot="1">
      <c r="A363" s="436"/>
      <c r="B363" s="964"/>
      <c r="C363" s="545"/>
      <c r="D363" s="425"/>
      <c r="E363" s="648"/>
      <c r="F363" s="425"/>
      <c r="G363" s="648"/>
      <c r="H363" s="554"/>
      <c r="I363" s="92" t="s">
        <v>140</v>
      </c>
      <c r="J363" s="584"/>
      <c r="K363" s="587"/>
      <c r="L363" s="545"/>
      <c r="M363" s="805"/>
      <c r="N363" s="648"/>
      <c r="O363" s="545"/>
      <c r="P363" s="563"/>
      <c r="Q363" s="563"/>
      <c r="R363" s="563"/>
      <c r="S363" s="563"/>
      <c r="T363" s="563"/>
      <c r="U363" s="563"/>
      <c r="V363" s="563"/>
      <c r="W363" s="563"/>
      <c r="X363" s="563"/>
      <c r="Y363" s="545"/>
      <c r="Z363" s="563"/>
      <c r="AA363" s="545"/>
      <c r="AB363" s="705"/>
      <c r="AC363" s="577"/>
      <c r="AD363" s="577"/>
      <c r="AE363" s="773"/>
      <c r="AF363" s="545"/>
      <c r="AG363" s="545"/>
      <c r="AH363" s="545"/>
      <c r="AI363" s="569"/>
      <c r="AJ363" s="682"/>
      <c r="AK363" s="702"/>
      <c r="AL363" s="702"/>
      <c r="AM363" s="545"/>
      <c r="AN363" s="569"/>
      <c r="AO363" s="615"/>
      <c r="AP363" s="430"/>
      <c r="AQ363" s="430"/>
      <c r="AR363" s="430"/>
      <c r="AS363" s="430"/>
      <c r="AT363" s="430"/>
      <c r="AU363" s="430"/>
      <c r="AV363" s="430"/>
      <c r="AW363" s="430"/>
      <c r="AX363" s="430"/>
      <c r="AY363" s="430"/>
      <c r="AZ363" s="477"/>
      <c r="BA363" s="483"/>
      <c r="BB363" s="479"/>
      <c r="BC363" s="479"/>
      <c r="BD363" s="479"/>
      <c r="BE363" s="644"/>
    </row>
    <row r="364" spans="1:57" ht="18.75" customHeight="1" thickBot="1">
      <c r="A364" s="436"/>
      <c r="B364" s="964"/>
      <c r="C364" s="545"/>
      <c r="D364" s="425"/>
      <c r="E364" s="648"/>
      <c r="F364" s="425"/>
      <c r="G364" s="648"/>
      <c r="H364" s="554" t="s">
        <v>131</v>
      </c>
      <c r="I364" s="92" t="s">
        <v>140</v>
      </c>
      <c r="J364" s="584"/>
      <c r="K364" s="587"/>
      <c r="L364" s="545"/>
      <c r="M364" s="805"/>
      <c r="N364" s="648"/>
      <c r="O364" s="545"/>
      <c r="P364" s="563"/>
      <c r="Q364" s="563"/>
      <c r="R364" s="563"/>
      <c r="S364" s="563"/>
      <c r="T364" s="563"/>
      <c r="U364" s="563"/>
      <c r="V364" s="563"/>
      <c r="W364" s="563"/>
      <c r="X364" s="563"/>
      <c r="Y364" s="545"/>
      <c r="Z364" s="563"/>
      <c r="AA364" s="545"/>
      <c r="AB364" s="705"/>
      <c r="AC364" s="577"/>
      <c r="AD364" s="577"/>
      <c r="AE364" s="773"/>
      <c r="AF364" s="545"/>
      <c r="AG364" s="545"/>
      <c r="AH364" s="545"/>
      <c r="AI364" s="569"/>
      <c r="AJ364" s="682"/>
      <c r="AK364" s="702"/>
      <c r="AL364" s="702"/>
      <c r="AM364" s="545"/>
      <c r="AN364" s="569"/>
      <c r="AO364" s="615"/>
      <c r="AP364" s="430"/>
      <c r="AQ364" s="430"/>
      <c r="AR364" s="430"/>
      <c r="AS364" s="430"/>
      <c r="AT364" s="430"/>
      <c r="AU364" s="430"/>
      <c r="AV364" s="430"/>
      <c r="AW364" s="430"/>
      <c r="AX364" s="430"/>
      <c r="AY364" s="430"/>
      <c r="AZ364" s="477"/>
      <c r="BA364" s="483"/>
      <c r="BB364" s="479"/>
      <c r="BC364" s="479"/>
      <c r="BD364" s="479"/>
      <c r="BE364" s="644"/>
    </row>
    <row r="365" spans="1:57" ht="12.75" customHeight="1" thickBot="1">
      <c r="A365" s="436"/>
      <c r="B365" s="964"/>
      <c r="C365" s="545"/>
      <c r="D365" s="425"/>
      <c r="E365" s="648"/>
      <c r="F365" s="425"/>
      <c r="G365" s="648"/>
      <c r="H365" s="554"/>
      <c r="I365" s="92" t="s">
        <v>140</v>
      </c>
      <c r="J365" s="584"/>
      <c r="K365" s="587"/>
      <c r="L365" s="545"/>
      <c r="M365" s="805"/>
      <c r="N365" s="648"/>
      <c r="O365" s="545"/>
      <c r="P365" s="563"/>
      <c r="Q365" s="563"/>
      <c r="R365" s="563"/>
      <c r="S365" s="563"/>
      <c r="T365" s="563"/>
      <c r="U365" s="563"/>
      <c r="V365" s="563"/>
      <c r="W365" s="563"/>
      <c r="X365" s="563"/>
      <c r="Y365" s="545"/>
      <c r="Z365" s="563"/>
      <c r="AA365" s="545"/>
      <c r="AB365" s="705"/>
      <c r="AC365" s="577"/>
      <c r="AD365" s="577"/>
      <c r="AE365" s="773"/>
      <c r="AF365" s="545"/>
      <c r="AG365" s="545"/>
      <c r="AH365" s="545"/>
      <c r="AI365" s="569"/>
      <c r="AJ365" s="682"/>
      <c r="AK365" s="702"/>
      <c r="AL365" s="702"/>
      <c r="AM365" s="545"/>
      <c r="AN365" s="569"/>
      <c r="AO365" s="615"/>
      <c r="AP365" s="430"/>
      <c r="AQ365" s="430"/>
      <c r="AR365" s="430"/>
      <c r="AS365" s="430"/>
      <c r="AT365" s="430"/>
      <c r="AU365" s="430"/>
      <c r="AV365" s="430"/>
      <c r="AW365" s="430"/>
      <c r="AX365" s="430"/>
      <c r="AY365" s="430"/>
      <c r="AZ365" s="477"/>
      <c r="BA365" s="483"/>
      <c r="BB365" s="479"/>
      <c r="BC365" s="479"/>
      <c r="BD365" s="479"/>
      <c r="BE365" s="644"/>
    </row>
    <row r="366" spans="1:57" ht="18.75" customHeight="1" thickBot="1">
      <c r="A366" s="436"/>
      <c r="B366" s="964"/>
      <c r="C366" s="545"/>
      <c r="D366" s="425"/>
      <c r="E366" s="648"/>
      <c r="F366" s="425"/>
      <c r="G366" s="648"/>
      <c r="H366" s="554" t="s">
        <v>132</v>
      </c>
      <c r="I366" s="92" t="s">
        <v>140</v>
      </c>
      <c r="J366" s="584"/>
      <c r="K366" s="587"/>
      <c r="L366" s="545"/>
      <c r="M366" s="805"/>
      <c r="N366" s="648"/>
      <c r="O366" s="545"/>
      <c r="P366" s="563"/>
      <c r="Q366" s="563"/>
      <c r="R366" s="563"/>
      <c r="S366" s="563"/>
      <c r="T366" s="563"/>
      <c r="U366" s="563"/>
      <c r="V366" s="563"/>
      <c r="W366" s="563"/>
      <c r="X366" s="563"/>
      <c r="Y366" s="545"/>
      <c r="Z366" s="563"/>
      <c r="AA366" s="545"/>
      <c r="AB366" s="705"/>
      <c r="AC366" s="577"/>
      <c r="AD366" s="577"/>
      <c r="AE366" s="773"/>
      <c r="AF366" s="545"/>
      <c r="AG366" s="545"/>
      <c r="AH366" s="545"/>
      <c r="AI366" s="569"/>
      <c r="AJ366" s="682"/>
      <c r="AK366" s="702"/>
      <c r="AL366" s="702"/>
      <c r="AM366" s="545"/>
      <c r="AN366" s="569"/>
      <c r="AO366" s="615"/>
      <c r="AP366" s="430"/>
      <c r="AQ366" s="430"/>
      <c r="AR366" s="430"/>
      <c r="AS366" s="430"/>
      <c r="AT366" s="430"/>
      <c r="AU366" s="430"/>
      <c r="AV366" s="430"/>
      <c r="AW366" s="430"/>
      <c r="AX366" s="430"/>
      <c r="AY366" s="430"/>
      <c r="AZ366" s="477"/>
      <c r="BA366" s="483"/>
      <c r="BB366" s="479"/>
      <c r="BC366" s="479"/>
      <c r="BD366" s="479"/>
      <c r="BE366" s="644"/>
    </row>
    <row r="367" spans="1:57" ht="12.75" customHeight="1" thickBot="1">
      <c r="A367" s="436"/>
      <c r="B367" s="964"/>
      <c r="C367" s="545"/>
      <c r="D367" s="425"/>
      <c r="E367" s="648"/>
      <c r="F367" s="425"/>
      <c r="G367" s="648"/>
      <c r="H367" s="554"/>
      <c r="I367" s="92" t="s">
        <v>140</v>
      </c>
      <c r="J367" s="584"/>
      <c r="K367" s="587"/>
      <c r="L367" s="545"/>
      <c r="M367" s="805"/>
      <c r="N367" s="648"/>
      <c r="O367" s="545"/>
      <c r="P367" s="563"/>
      <c r="Q367" s="563"/>
      <c r="R367" s="563"/>
      <c r="S367" s="563"/>
      <c r="T367" s="563"/>
      <c r="U367" s="563"/>
      <c r="V367" s="563"/>
      <c r="W367" s="563"/>
      <c r="X367" s="563"/>
      <c r="Y367" s="545"/>
      <c r="Z367" s="563"/>
      <c r="AA367" s="545"/>
      <c r="AB367" s="705"/>
      <c r="AC367" s="577"/>
      <c r="AD367" s="577"/>
      <c r="AE367" s="773"/>
      <c r="AF367" s="545"/>
      <c r="AG367" s="545"/>
      <c r="AH367" s="545"/>
      <c r="AI367" s="569"/>
      <c r="AJ367" s="682"/>
      <c r="AK367" s="702"/>
      <c r="AL367" s="702"/>
      <c r="AM367" s="545"/>
      <c r="AN367" s="569"/>
      <c r="AO367" s="615"/>
      <c r="AP367" s="430"/>
      <c r="AQ367" s="430"/>
      <c r="AR367" s="430"/>
      <c r="AS367" s="430"/>
      <c r="AT367" s="430"/>
      <c r="AU367" s="430"/>
      <c r="AV367" s="430"/>
      <c r="AW367" s="430"/>
      <c r="AX367" s="430"/>
      <c r="AY367" s="430"/>
      <c r="AZ367" s="477"/>
      <c r="BA367" s="483"/>
      <c r="BB367" s="479"/>
      <c r="BC367" s="479"/>
      <c r="BD367" s="479"/>
      <c r="BE367" s="644"/>
    </row>
    <row r="368" spans="1:57" ht="14.25" customHeight="1" thickBot="1">
      <c r="A368" s="436"/>
      <c r="B368" s="964"/>
      <c r="C368" s="545"/>
      <c r="D368" s="425"/>
      <c r="E368" s="648"/>
      <c r="F368" s="425"/>
      <c r="G368" s="648"/>
      <c r="H368" s="556" t="s">
        <v>133</v>
      </c>
      <c r="I368" s="92" t="s">
        <v>140</v>
      </c>
      <c r="J368" s="584"/>
      <c r="K368" s="587"/>
      <c r="L368" s="545"/>
      <c r="M368" s="805"/>
      <c r="N368" s="648"/>
      <c r="O368" s="545"/>
      <c r="P368" s="563"/>
      <c r="Q368" s="563"/>
      <c r="R368" s="563"/>
      <c r="S368" s="563"/>
      <c r="T368" s="563"/>
      <c r="U368" s="563"/>
      <c r="V368" s="563"/>
      <c r="W368" s="563"/>
      <c r="X368" s="563"/>
      <c r="Y368" s="545"/>
      <c r="Z368" s="563"/>
      <c r="AA368" s="545"/>
      <c r="AB368" s="705"/>
      <c r="AC368" s="577"/>
      <c r="AD368" s="577"/>
      <c r="AE368" s="773"/>
      <c r="AF368" s="545"/>
      <c r="AG368" s="545"/>
      <c r="AH368" s="545"/>
      <c r="AI368" s="569"/>
      <c r="AJ368" s="682"/>
      <c r="AK368" s="702"/>
      <c r="AL368" s="702"/>
      <c r="AM368" s="545"/>
      <c r="AN368" s="569"/>
      <c r="AO368" s="615"/>
      <c r="AP368" s="430"/>
      <c r="AQ368" s="430"/>
      <c r="AR368" s="430"/>
      <c r="AS368" s="430"/>
      <c r="AT368" s="430"/>
      <c r="AU368" s="430"/>
      <c r="AV368" s="430"/>
      <c r="AW368" s="430"/>
      <c r="AX368" s="430"/>
      <c r="AY368" s="430"/>
      <c r="AZ368" s="477"/>
      <c r="BA368" s="483"/>
      <c r="BB368" s="479"/>
      <c r="BC368" s="479"/>
      <c r="BD368" s="479"/>
      <c r="BE368" s="644"/>
    </row>
    <row r="369" spans="1:57" ht="13.5" customHeight="1" thickBot="1">
      <c r="A369" s="436"/>
      <c r="B369" s="964"/>
      <c r="C369" s="545"/>
      <c r="D369" s="425"/>
      <c r="E369" s="648"/>
      <c r="F369" s="425"/>
      <c r="G369" s="648"/>
      <c r="H369" s="558"/>
      <c r="I369" s="92" t="s">
        <v>140</v>
      </c>
      <c r="J369" s="584"/>
      <c r="K369" s="587"/>
      <c r="L369" s="545"/>
      <c r="M369" s="805"/>
      <c r="N369" s="648"/>
      <c r="O369" s="545"/>
      <c r="P369" s="563"/>
      <c r="Q369" s="563"/>
      <c r="R369" s="563"/>
      <c r="S369" s="563"/>
      <c r="T369" s="563"/>
      <c r="U369" s="563"/>
      <c r="V369" s="563"/>
      <c r="W369" s="563"/>
      <c r="X369" s="563"/>
      <c r="Y369" s="545"/>
      <c r="Z369" s="563"/>
      <c r="AA369" s="545"/>
      <c r="AB369" s="705"/>
      <c r="AC369" s="577"/>
      <c r="AD369" s="577"/>
      <c r="AE369" s="773"/>
      <c r="AF369" s="545"/>
      <c r="AG369" s="545"/>
      <c r="AH369" s="545"/>
      <c r="AI369" s="569"/>
      <c r="AJ369" s="682"/>
      <c r="AK369" s="702"/>
      <c r="AL369" s="702"/>
      <c r="AM369" s="545"/>
      <c r="AN369" s="569"/>
      <c r="AO369" s="615"/>
      <c r="AP369" s="430"/>
      <c r="AQ369" s="430"/>
      <c r="AR369" s="430"/>
      <c r="AS369" s="430"/>
      <c r="AT369" s="430"/>
      <c r="AU369" s="430"/>
      <c r="AV369" s="430"/>
      <c r="AW369" s="430"/>
      <c r="AX369" s="430"/>
      <c r="AY369" s="430"/>
      <c r="AZ369" s="477"/>
      <c r="BA369" s="483"/>
      <c r="BB369" s="479"/>
      <c r="BC369" s="479"/>
      <c r="BD369" s="479"/>
      <c r="BE369" s="644"/>
    </row>
    <row r="370" spans="1:57" ht="18.75" customHeight="1" thickBot="1">
      <c r="A370" s="436"/>
      <c r="B370" s="964"/>
      <c r="C370" s="545"/>
      <c r="D370" s="425"/>
      <c r="E370" s="648"/>
      <c r="F370" s="425"/>
      <c r="G370" s="648"/>
      <c r="H370" s="684" t="s">
        <v>134</v>
      </c>
      <c r="I370" s="92" t="s">
        <v>140</v>
      </c>
      <c r="J370" s="584"/>
      <c r="K370" s="587"/>
      <c r="L370" s="545"/>
      <c r="M370" s="805"/>
      <c r="N370" s="648"/>
      <c r="O370" s="545"/>
      <c r="P370" s="563"/>
      <c r="Q370" s="563"/>
      <c r="R370" s="563"/>
      <c r="S370" s="563"/>
      <c r="T370" s="563"/>
      <c r="U370" s="563"/>
      <c r="V370" s="563"/>
      <c r="W370" s="563"/>
      <c r="X370" s="563"/>
      <c r="Y370" s="545"/>
      <c r="Z370" s="563"/>
      <c r="AA370" s="545"/>
      <c r="AB370" s="705"/>
      <c r="AC370" s="577"/>
      <c r="AD370" s="577"/>
      <c r="AE370" s="773"/>
      <c r="AF370" s="545"/>
      <c r="AG370" s="545"/>
      <c r="AH370" s="545"/>
      <c r="AI370" s="569"/>
      <c r="AJ370" s="682"/>
      <c r="AK370" s="702"/>
      <c r="AL370" s="702"/>
      <c r="AM370" s="545"/>
      <c r="AN370" s="569"/>
      <c r="AO370" s="615"/>
      <c r="AP370" s="430"/>
      <c r="AQ370" s="430"/>
      <c r="AR370" s="430"/>
      <c r="AS370" s="430"/>
      <c r="AT370" s="430"/>
      <c r="AU370" s="430"/>
      <c r="AV370" s="430"/>
      <c r="AW370" s="430"/>
      <c r="AX370" s="430"/>
      <c r="AY370" s="430"/>
      <c r="AZ370" s="477"/>
      <c r="BA370" s="483"/>
      <c r="BB370" s="479"/>
      <c r="BC370" s="479"/>
      <c r="BD370" s="479"/>
      <c r="BE370" s="644"/>
    </row>
    <row r="371" spans="1:57" ht="15.75" customHeight="1" thickBot="1">
      <c r="A371" s="437"/>
      <c r="B371" s="965"/>
      <c r="C371" s="589"/>
      <c r="D371" s="426"/>
      <c r="E371" s="649"/>
      <c r="F371" s="426"/>
      <c r="G371" s="649"/>
      <c r="H371" s="685"/>
      <c r="I371" s="92" t="s">
        <v>140</v>
      </c>
      <c r="J371" s="666"/>
      <c r="K371" s="668"/>
      <c r="L371" s="545"/>
      <c r="M371" s="806"/>
      <c r="N371" s="649"/>
      <c r="O371" s="589"/>
      <c r="P371" s="658"/>
      <c r="Q371" s="658"/>
      <c r="R371" s="658"/>
      <c r="S371" s="658"/>
      <c r="T371" s="658"/>
      <c r="U371" s="658"/>
      <c r="V371" s="658"/>
      <c r="W371" s="658"/>
      <c r="X371" s="658"/>
      <c r="Y371" s="589"/>
      <c r="Z371" s="658"/>
      <c r="AA371" s="589"/>
      <c r="AB371" s="706"/>
      <c r="AC371" s="577"/>
      <c r="AD371" s="577"/>
      <c r="AE371" s="774"/>
      <c r="AF371" s="589"/>
      <c r="AG371" s="589"/>
      <c r="AH371" s="545"/>
      <c r="AI371" s="632"/>
      <c r="AJ371" s="683"/>
      <c r="AK371" s="703"/>
      <c r="AL371" s="703"/>
      <c r="AM371" s="589"/>
      <c r="AN371" s="632"/>
      <c r="AO371" s="645"/>
      <c r="AP371" s="431"/>
      <c r="AQ371" s="431"/>
      <c r="AR371" s="431"/>
      <c r="AS371" s="431"/>
      <c r="AT371" s="431"/>
      <c r="AU371" s="431"/>
      <c r="AV371" s="431"/>
      <c r="AW371" s="431"/>
      <c r="AX371" s="431"/>
      <c r="AY371" s="431"/>
      <c r="AZ371" s="484"/>
      <c r="BA371" s="485"/>
      <c r="BB371" s="486"/>
      <c r="BC371" s="486"/>
      <c r="BD371" s="486"/>
      <c r="BE371" s="646"/>
    </row>
    <row r="372" spans="1:57" ht="46.5" customHeight="1" thickBot="1">
      <c r="A372" s="727">
        <v>13</v>
      </c>
      <c r="B372" s="949" t="s">
        <v>362</v>
      </c>
      <c r="C372" s="544" t="s">
        <v>363</v>
      </c>
      <c r="D372" s="424" t="s">
        <v>85</v>
      </c>
      <c r="E372" s="733" t="s">
        <v>364</v>
      </c>
      <c r="F372" s="424" t="s">
        <v>365</v>
      </c>
      <c r="G372" s="733" t="s">
        <v>88</v>
      </c>
      <c r="H372" s="36" t="s">
        <v>89</v>
      </c>
      <c r="I372" s="92" t="s">
        <v>140</v>
      </c>
      <c r="J372" s="665">
        <v>26</v>
      </c>
      <c r="K372" s="667" t="str">
        <f>+IF(AND(J372&lt;6,J372&gt;0),"Moderado",IF(AND(J372&lt;12,J372&gt;5),"Mayor",IF(AND(J372&lt;20,J372&gt;11),"Catastrófico","Responda las Preguntas de Impacto")))</f>
        <v>Responda las Preguntas de Impacto</v>
      </c>
      <c r="L372" s="544"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804"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447" t="s">
        <v>366</v>
      </c>
      <c r="O372" s="427" t="s">
        <v>92</v>
      </c>
      <c r="P372" s="34" t="s">
        <v>93</v>
      </c>
      <c r="Q372" s="30" t="s">
        <v>94</v>
      </c>
      <c r="R372" s="30">
        <v>15</v>
      </c>
      <c r="S372" s="707">
        <f>SUM(R372:R379)</f>
        <v>100</v>
      </c>
      <c r="T372" s="430" t="str">
        <f>+IF(AND(S372&lt;=100,S372&gt;=96),"Fuerte",IF(AND(S372&lt;=95,S372&gt;=86),"Moderado",IF(AND(S372&lt;=85,J372&gt;=0),"Débil"," ")))</f>
        <v>Fuerte</v>
      </c>
      <c r="U372" s="430" t="s">
        <v>95</v>
      </c>
      <c r="V372" s="430"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430">
        <f>IF(V372="Fuerte",100,IF(V372="Moderado",50,IF(V372="Débil",0)))</f>
        <v>100</v>
      </c>
      <c r="X372" s="562">
        <f>AVERAGE(W372:W397)</f>
        <v>100</v>
      </c>
      <c r="Y372" s="553" t="s">
        <v>219</v>
      </c>
      <c r="Z372" s="562" t="s">
        <v>208</v>
      </c>
      <c r="AA372" s="787" t="s">
        <v>367</v>
      </c>
      <c r="AB372" s="771" t="str">
        <f>+IF(X372=100,"Fuerte",IF(AND(X372&lt;=99,X372&gt;=50),"Moderado",IF(X372&lt;50,"Débil"," ")))</f>
        <v>Fuerte</v>
      </c>
      <c r="AC372" s="577" t="s">
        <v>99</v>
      </c>
      <c r="AD372" s="577" t="s">
        <v>99</v>
      </c>
      <c r="AE372" s="772"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544"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544" t="str">
        <f>K372</f>
        <v>Responda las Preguntas de Impacto</v>
      </c>
      <c r="AH372" s="544"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637"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540" t="s">
        <v>368</v>
      </c>
      <c r="AK372" s="789">
        <v>43466</v>
      </c>
      <c r="AL372" s="550">
        <v>43830</v>
      </c>
      <c r="AM372" s="716" t="s">
        <v>219</v>
      </c>
      <c r="AN372" s="425" t="s">
        <v>369</v>
      </c>
      <c r="AO372" s="656"/>
      <c r="AP372" s="621"/>
      <c r="AQ372" s="621"/>
      <c r="AR372" s="621"/>
      <c r="AS372" s="621"/>
      <c r="AT372" s="621"/>
      <c r="AU372" s="621"/>
      <c r="AV372" s="621"/>
      <c r="AW372" s="621"/>
      <c r="AX372" s="621"/>
      <c r="AY372" s="621"/>
      <c r="AZ372" s="622"/>
      <c r="BA372" s="625"/>
      <c r="BB372" s="650"/>
      <c r="BC372" s="650"/>
      <c r="BD372" s="650"/>
      <c r="BE372" s="653"/>
    </row>
    <row r="373" spans="1:57" ht="30" customHeight="1" thickBot="1">
      <c r="A373" s="728"/>
      <c r="B373" s="575"/>
      <c r="C373" s="545"/>
      <c r="D373" s="425"/>
      <c r="E373" s="648"/>
      <c r="F373" s="425"/>
      <c r="G373" s="648"/>
      <c r="H373" s="32" t="s">
        <v>104</v>
      </c>
      <c r="I373" s="92" t="s">
        <v>140</v>
      </c>
      <c r="J373" s="584"/>
      <c r="K373" s="587"/>
      <c r="L373" s="545"/>
      <c r="M373" s="805"/>
      <c r="N373" s="448"/>
      <c r="O373" s="428"/>
      <c r="P373" s="34" t="s">
        <v>105</v>
      </c>
      <c r="Q373" s="30" t="s">
        <v>106</v>
      </c>
      <c r="R373" s="30">
        <v>15</v>
      </c>
      <c r="S373" s="708"/>
      <c r="T373" s="430"/>
      <c r="U373" s="430"/>
      <c r="V373" s="430"/>
      <c r="W373" s="430"/>
      <c r="X373" s="563"/>
      <c r="Y373" s="545"/>
      <c r="Z373" s="563"/>
      <c r="AA373" s="591"/>
      <c r="AB373" s="705"/>
      <c r="AC373" s="577"/>
      <c r="AD373" s="577"/>
      <c r="AE373" s="773"/>
      <c r="AF373" s="545"/>
      <c r="AG373" s="545"/>
      <c r="AH373" s="545"/>
      <c r="AI373" s="572"/>
      <c r="AJ373" s="540"/>
      <c r="AK373" s="551"/>
      <c r="AL373" s="551"/>
      <c r="AM373" s="548"/>
      <c r="AN373" s="425"/>
      <c r="AO373" s="613"/>
      <c r="AP373" s="563"/>
      <c r="AQ373" s="563"/>
      <c r="AR373" s="563"/>
      <c r="AS373" s="563"/>
      <c r="AT373" s="563"/>
      <c r="AU373" s="563"/>
      <c r="AV373" s="563"/>
      <c r="AW373" s="563"/>
      <c r="AX373" s="563"/>
      <c r="AY373" s="563"/>
      <c r="AZ373" s="623"/>
      <c r="BA373" s="626"/>
      <c r="BB373" s="651"/>
      <c r="BC373" s="651"/>
      <c r="BD373" s="651"/>
      <c r="BE373" s="654"/>
    </row>
    <row r="374" spans="1:57" ht="30" customHeight="1" thickBot="1">
      <c r="A374" s="728"/>
      <c r="B374" s="575"/>
      <c r="C374" s="545"/>
      <c r="D374" s="425"/>
      <c r="E374" s="648"/>
      <c r="F374" s="425"/>
      <c r="G374" s="648"/>
      <c r="H374" s="32" t="s">
        <v>107</v>
      </c>
      <c r="I374" s="92" t="s">
        <v>140</v>
      </c>
      <c r="J374" s="584"/>
      <c r="K374" s="587"/>
      <c r="L374" s="545"/>
      <c r="M374" s="805"/>
      <c r="N374" s="448"/>
      <c r="O374" s="428"/>
      <c r="P374" s="34" t="s">
        <v>108</v>
      </c>
      <c r="Q374" s="30" t="s">
        <v>109</v>
      </c>
      <c r="R374" s="30">
        <v>15</v>
      </c>
      <c r="S374" s="708"/>
      <c r="T374" s="430"/>
      <c r="U374" s="430"/>
      <c r="V374" s="430"/>
      <c r="W374" s="430"/>
      <c r="X374" s="563"/>
      <c r="Y374" s="545"/>
      <c r="Z374" s="563"/>
      <c r="AA374" s="591"/>
      <c r="AB374" s="705"/>
      <c r="AC374" s="577"/>
      <c r="AD374" s="577"/>
      <c r="AE374" s="773"/>
      <c r="AF374" s="545"/>
      <c r="AG374" s="545"/>
      <c r="AH374" s="545"/>
      <c r="AI374" s="572"/>
      <c r="AJ374" s="540"/>
      <c r="AK374" s="551"/>
      <c r="AL374" s="551"/>
      <c r="AM374" s="548"/>
      <c r="AN374" s="425"/>
      <c r="AO374" s="613"/>
      <c r="AP374" s="563"/>
      <c r="AQ374" s="563"/>
      <c r="AR374" s="563"/>
      <c r="AS374" s="563"/>
      <c r="AT374" s="563"/>
      <c r="AU374" s="563"/>
      <c r="AV374" s="563"/>
      <c r="AW374" s="563"/>
      <c r="AX374" s="563"/>
      <c r="AY374" s="563"/>
      <c r="AZ374" s="623"/>
      <c r="BA374" s="626"/>
      <c r="BB374" s="651"/>
      <c r="BC374" s="651"/>
      <c r="BD374" s="651"/>
      <c r="BE374" s="654"/>
    </row>
    <row r="375" spans="1:57" ht="30" customHeight="1" thickBot="1">
      <c r="A375" s="728"/>
      <c r="B375" s="575"/>
      <c r="C375" s="545"/>
      <c r="D375" s="425"/>
      <c r="E375" s="648"/>
      <c r="F375" s="425"/>
      <c r="G375" s="648"/>
      <c r="H375" s="32" t="s">
        <v>110</v>
      </c>
      <c r="I375" s="92" t="s">
        <v>140</v>
      </c>
      <c r="J375" s="584"/>
      <c r="K375" s="587"/>
      <c r="L375" s="545"/>
      <c r="M375" s="805"/>
      <c r="N375" s="448"/>
      <c r="O375" s="428"/>
      <c r="P375" s="34" t="s">
        <v>112</v>
      </c>
      <c r="Q375" s="30" t="s">
        <v>113</v>
      </c>
      <c r="R375" s="30">
        <v>15</v>
      </c>
      <c r="S375" s="708"/>
      <c r="T375" s="430"/>
      <c r="U375" s="430"/>
      <c r="V375" s="430"/>
      <c r="W375" s="430"/>
      <c r="X375" s="563"/>
      <c r="Y375" s="545"/>
      <c r="Z375" s="563"/>
      <c r="AA375" s="591"/>
      <c r="AB375" s="705"/>
      <c r="AC375" s="577"/>
      <c r="AD375" s="577"/>
      <c r="AE375" s="773"/>
      <c r="AF375" s="545"/>
      <c r="AG375" s="545"/>
      <c r="AH375" s="545"/>
      <c r="AI375" s="572"/>
      <c r="AJ375" s="540"/>
      <c r="AK375" s="551"/>
      <c r="AL375" s="551"/>
      <c r="AM375" s="548"/>
      <c r="AN375" s="425"/>
      <c r="AO375" s="613"/>
      <c r="AP375" s="563"/>
      <c r="AQ375" s="563"/>
      <c r="AR375" s="563"/>
      <c r="AS375" s="563"/>
      <c r="AT375" s="563"/>
      <c r="AU375" s="563"/>
      <c r="AV375" s="563"/>
      <c r="AW375" s="563"/>
      <c r="AX375" s="563"/>
      <c r="AY375" s="563"/>
      <c r="AZ375" s="623"/>
      <c r="BA375" s="626"/>
      <c r="BB375" s="651"/>
      <c r="BC375" s="651"/>
      <c r="BD375" s="651"/>
      <c r="BE375" s="654"/>
    </row>
    <row r="376" spans="1:57" ht="30" customHeight="1" thickBot="1">
      <c r="A376" s="728"/>
      <c r="B376" s="575"/>
      <c r="C376" s="545"/>
      <c r="D376" s="425"/>
      <c r="E376" s="648"/>
      <c r="F376" s="425"/>
      <c r="G376" s="648"/>
      <c r="H376" s="32" t="s">
        <v>114</v>
      </c>
      <c r="I376" s="92" t="s">
        <v>140</v>
      </c>
      <c r="J376" s="584"/>
      <c r="K376" s="587"/>
      <c r="L376" s="545"/>
      <c r="M376" s="805"/>
      <c r="N376" s="448"/>
      <c r="O376" s="428"/>
      <c r="P376" s="34" t="s">
        <v>115</v>
      </c>
      <c r="Q376" s="30" t="s">
        <v>116</v>
      </c>
      <c r="R376" s="30">
        <v>15</v>
      </c>
      <c r="S376" s="708"/>
      <c r="T376" s="430"/>
      <c r="U376" s="430"/>
      <c r="V376" s="430"/>
      <c r="W376" s="430"/>
      <c r="X376" s="563"/>
      <c r="Y376" s="545"/>
      <c r="Z376" s="563"/>
      <c r="AA376" s="591"/>
      <c r="AB376" s="705"/>
      <c r="AC376" s="577"/>
      <c r="AD376" s="577"/>
      <c r="AE376" s="773"/>
      <c r="AF376" s="545"/>
      <c r="AG376" s="545"/>
      <c r="AH376" s="545"/>
      <c r="AI376" s="572"/>
      <c r="AJ376" s="540"/>
      <c r="AK376" s="551"/>
      <c r="AL376" s="551"/>
      <c r="AM376" s="548"/>
      <c r="AN376" s="425"/>
      <c r="AO376" s="613"/>
      <c r="AP376" s="563"/>
      <c r="AQ376" s="563"/>
      <c r="AR376" s="563"/>
      <c r="AS376" s="563"/>
      <c r="AT376" s="563"/>
      <c r="AU376" s="563"/>
      <c r="AV376" s="563"/>
      <c r="AW376" s="563"/>
      <c r="AX376" s="563"/>
      <c r="AY376" s="563"/>
      <c r="AZ376" s="623"/>
      <c r="BA376" s="626"/>
      <c r="BB376" s="651"/>
      <c r="BC376" s="651"/>
      <c r="BD376" s="651"/>
      <c r="BE376" s="654"/>
    </row>
    <row r="377" spans="1:57" ht="30" customHeight="1" thickBot="1">
      <c r="A377" s="728"/>
      <c r="B377" s="575"/>
      <c r="C377" s="545"/>
      <c r="D377" s="425"/>
      <c r="E377" s="648"/>
      <c r="F377" s="425"/>
      <c r="G377" s="648"/>
      <c r="H377" s="32" t="s">
        <v>117</v>
      </c>
      <c r="I377" s="92" t="s">
        <v>140</v>
      </c>
      <c r="J377" s="584"/>
      <c r="K377" s="587"/>
      <c r="L377" s="545"/>
      <c r="M377" s="805"/>
      <c r="N377" s="448"/>
      <c r="O377" s="428"/>
      <c r="P377" s="35" t="s">
        <v>118</v>
      </c>
      <c r="Q377" s="30" t="s">
        <v>119</v>
      </c>
      <c r="R377" s="30">
        <v>15</v>
      </c>
      <c r="S377" s="708"/>
      <c r="T377" s="430"/>
      <c r="U377" s="430"/>
      <c r="V377" s="430"/>
      <c r="W377" s="430"/>
      <c r="X377" s="563"/>
      <c r="Y377" s="545"/>
      <c r="Z377" s="563"/>
      <c r="AA377" s="591"/>
      <c r="AB377" s="705"/>
      <c r="AC377" s="577"/>
      <c r="AD377" s="577"/>
      <c r="AE377" s="773"/>
      <c r="AF377" s="545"/>
      <c r="AG377" s="545"/>
      <c r="AH377" s="545"/>
      <c r="AI377" s="572"/>
      <c r="AJ377" s="540"/>
      <c r="AK377" s="551"/>
      <c r="AL377" s="551"/>
      <c r="AM377" s="548"/>
      <c r="AN377" s="425"/>
      <c r="AO377" s="613"/>
      <c r="AP377" s="563"/>
      <c r="AQ377" s="563"/>
      <c r="AR377" s="563"/>
      <c r="AS377" s="563"/>
      <c r="AT377" s="563"/>
      <c r="AU377" s="563"/>
      <c r="AV377" s="563"/>
      <c r="AW377" s="563"/>
      <c r="AX377" s="563"/>
      <c r="AY377" s="563"/>
      <c r="AZ377" s="623"/>
      <c r="BA377" s="626"/>
      <c r="BB377" s="651"/>
      <c r="BC377" s="651"/>
      <c r="BD377" s="651"/>
      <c r="BE377" s="654"/>
    </row>
    <row r="378" spans="1:57" ht="30" customHeight="1" thickBot="1">
      <c r="A378" s="728"/>
      <c r="B378" s="575"/>
      <c r="C378" s="545"/>
      <c r="D378" s="425"/>
      <c r="E378" s="648"/>
      <c r="F378" s="425"/>
      <c r="G378" s="648"/>
      <c r="H378" s="32" t="s">
        <v>120</v>
      </c>
      <c r="I378" s="92" t="s">
        <v>140</v>
      </c>
      <c r="J378" s="584"/>
      <c r="K378" s="587"/>
      <c r="L378" s="545"/>
      <c r="M378" s="805"/>
      <c r="N378" s="448"/>
      <c r="O378" s="428"/>
      <c r="P378" s="34" t="s">
        <v>121</v>
      </c>
      <c r="Q378" s="34" t="s">
        <v>122</v>
      </c>
      <c r="R378" s="34">
        <v>10</v>
      </c>
      <c r="S378" s="708"/>
      <c r="T378" s="430"/>
      <c r="U378" s="430"/>
      <c r="V378" s="430"/>
      <c r="W378" s="430"/>
      <c r="X378" s="563"/>
      <c r="Y378" s="545"/>
      <c r="Z378" s="563"/>
      <c r="AA378" s="591"/>
      <c r="AB378" s="705"/>
      <c r="AC378" s="577"/>
      <c r="AD378" s="577"/>
      <c r="AE378" s="773"/>
      <c r="AF378" s="545"/>
      <c r="AG378" s="545"/>
      <c r="AH378" s="545"/>
      <c r="AI378" s="572"/>
      <c r="AJ378" s="540"/>
      <c r="AK378" s="551"/>
      <c r="AL378" s="551"/>
      <c r="AM378" s="548"/>
      <c r="AN378" s="425"/>
      <c r="AO378" s="613"/>
      <c r="AP378" s="563"/>
      <c r="AQ378" s="563"/>
      <c r="AR378" s="563"/>
      <c r="AS378" s="563"/>
      <c r="AT378" s="563"/>
      <c r="AU378" s="563"/>
      <c r="AV378" s="563"/>
      <c r="AW378" s="563"/>
      <c r="AX378" s="563"/>
      <c r="AY378" s="563"/>
      <c r="AZ378" s="623"/>
      <c r="BA378" s="626"/>
      <c r="BB378" s="651"/>
      <c r="BC378" s="651"/>
      <c r="BD378" s="651"/>
      <c r="BE378" s="654"/>
    </row>
    <row r="379" spans="1:57" ht="72" customHeight="1" thickBot="1">
      <c r="A379" s="728"/>
      <c r="B379" s="575"/>
      <c r="C379" s="545"/>
      <c r="D379" s="425"/>
      <c r="E379" s="648"/>
      <c r="F379" s="425"/>
      <c r="G379" s="648"/>
      <c r="H379" s="32" t="s">
        <v>123</v>
      </c>
      <c r="I379" s="92" t="s">
        <v>140</v>
      </c>
      <c r="J379" s="584"/>
      <c r="K379" s="587"/>
      <c r="L379" s="545"/>
      <c r="M379" s="805"/>
      <c r="N379" s="448"/>
      <c r="O379" s="428"/>
      <c r="P379" s="33"/>
      <c r="Q379" s="33"/>
      <c r="R379" s="33"/>
      <c r="S379" s="709"/>
      <c r="T379" s="430"/>
      <c r="U379" s="430"/>
      <c r="V379" s="430"/>
      <c r="W379" s="430"/>
      <c r="X379" s="563"/>
      <c r="Y379" s="546"/>
      <c r="Z379" s="564"/>
      <c r="AA379" s="834"/>
      <c r="AB379" s="705"/>
      <c r="AC379" s="577"/>
      <c r="AD379" s="577"/>
      <c r="AE379" s="773"/>
      <c r="AF379" s="545"/>
      <c r="AG379" s="545"/>
      <c r="AH379" s="545"/>
      <c r="AI379" s="572"/>
      <c r="AJ379" s="540"/>
      <c r="AK379" s="552"/>
      <c r="AL379" s="552"/>
      <c r="AM379" s="549"/>
      <c r="AN379" s="425"/>
      <c r="AO379" s="614"/>
      <c r="AP379" s="564"/>
      <c r="AQ379" s="564"/>
      <c r="AR379" s="564"/>
      <c r="AS379" s="564"/>
      <c r="AT379" s="564"/>
      <c r="AU379" s="564"/>
      <c r="AV379" s="564"/>
      <c r="AW379" s="564"/>
      <c r="AX379" s="564"/>
      <c r="AY379" s="564"/>
      <c r="AZ379" s="624"/>
      <c r="BA379" s="627"/>
      <c r="BB379" s="652"/>
      <c r="BC379" s="652"/>
      <c r="BD379" s="652"/>
      <c r="BE379" s="655"/>
    </row>
    <row r="380" spans="1:57" ht="30" customHeight="1" thickBot="1">
      <c r="A380" s="728"/>
      <c r="B380" s="575"/>
      <c r="C380" s="545"/>
      <c r="D380" s="425"/>
      <c r="E380" s="648"/>
      <c r="F380" s="425"/>
      <c r="G380" s="648"/>
      <c r="H380" s="32" t="s">
        <v>124</v>
      </c>
      <c r="I380" s="92" t="s">
        <v>140</v>
      </c>
      <c r="J380" s="584"/>
      <c r="K380" s="587"/>
      <c r="L380" s="545"/>
      <c r="M380" s="805"/>
      <c r="N380" s="448" t="s">
        <v>370</v>
      </c>
      <c r="O380" s="544" t="s">
        <v>92</v>
      </c>
      <c r="P380" s="30" t="s">
        <v>93</v>
      </c>
      <c r="Q380" s="30" t="s">
        <v>94</v>
      </c>
      <c r="R380" s="30">
        <v>15</v>
      </c>
      <c r="S380" s="562">
        <f>SUM(R380:R389)</f>
        <v>100</v>
      </c>
      <c r="T380" s="562" t="str">
        <f>+IF(AND(S380&lt;=100,S380&gt;=96),"Fuerte",IF(AND(S380&lt;=95,S380&gt;=86),"Moderado",IF(AND(S380&lt;=85,J380&gt;=0),"Débil"," ")))</f>
        <v>Fuerte</v>
      </c>
      <c r="U380" s="562" t="s">
        <v>95</v>
      </c>
      <c r="V380" s="562"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562">
        <f>IF(V380="Fuerte",100,IF(V380="Moderado",50,IF(V380="Débil",0)))</f>
        <v>100</v>
      </c>
      <c r="X380" s="563"/>
      <c r="Y380" s="553" t="s">
        <v>219</v>
      </c>
      <c r="Z380" s="606" t="s">
        <v>214</v>
      </c>
      <c r="AA380" s="553" t="s">
        <v>220</v>
      </c>
      <c r="AB380" s="705"/>
      <c r="AC380" s="577"/>
      <c r="AD380" s="577"/>
      <c r="AE380" s="773"/>
      <c r="AF380" s="545"/>
      <c r="AG380" s="545"/>
      <c r="AH380" s="545"/>
      <c r="AI380" s="572"/>
      <c r="AJ380" s="540" t="s">
        <v>371</v>
      </c>
      <c r="AK380" s="541">
        <v>43466</v>
      </c>
      <c r="AL380" s="541">
        <v>43830</v>
      </c>
      <c r="AM380" s="428" t="s">
        <v>219</v>
      </c>
      <c r="AN380" s="425" t="s">
        <v>372</v>
      </c>
      <c r="AO380" s="615"/>
      <c r="AP380" s="430"/>
      <c r="AQ380" s="430"/>
      <c r="AR380" s="430"/>
      <c r="AS380" s="430"/>
      <c r="AT380" s="430"/>
      <c r="AU380" s="430"/>
      <c r="AV380" s="430"/>
      <c r="AW380" s="430"/>
      <c r="AX380" s="430"/>
      <c r="AY380" s="430"/>
      <c r="AZ380" s="477"/>
      <c r="BA380" s="483"/>
      <c r="BB380" s="479"/>
      <c r="BC380" s="479"/>
      <c r="BD380" s="479"/>
      <c r="BE380" s="644"/>
    </row>
    <row r="381" spans="1:57" ht="30" customHeight="1" thickBot="1">
      <c r="A381" s="728"/>
      <c r="B381" s="575"/>
      <c r="C381" s="545"/>
      <c r="D381" s="425"/>
      <c r="E381" s="648"/>
      <c r="F381" s="425"/>
      <c r="G381" s="648"/>
      <c r="H381" s="32" t="s">
        <v>125</v>
      </c>
      <c r="I381" s="92" t="s">
        <v>140</v>
      </c>
      <c r="J381" s="584"/>
      <c r="K381" s="587"/>
      <c r="L381" s="545"/>
      <c r="M381" s="805"/>
      <c r="N381" s="448"/>
      <c r="O381" s="545"/>
      <c r="P381" s="31" t="s">
        <v>105</v>
      </c>
      <c r="Q381" s="30" t="s">
        <v>106</v>
      </c>
      <c r="R381" s="30">
        <v>15</v>
      </c>
      <c r="S381" s="563"/>
      <c r="T381" s="563"/>
      <c r="U381" s="563"/>
      <c r="V381" s="563"/>
      <c r="W381" s="563"/>
      <c r="X381" s="563"/>
      <c r="Y381" s="545"/>
      <c r="Z381" s="563"/>
      <c r="AA381" s="545"/>
      <c r="AB381" s="705"/>
      <c r="AC381" s="577"/>
      <c r="AD381" s="577"/>
      <c r="AE381" s="773"/>
      <c r="AF381" s="545"/>
      <c r="AG381" s="545"/>
      <c r="AH381" s="545"/>
      <c r="AI381" s="572"/>
      <c r="AJ381" s="540"/>
      <c r="AK381" s="541"/>
      <c r="AL381" s="541"/>
      <c r="AM381" s="428"/>
      <c r="AN381" s="425"/>
      <c r="AO381" s="615"/>
      <c r="AP381" s="430"/>
      <c r="AQ381" s="430"/>
      <c r="AR381" s="430"/>
      <c r="AS381" s="430"/>
      <c r="AT381" s="430"/>
      <c r="AU381" s="430"/>
      <c r="AV381" s="430"/>
      <c r="AW381" s="430"/>
      <c r="AX381" s="430"/>
      <c r="AY381" s="430"/>
      <c r="AZ381" s="477"/>
      <c r="BA381" s="483"/>
      <c r="BB381" s="479"/>
      <c r="BC381" s="479"/>
      <c r="BD381" s="479"/>
      <c r="BE381" s="644"/>
    </row>
    <row r="382" spans="1:57" ht="30" customHeight="1" thickBot="1">
      <c r="A382" s="728"/>
      <c r="B382" s="575"/>
      <c r="C382" s="545"/>
      <c r="D382" s="425"/>
      <c r="E382" s="648"/>
      <c r="F382" s="425"/>
      <c r="G382" s="648"/>
      <c r="H382" s="32" t="s">
        <v>126</v>
      </c>
      <c r="I382" s="92" t="s">
        <v>140</v>
      </c>
      <c r="J382" s="584"/>
      <c r="K382" s="587"/>
      <c r="L382" s="545"/>
      <c r="M382" s="805"/>
      <c r="N382" s="448"/>
      <c r="O382" s="545"/>
      <c r="P382" s="31" t="s">
        <v>108</v>
      </c>
      <c r="Q382" s="30" t="s">
        <v>109</v>
      </c>
      <c r="R382" s="30">
        <v>15</v>
      </c>
      <c r="S382" s="563"/>
      <c r="T382" s="563"/>
      <c r="U382" s="563"/>
      <c r="V382" s="563"/>
      <c r="W382" s="563"/>
      <c r="X382" s="563"/>
      <c r="Y382" s="545"/>
      <c r="Z382" s="563"/>
      <c r="AA382" s="545"/>
      <c r="AB382" s="705"/>
      <c r="AC382" s="577"/>
      <c r="AD382" s="577"/>
      <c r="AE382" s="773"/>
      <c r="AF382" s="545"/>
      <c r="AG382" s="545"/>
      <c r="AH382" s="545"/>
      <c r="AI382" s="572"/>
      <c r="AJ382" s="540"/>
      <c r="AK382" s="541"/>
      <c r="AL382" s="541"/>
      <c r="AM382" s="428"/>
      <c r="AN382" s="425"/>
      <c r="AO382" s="615"/>
      <c r="AP382" s="430"/>
      <c r="AQ382" s="430"/>
      <c r="AR382" s="430"/>
      <c r="AS382" s="430"/>
      <c r="AT382" s="430"/>
      <c r="AU382" s="430"/>
      <c r="AV382" s="430"/>
      <c r="AW382" s="430"/>
      <c r="AX382" s="430"/>
      <c r="AY382" s="430"/>
      <c r="AZ382" s="477"/>
      <c r="BA382" s="483"/>
      <c r="BB382" s="479"/>
      <c r="BC382" s="479"/>
      <c r="BD382" s="479"/>
      <c r="BE382" s="644"/>
    </row>
    <row r="383" spans="1:57" ht="30" customHeight="1" thickBot="1">
      <c r="A383" s="728"/>
      <c r="B383" s="575"/>
      <c r="C383" s="545"/>
      <c r="D383" s="425"/>
      <c r="E383" s="648"/>
      <c r="F383" s="425"/>
      <c r="G383" s="648"/>
      <c r="H383" s="32" t="s">
        <v>127</v>
      </c>
      <c r="I383" s="92" t="s">
        <v>140</v>
      </c>
      <c r="J383" s="584"/>
      <c r="K383" s="587"/>
      <c r="L383" s="545"/>
      <c r="M383" s="805"/>
      <c r="N383" s="448"/>
      <c r="O383" s="545"/>
      <c r="P383" s="31" t="s">
        <v>112</v>
      </c>
      <c r="Q383" s="30" t="s">
        <v>113</v>
      </c>
      <c r="R383" s="30">
        <v>15</v>
      </c>
      <c r="S383" s="563"/>
      <c r="T383" s="563"/>
      <c r="U383" s="563"/>
      <c r="V383" s="563"/>
      <c r="W383" s="563"/>
      <c r="X383" s="563"/>
      <c r="Y383" s="545"/>
      <c r="Z383" s="563"/>
      <c r="AA383" s="545"/>
      <c r="AB383" s="705"/>
      <c r="AC383" s="577"/>
      <c r="AD383" s="577"/>
      <c r="AE383" s="773"/>
      <c r="AF383" s="545"/>
      <c r="AG383" s="545"/>
      <c r="AH383" s="545"/>
      <c r="AI383" s="572"/>
      <c r="AJ383" s="540"/>
      <c r="AK383" s="541"/>
      <c r="AL383" s="541"/>
      <c r="AM383" s="428"/>
      <c r="AN383" s="425"/>
      <c r="AO383" s="615"/>
      <c r="AP383" s="430"/>
      <c r="AQ383" s="430"/>
      <c r="AR383" s="430"/>
      <c r="AS383" s="430"/>
      <c r="AT383" s="430"/>
      <c r="AU383" s="430"/>
      <c r="AV383" s="430"/>
      <c r="AW383" s="430"/>
      <c r="AX383" s="430"/>
      <c r="AY383" s="430"/>
      <c r="AZ383" s="477"/>
      <c r="BA383" s="483"/>
      <c r="BB383" s="479"/>
      <c r="BC383" s="479"/>
      <c r="BD383" s="479"/>
      <c r="BE383" s="644"/>
    </row>
    <row r="384" spans="1:57" ht="18.75" customHeight="1" thickBot="1">
      <c r="A384" s="728"/>
      <c r="B384" s="575"/>
      <c r="C384" s="545"/>
      <c r="D384" s="425"/>
      <c r="E384" s="648"/>
      <c r="F384" s="425"/>
      <c r="G384" s="648"/>
      <c r="H384" s="554" t="s">
        <v>128</v>
      </c>
      <c r="I384" s="92" t="s">
        <v>140</v>
      </c>
      <c r="J384" s="584"/>
      <c r="K384" s="587"/>
      <c r="L384" s="545"/>
      <c r="M384" s="805"/>
      <c r="N384" s="448"/>
      <c r="O384" s="545"/>
      <c r="P384" s="31" t="s">
        <v>115</v>
      </c>
      <c r="Q384" s="30" t="s">
        <v>116</v>
      </c>
      <c r="R384" s="30">
        <v>15</v>
      </c>
      <c r="S384" s="563"/>
      <c r="T384" s="563"/>
      <c r="U384" s="563"/>
      <c r="V384" s="563"/>
      <c r="W384" s="563"/>
      <c r="X384" s="563"/>
      <c r="Y384" s="545"/>
      <c r="Z384" s="563"/>
      <c r="AA384" s="545"/>
      <c r="AB384" s="705"/>
      <c r="AC384" s="577"/>
      <c r="AD384" s="577"/>
      <c r="AE384" s="773"/>
      <c r="AF384" s="545"/>
      <c r="AG384" s="545"/>
      <c r="AH384" s="545"/>
      <c r="AI384" s="572"/>
      <c r="AJ384" s="540"/>
      <c r="AK384" s="541"/>
      <c r="AL384" s="541"/>
      <c r="AM384" s="428"/>
      <c r="AN384" s="425"/>
      <c r="AO384" s="615"/>
      <c r="AP384" s="430"/>
      <c r="AQ384" s="430"/>
      <c r="AR384" s="430"/>
      <c r="AS384" s="430"/>
      <c r="AT384" s="430"/>
      <c r="AU384" s="430"/>
      <c r="AV384" s="430"/>
      <c r="AW384" s="430"/>
      <c r="AX384" s="430"/>
      <c r="AY384" s="430"/>
      <c r="AZ384" s="477"/>
      <c r="BA384" s="483"/>
      <c r="BB384" s="479"/>
      <c r="BC384" s="479"/>
      <c r="BD384" s="479"/>
      <c r="BE384" s="644"/>
    </row>
    <row r="385" spans="1:57" ht="45.75" customHeight="1" thickBot="1">
      <c r="A385" s="728"/>
      <c r="B385" s="575"/>
      <c r="C385" s="545"/>
      <c r="D385" s="425"/>
      <c r="E385" s="648"/>
      <c r="F385" s="425"/>
      <c r="G385" s="648"/>
      <c r="H385" s="554"/>
      <c r="I385" s="92" t="s">
        <v>140</v>
      </c>
      <c r="J385" s="584"/>
      <c r="K385" s="587"/>
      <c r="L385" s="545"/>
      <c r="M385" s="805"/>
      <c r="N385" s="448"/>
      <c r="O385" s="545"/>
      <c r="P385" s="31" t="s">
        <v>118</v>
      </c>
      <c r="Q385" s="30" t="s">
        <v>119</v>
      </c>
      <c r="R385" s="30">
        <v>15</v>
      </c>
      <c r="S385" s="563"/>
      <c r="T385" s="563"/>
      <c r="U385" s="563"/>
      <c r="V385" s="563"/>
      <c r="W385" s="563"/>
      <c r="X385" s="563"/>
      <c r="Y385" s="545"/>
      <c r="Z385" s="563"/>
      <c r="AA385" s="545"/>
      <c r="AB385" s="705"/>
      <c r="AC385" s="577"/>
      <c r="AD385" s="577"/>
      <c r="AE385" s="773"/>
      <c r="AF385" s="545"/>
      <c r="AG385" s="545"/>
      <c r="AH385" s="545"/>
      <c r="AI385" s="572"/>
      <c r="AJ385" s="540"/>
      <c r="AK385" s="541"/>
      <c r="AL385" s="541"/>
      <c r="AM385" s="428"/>
      <c r="AN385" s="425"/>
      <c r="AO385" s="615"/>
      <c r="AP385" s="430"/>
      <c r="AQ385" s="430"/>
      <c r="AR385" s="430"/>
      <c r="AS385" s="430"/>
      <c r="AT385" s="430"/>
      <c r="AU385" s="430"/>
      <c r="AV385" s="430"/>
      <c r="AW385" s="430"/>
      <c r="AX385" s="430"/>
      <c r="AY385" s="430"/>
      <c r="AZ385" s="477"/>
      <c r="BA385" s="483"/>
      <c r="BB385" s="479"/>
      <c r="BC385" s="479"/>
      <c r="BD385" s="479"/>
      <c r="BE385" s="644"/>
    </row>
    <row r="386" spans="1:57" ht="174" customHeight="1" thickBot="1">
      <c r="A386" s="728"/>
      <c r="B386" s="575"/>
      <c r="C386" s="545"/>
      <c r="D386" s="425"/>
      <c r="E386" s="648"/>
      <c r="F386" s="425"/>
      <c r="G386" s="648"/>
      <c r="H386" s="556" t="s">
        <v>129</v>
      </c>
      <c r="I386" s="92" t="s">
        <v>140</v>
      </c>
      <c r="J386" s="584"/>
      <c r="K386" s="587"/>
      <c r="L386" s="545"/>
      <c r="M386" s="805"/>
      <c r="N386" s="448"/>
      <c r="O386" s="545"/>
      <c r="P386" s="31" t="s">
        <v>121</v>
      </c>
      <c r="Q386" s="34" t="s">
        <v>122</v>
      </c>
      <c r="R386" s="30">
        <v>10</v>
      </c>
      <c r="S386" s="563"/>
      <c r="T386" s="563"/>
      <c r="U386" s="563"/>
      <c r="V386" s="563"/>
      <c r="W386" s="563"/>
      <c r="X386" s="563"/>
      <c r="Y386" s="545"/>
      <c r="Z386" s="563"/>
      <c r="AA386" s="545"/>
      <c r="AB386" s="705"/>
      <c r="AC386" s="577"/>
      <c r="AD386" s="577"/>
      <c r="AE386" s="773"/>
      <c r="AF386" s="545"/>
      <c r="AG386" s="545"/>
      <c r="AH386" s="545"/>
      <c r="AI386" s="572"/>
      <c r="AJ386" s="540"/>
      <c r="AK386" s="541"/>
      <c r="AL386" s="541"/>
      <c r="AM386" s="428"/>
      <c r="AN386" s="425"/>
      <c r="AO386" s="615"/>
      <c r="AP386" s="430"/>
      <c r="AQ386" s="430"/>
      <c r="AR386" s="430"/>
      <c r="AS386" s="430"/>
      <c r="AT386" s="430"/>
      <c r="AU386" s="430"/>
      <c r="AV386" s="430"/>
      <c r="AW386" s="430"/>
      <c r="AX386" s="430"/>
      <c r="AY386" s="430"/>
      <c r="AZ386" s="477"/>
      <c r="BA386" s="483"/>
      <c r="BB386" s="479"/>
      <c r="BC386" s="479"/>
      <c r="BD386" s="479"/>
      <c r="BE386" s="644"/>
    </row>
    <row r="387" spans="1:57" ht="26.25" customHeight="1" thickBot="1">
      <c r="A387" s="728"/>
      <c r="B387" s="575"/>
      <c r="C387" s="545"/>
      <c r="D387" s="425"/>
      <c r="E387" s="648"/>
      <c r="F387" s="425"/>
      <c r="G387" s="648"/>
      <c r="H387" s="558"/>
      <c r="I387" s="92" t="s">
        <v>140</v>
      </c>
      <c r="J387" s="584"/>
      <c r="K387" s="587"/>
      <c r="L387" s="545"/>
      <c r="M387" s="805"/>
      <c r="N387" s="648"/>
      <c r="O387" s="545"/>
      <c r="P387" s="562"/>
      <c r="Q387" s="562"/>
      <c r="R387" s="562"/>
      <c r="S387" s="563"/>
      <c r="T387" s="563"/>
      <c r="U387" s="563"/>
      <c r="V387" s="563"/>
      <c r="W387" s="563"/>
      <c r="X387" s="563"/>
      <c r="Y387" s="545"/>
      <c r="Z387" s="563"/>
      <c r="AA387" s="545"/>
      <c r="AB387" s="705"/>
      <c r="AC387" s="577"/>
      <c r="AD387" s="577"/>
      <c r="AE387" s="773"/>
      <c r="AF387" s="545"/>
      <c r="AG387" s="545"/>
      <c r="AH387" s="545"/>
      <c r="AI387" s="569"/>
      <c r="AJ387" s="681" t="s">
        <v>373</v>
      </c>
      <c r="AK387" s="701" t="s">
        <v>193</v>
      </c>
      <c r="AL387" s="701" t="s">
        <v>194</v>
      </c>
      <c r="AM387" s="553" t="s">
        <v>219</v>
      </c>
      <c r="AN387" s="623"/>
      <c r="AO387" s="615"/>
      <c r="AP387" s="430"/>
      <c r="AQ387" s="430"/>
      <c r="AR387" s="430"/>
      <c r="AS387" s="430"/>
      <c r="AT387" s="430"/>
      <c r="AU387" s="430"/>
      <c r="AV387" s="430"/>
      <c r="AW387" s="430"/>
      <c r="AX387" s="430"/>
      <c r="AY387" s="430"/>
      <c r="AZ387" s="477"/>
      <c r="BA387" s="483"/>
      <c r="BB387" s="479"/>
      <c r="BC387" s="479"/>
      <c r="BD387" s="479"/>
      <c r="BE387" s="644"/>
    </row>
    <row r="388" spans="1:57" ht="18.75" customHeight="1" thickBot="1">
      <c r="A388" s="728"/>
      <c r="B388" s="575"/>
      <c r="C388" s="545"/>
      <c r="D388" s="425"/>
      <c r="E388" s="648"/>
      <c r="F388" s="425"/>
      <c r="G388" s="648"/>
      <c r="H388" s="554" t="s">
        <v>130</v>
      </c>
      <c r="I388" s="92" t="s">
        <v>140</v>
      </c>
      <c r="J388" s="584"/>
      <c r="K388" s="587"/>
      <c r="L388" s="545"/>
      <c r="M388" s="805"/>
      <c r="N388" s="648"/>
      <c r="O388" s="545"/>
      <c r="P388" s="563"/>
      <c r="Q388" s="563"/>
      <c r="R388" s="563"/>
      <c r="S388" s="563"/>
      <c r="T388" s="563"/>
      <c r="U388" s="563"/>
      <c r="V388" s="563"/>
      <c r="W388" s="563"/>
      <c r="X388" s="563"/>
      <c r="Y388" s="545"/>
      <c r="Z388" s="563"/>
      <c r="AA388" s="545"/>
      <c r="AB388" s="705"/>
      <c r="AC388" s="577"/>
      <c r="AD388" s="577"/>
      <c r="AE388" s="773"/>
      <c r="AF388" s="545"/>
      <c r="AG388" s="545"/>
      <c r="AH388" s="545"/>
      <c r="AI388" s="569"/>
      <c r="AJ388" s="682"/>
      <c r="AK388" s="702"/>
      <c r="AL388" s="702"/>
      <c r="AM388" s="545"/>
      <c r="AN388" s="623"/>
      <c r="AO388" s="615"/>
      <c r="AP388" s="430"/>
      <c r="AQ388" s="430"/>
      <c r="AR388" s="430"/>
      <c r="AS388" s="430"/>
      <c r="AT388" s="430"/>
      <c r="AU388" s="430"/>
      <c r="AV388" s="430"/>
      <c r="AW388" s="430"/>
      <c r="AX388" s="430"/>
      <c r="AY388" s="430"/>
      <c r="AZ388" s="477"/>
      <c r="BA388" s="483"/>
      <c r="BB388" s="479"/>
      <c r="BC388" s="479"/>
      <c r="BD388" s="479"/>
      <c r="BE388" s="644"/>
    </row>
    <row r="389" spans="1:57" ht="9.75" customHeight="1" thickBot="1">
      <c r="A389" s="728"/>
      <c r="B389" s="575"/>
      <c r="C389" s="545"/>
      <c r="D389" s="425"/>
      <c r="E389" s="648"/>
      <c r="F389" s="425"/>
      <c r="G389" s="648"/>
      <c r="H389" s="554"/>
      <c r="I389" s="92" t="s">
        <v>140</v>
      </c>
      <c r="J389" s="584"/>
      <c r="K389" s="587"/>
      <c r="L389" s="545"/>
      <c r="M389" s="805"/>
      <c r="N389" s="648"/>
      <c r="O389" s="545"/>
      <c r="P389" s="563"/>
      <c r="Q389" s="563"/>
      <c r="R389" s="563"/>
      <c r="S389" s="563"/>
      <c r="T389" s="563"/>
      <c r="U389" s="563"/>
      <c r="V389" s="563"/>
      <c r="W389" s="563"/>
      <c r="X389" s="563"/>
      <c r="Y389" s="545"/>
      <c r="Z389" s="563"/>
      <c r="AA389" s="545"/>
      <c r="AB389" s="705"/>
      <c r="AC389" s="577"/>
      <c r="AD389" s="577"/>
      <c r="AE389" s="773"/>
      <c r="AF389" s="545"/>
      <c r="AG389" s="545"/>
      <c r="AH389" s="545"/>
      <c r="AI389" s="569"/>
      <c r="AJ389" s="682"/>
      <c r="AK389" s="702"/>
      <c r="AL389" s="702"/>
      <c r="AM389" s="545"/>
      <c r="AN389" s="623"/>
      <c r="AO389" s="615"/>
      <c r="AP389" s="430"/>
      <c r="AQ389" s="430"/>
      <c r="AR389" s="430"/>
      <c r="AS389" s="430"/>
      <c r="AT389" s="430"/>
      <c r="AU389" s="430"/>
      <c r="AV389" s="430"/>
      <c r="AW389" s="430"/>
      <c r="AX389" s="430"/>
      <c r="AY389" s="430"/>
      <c r="AZ389" s="477"/>
      <c r="BA389" s="483"/>
      <c r="BB389" s="479"/>
      <c r="BC389" s="479"/>
      <c r="BD389" s="479"/>
      <c r="BE389" s="644"/>
    </row>
    <row r="390" spans="1:57" ht="18.75" customHeight="1" thickBot="1">
      <c r="A390" s="728"/>
      <c r="B390" s="575"/>
      <c r="C390" s="545"/>
      <c r="D390" s="425"/>
      <c r="E390" s="648"/>
      <c r="F390" s="425"/>
      <c r="G390" s="648"/>
      <c r="H390" s="554" t="s">
        <v>131</v>
      </c>
      <c r="I390" s="92" t="s">
        <v>140</v>
      </c>
      <c r="J390" s="584"/>
      <c r="K390" s="587"/>
      <c r="L390" s="545"/>
      <c r="M390" s="805"/>
      <c r="N390" s="648"/>
      <c r="O390" s="545"/>
      <c r="P390" s="563"/>
      <c r="Q390" s="563"/>
      <c r="R390" s="563"/>
      <c r="S390" s="563"/>
      <c r="T390" s="563"/>
      <c r="U390" s="563"/>
      <c r="V390" s="563"/>
      <c r="W390" s="563"/>
      <c r="X390" s="563"/>
      <c r="Y390" s="545"/>
      <c r="Z390" s="563"/>
      <c r="AA390" s="545"/>
      <c r="AB390" s="705"/>
      <c r="AC390" s="577"/>
      <c r="AD390" s="577"/>
      <c r="AE390" s="773"/>
      <c r="AF390" s="545"/>
      <c r="AG390" s="545"/>
      <c r="AH390" s="545"/>
      <c r="AI390" s="569"/>
      <c r="AJ390" s="682"/>
      <c r="AK390" s="702"/>
      <c r="AL390" s="702"/>
      <c r="AM390" s="545"/>
      <c r="AN390" s="623"/>
      <c r="AO390" s="615"/>
      <c r="AP390" s="430"/>
      <c r="AQ390" s="430"/>
      <c r="AR390" s="430"/>
      <c r="AS390" s="430"/>
      <c r="AT390" s="430"/>
      <c r="AU390" s="430"/>
      <c r="AV390" s="430"/>
      <c r="AW390" s="430"/>
      <c r="AX390" s="430"/>
      <c r="AY390" s="430"/>
      <c r="AZ390" s="477"/>
      <c r="BA390" s="483"/>
      <c r="BB390" s="479"/>
      <c r="BC390" s="479"/>
      <c r="BD390" s="479"/>
      <c r="BE390" s="644"/>
    </row>
    <row r="391" spans="1:57" ht="12.75" customHeight="1" thickBot="1">
      <c r="A391" s="728"/>
      <c r="B391" s="575"/>
      <c r="C391" s="545"/>
      <c r="D391" s="425"/>
      <c r="E391" s="648"/>
      <c r="F391" s="425"/>
      <c r="G391" s="648"/>
      <c r="H391" s="554"/>
      <c r="I391" s="92" t="s">
        <v>140</v>
      </c>
      <c r="J391" s="584"/>
      <c r="K391" s="587"/>
      <c r="L391" s="545"/>
      <c r="M391" s="805"/>
      <c r="N391" s="648"/>
      <c r="O391" s="545"/>
      <c r="P391" s="563"/>
      <c r="Q391" s="563"/>
      <c r="R391" s="563"/>
      <c r="S391" s="563"/>
      <c r="T391" s="563"/>
      <c r="U391" s="563"/>
      <c r="V391" s="563"/>
      <c r="W391" s="563"/>
      <c r="X391" s="563"/>
      <c r="Y391" s="545"/>
      <c r="Z391" s="563"/>
      <c r="AA391" s="545"/>
      <c r="AB391" s="705"/>
      <c r="AC391" s="577"/>
      <c r="AD391" s="577"/>
      <c r="AE391" s="773"/>
      <c r="AF391" s="545"/>
      <c r="AG391" s="545"/>
      <c r="AH391" s="545"/>
      <c r="AI391" s="569"/>
      <c r="AJ391" s="682"/>
      <c r="AK391" s="702"/>
      <c r="AL391" s="702"/>
      <c r="AM391" s="545"/>
      <c r="AN391" s="623"/>
      <c r="AO391" s="615"/>
      <c r="AP391" s="430"/>
      <c r="AQ391" s="430"/>
      <c r="AR391" s="430"/>
      <c r="AS391" s="430"/>
      <c r="AT391" s="430"/>
      <c r="AU391" s="430"/>
      <c r="AV391" s="430"/>
      <c r="AW391" s="430"/>
      <c r="AX391" s="430"/>
      <c r="AY391" s="430"/>
      <c r="AZ391" s="477"/>
      <c r="BA391" s="483"/>
      <c r="BB391" s="479"/>
      <c r="BC391" s="479"/>
      <c r="BD391" s="479"/>
      <c r="BE391" s="644"/>
    </row>
    <row r="392" spans="1:57" ht="18.75" customHeight="1" thickBot="1">
      <c r="A392" s="728"/>
      <c r="B392" s="575"/>
      <c r="C392" s="545"/>
      <c r="D392" s="425"/>
      <c r="E392" s="648"/>
      <c r="F392" s="425"/>
      <c r="G392" s="648"/>
      <c r="H392" s="554" t="s">
        <v>132</v>
      </c>
      <c r="I392" s="92" t="s">
        <v>140</v>
      </c>
      <c r="J392" s="584"/>
      <c r="K392" s="587"/>
      <c r="L392" s="545"/>
      <c r="M392" s="805"/>
      <c r="N392" s="648"/>
      <c r="O392" s="545"/>
      <c r="P392" s="563"/>
      <c r="Q392" s="563"/>
      <c r="R392" s="563"/>
      <c r="S392" s="563"/>
      <c r="T392" s="563"/>
      <c r="U392" s="563"/>
      <c r="V392" s="563"/>
      <c r="W392" s="563"/>
      <c r="X392" s="563"/>
      <c r="Y392" s="545"/>
      <c r="Z392" s="563"/>
      <c r="AA392" s="545"/>
      <c r="AB392" s="705"/>
      <c r="AC392" s="577"/>
      <c r="AD392" s="577"/>
      <c r="AE392" s="773"/>
      <c r="AF392" s="545"/>
      <c r="AG392" s="545"/>
      <c r="AH392" s="545"/>
      <c r="AI392" s="569"/>
      <c r="AJ392" s="682"/>
      <c r="AK392" s="702"/>
      <c r="AL392" s="702"/>
      <c r="AM392" s="545"/>
      <c r="AN392" s="623"/>
      <c r="AO392" s="615"/>
      <c r="AP392" s="430"/>
      <c r="AQ392" s="430"/>
      <c r="AR392" s="430"/>
      <c r="AS392" s="430"/>
      <c r="AT392" s="430"/>
      <c r="AU392" s="430"/>
      <c r="AV392" s="430"/>
      <c r="AW392" s="430"/>
      <c r="AX392" s="430"/>
      <c r="AY392" s="430"/>
      <c r="AZ392" s="477"/>
      <c r="BA392" s="483"/>
      <c r="BB392" s="479"/>
      <c r="BC392" s="479"/>
      <c r="BD392" s="479"/>
      <c r="BE392" s="644"/>
    </row>
    <row r="393" spans="1:57" ht="12.75" customHeight="1" thickBot="1">
      <c r="A393" s="728"/>
      <c r="B393" s="575"/>
      <c r="C393" s="545"/>
      <c r="D393" s="425"/>
      <c r="E393" s="648"/>
      <c r="F393" s="425"/>
      <c r="G393" s="648"/>
      <c r="H393" s="554"/>
      <c r="I393" s="92" t="s">
        <v>140</v>
      </c>
      <c r="J393" s="584"/>
      <c r="K393" s="587"/>
      <c r="L393" s="545"/>
      <c r="M393" s="805"/>
      <c r="N393" s="648"/>
      <c r="O393" s="545"/>
      <c r="P393" s="563"/>
      <c r="Q393" s="563"/>
      <c r="R393" s="563"/>
      <c r="S393" s="563"/>
      <c r="T393" s="563"/>
      <c r="U393" s="563"/>
      <c r="V393" s="563"/>
      <c r="W393" s="563"/>
      <c r="X393" s="563"/>
      <c r="Y393" s="545"/>
      <c r="Z393" s="563"/>
      <c r="AA393" s="545"/>
      <c r="AB393" s="705"/>
      <c r="AC393" s="577"/>
      <c r="AD393" s="577"/>
      <c r="AE393" s="773"/>
      <c r="AF393" s="545"/>
      <c r="AG393" s="545"/>
      <c r="AH393" s="545"/>
      <c r="AI393" s="569"/>
      <c r="AJ393" s="682"/>
      <c r="AK393" s="702"/>
      <c r="AL393" s="702"/>
      <c r="AM393" s="545"/>
      <c r="AN393" s="623"/>
      <c r="AO393" s="615"/>
      <c r="AP393" s="430"/>
      <c r="AQ393" s="430"/>
      <c r="AR393" s="430"/>
      <c r="AS393" s="430"/>
      <c r="AT393" s="430"/>
      <c r="AU393" s="430"/>
      <c r="AV393" s="430"/>
      <c r="AW393" s="430"/>
      <c r="AX393" s="430"/>
      <c r="AY393" s="430"/>
      <c r="AZ393" s="477"/>
      <c r="BA393" s="483"/>
      <c r="BB393" s="479"/>
      <c r="BC393" s="479"/>
      <c r="BD393" s="479"/>
      <c r="BE393" s="644"/>
    </row>
    <row r="394" spans="1:57" ht="14.25" customHeight="1" thickBot="1">
      <c r="A394" s="728"/>
      <c r="B394" s="575"/>
      <c r="C394" s="545"/>
      <c r="D394" s="425"/>
      <c r="E394" s="648"/>
      <c r="F394" s="425"/>
      <c r="G394" s="648"/>
      <c r="H394" s="556" t="s">
        <v>133</v>
      </c>
      <c r="I394" s="92" t="s">
        <v>140</v>
      </c>
      <c r="J394" s="584"/>
      <c r="K394" s="587"/>
      <c r="L394" s="545"/>
      <c r="M394" s="805"/>
      <c r="N394" s="648"/>
      <c r="O394" s="545"/>
      <c r="P394" s="563"/>
      <c r="Q394" s="563"/>
      <c r="R394" s="563"/>
      <c r="S394" s="563"/>
      <c r="T394" s="563"/>
      <c r="U394" s="563"/>
      <c r="V394" s="563"/>
      <c r="W394" s="563"/>
      <c r="X394" s="563"/>
      <c r="Y394" s="545"/>
      <c r="Z394" s="563"/>
      <c r="AA394" s="545"/>
      <c r="AB394" s="705"/>
      <c r="AC394" s="577"/>
      <c r="AD394" s="577"/>
      <c r="AE394" s="773"/>
      <c r="AF394" s="545"/>
      <c r="AG394" s="545"/>
      <c r="AH394" s="545"/>
      <c r="AI394" s="569"/>
      <c r="AJ394" s="682"/>
      <c r="AK394" s="702"/>
      <c r="AL394" s="702"/>
      <c r="AM394" s="545"/>
      <c r="AN394" s="623"/>
      <c r="AO394" s="615"/>
      <c r="AP394" s="430"/>
      <c r="AQ394" s="430"/>
      <c r="AR394" s="430"/>
      <c r="AS394" s="430"/>
      <c r="AT394" s="430"/>
      <c r="AU394" s="430"/>
      <c r="AV394" s="430"/>
      <c r="AW394" s="430"/>
      <c r="AX394" s="430"/>
      <c r="AY394" s="430"/>
      <c r="AZ394" s="477"/>
      <c r="BA394" s="483"/>
      <c r="BB394" s="479"/>
      <c r="BC394" s="479"/>
      <c r="BD394" s="479"/>
      <c r="BE394" s="644"/>
    </row>
    <row r="395" spans="1:57" ht="13.5" customHeight="1" thickBot="1">
      <c r="A395" s="728"/>
      <c r="B395" s="575"/>
      <c r="C395" s="545"/>
      <c r="D395" s="425"/>
      <c r="E395" s="648"/>
      <c r="F395" s="425"/>
      <c r="G395" s="648"/>
      <c r="H395" s="558"/>
      <c r="I395" s="92" t="s">
        <v>140</v>
      </c>
      <c r="J395" s="584"/>
      <c r="K395" s="587"/>
      <c r="L395" s="545"/>
      <c r="M395" s="805"/>
      <c r="N395" s="648"/>
      <c r="O395" s="545"/>
      <c r="P395" s="563"/>
      <c r="Q395" s="563"/>
      <c r="R395" s="563"/>
      <c r="S395" s="563"/>
      <c r="T395" s="563"/>
      <c r="U395" s="563"/>
      <c r="V395" s="563"/>
      <c r="W395" s="563"/>
      <c r="X395" s="563"/>
      <c r="Y395" s="545"/>
      <c r="Z395" s="563"/>
      <c r="AA395" s="545"/>
      <c r="AB395" s="705"/>
      <c r="AC395" s="577"/>
      <c r="AD395" s="577"/>
      <c r="AE395" s="773"/>
      <c r="AF395" s="545"/>
      <c r="AG395" s="545"/>
      <c r="AH395" s="545"/>
      <c r="AI395" s="569"/>
      <c r="AJ395" s="682"/>
      <c r="AK395" s="702"/>
      <c r="AL395" s="702"/>
      <c r="AM395" s="545"/>
      <c r="AN395" s="623"/>
      <c r="AO395" s="615"/>
      <c r="AP395" s="430"/>
      <c r="AQ395" s="430"/>
      <c r="AR395" s="430"/>
      <c r="AS395" s="430"/>
      <c r="AT395" s="430"/>
      <c r="AU395" s="430"/>
      <c r="AV395" s="430"/>
      <c r="AW395" s="430"/>
      <c r="AX395" s="430"/>
      <c r="AY395" s="430"/>
      <c r="AZ395" s="477"/>
      <c r="BA395" s="483"/>
      <c r="BB395" s="479"/>
      <c r="BC395" s="479"/>
      <c r="BD395" s="479"/>
      <c r="BE395" s="644"/>
    </row>
    <row r="396" spans="1:57" ht="18.75" customHeight="1" thickBot="1">
      <c r="A396" s="728"/>
      <c r="B396" s="575"/>
      <c r="C396" s="545"/>
      <c r="D396" s="425"/>
      <c r="E396" s="648"/>
      <c r="F396" s="425"/>
      <c r="G396" s="648"/>
      <c r="H396" s="684" t="s">
        <v>134</v>
      </c>
      <c r="I396" s="92" t="s">
        <v>140</v>
      </c>
      <c r="J396" s="584"/>
      <c r="K396" s="587"/>
      <c r="L396" s="545"/>
      <c r="M396" s="805"/>
      <c r="N396" s="648"/>
      <c r="O396" s="545"/>
      <c r="P396" s="563"/>
      <c r="Q396" s="563"/>
      <c r="R396" s="563"/>
      <c r="S396" s="563"/>
      <c r="T396" s="563"/>
      <c r="U396" s="563"/>
      <c r="V396" s="563"/>
      <c r="W396" s="563"/>
      <c r="X396" s="563"/>
      <c r="Y396" s="545"/>
      <c r="Z396" s="563"/>
      <c r="AA396" s="545"/>
      <c r="AB396" s="705"/>
      <c r="AC396" s="577"/>
      <c r="AD396" s="577"/>
      <c r="AE396" s="773"/>
      <c r="AF396" s="545"/>
      <c r="AG396" s="545"/>
      <c r="AH396" s="545"/>
      <c r="AI396" s="569"/>
      <c r="AJ396" s="682"/>
      <c r="AK396" s="702"/>
      <c r="AL396" s="702"/>
      <c r="AM396" s="545"/>
      <c r="AN396" s="623"/>
      <c r="AO396" s="615"/>
      <c r="AP396" s="430"/>
      <c r="AQ396" s="430"/>
      <c r="AR396" s="430"/>
      <c r="AS396" s="430"/>
      <c r="AT396" s="430"/>
      <c r="AU396" s="430"/>
      <c r="AV396" s="430"/>
      <c r="AW396" s="430"/>
      <c r="AX396" s="430"/>
      <c r="AY396" s="430"/>
      <c r="AZ396" s="477"/>
      <c r="BA396" s="483"/>
      <c r="BB396" s="479"/>
      <c r="BC396" s="479"/>
      <c r="BD396" s="479"/>
      <c r="BE396" s="644"/>
    </row>
    <row r="397" spans="1:57" ht="15.75" customHeight="1" thickBot="1">
      <c r="A397" s="729"/>
      <c r="B397" s="793"/>
      <c r="C397" s="589"/>
      <c r="D397" s="426"/>
      <c r="E397" s="649"/>
      <c r="F397" s="426"/>
      <c r="G397" s="649"/>
      <c r="H397" s="685"/>
      <c r="I397" s="92" t="s">
        <v>140</v>
      </c>
      <c r="J397" s="666"/>
      <c r="K397" s="668"/>
      <c r="L397" s="545"/>
      <c r="M397" s="806"/>
      <c r="N397" s="649"/>
      <c r="O397" s="589"/>
      <c r="P397" s="658"/>
      <c r="Q397" s="658"/>
      <c r="R397" s="658"/>
      <c r="S397" s="658"/>
      <c r="T397" s="658"/>
      <c r="U397" s="658"/>
      <c r="V397" s="658"/>
      <c r="W397" s="658"/>
      <c r="X397" s="658"/>
      <c r="Y397" s="589"/>
      <c r="Z397" s="658"/>
      <c r="AA397" s="589"/>
      <c r="AB397" s="706"/>
      <c r="AC397" s="577"/>
      <c r="AD397" s="577"/>
      <c r="AE397" s="774"/>
      <c r="AF397" s="589"/>
      <c r="AG397" s="589"/>
      <c r="AH397" s="545"/>
      <c r="AI397" s="632"/>
      <c r="AJ397" s="683"/>
      <c r="AK397" s="703"/>
      <c r="AL397" s="703"/>
      <c r="AM397" s="589"/>
      <c r="AN397" s="916"/>
      <c r="AO397" s="645"/>
      <c r="AP397" s="431"/>
      <c r="AQ397" s="431"/>
      <c r="AR397" s="431"/>
      <c r="AS397" s="431"/>
      <c r="AT397" s="431"/>
      <c r="AU397" s="431"/>
      <c r="AV397" s="431"/>
      <c r="AW397" s="431"/>
      <c r="AX397" s="431"/>
      <c r="AY397" s="431"/>
      <c r="AZ397" s="484"/>
      <c r="BA397" s="485"/>
      <c r="BB397" s="486"/>
      <c r="BC397" s="486"/>
      <c r="BD397" s="486"/>
      <c r="BE397" s="646"/>
    </row>
    <row r="398" spans="1:57" ht="46.5" customHeight="1" thickBot="1">
      <c r="A398" s="827">
        <v>14</v>
      </c>
      <c r="B398" s="575" t="s">
        <v>374</v>
      </c>
      <c r="C398" s="545" t="s">
        <v>375</v>
      </c>
      <c r="D398" s="424" t="s">
        <v>85</v>
      </c>
      <c r="E398" s="545" t="s">
        <v>376</v>
      </c>
      <c r="F398" s="570" t="s">
        <v>377</v>
      </c>
      <c r="G398" s="733" t="s">
        <v>88</v>
      </c>
      <c r="H398" s="48" t="s">
        <v>89</v>
      </c>
      <c r="I398" s="92" t="s">
        <v>140</v>
      </c>
      <c r="J398" s="665">
        <v>26</v>
      </c>
      <c r="K398" s="587" t="str">
        <f>+IF(AND(J398&lt;6,J398&gt;0),"Moderado",IF(AND(J398&lt;12,J398&gt;5),"Mayor",IF(AND(J398&lt;20,J398&gt;11),"Catastrófico","Responda las Preguntas de Impacto")))</f>
        <v>Responda las Preguntas de Impacto</v>
      </c>
      <c r="L398" s="544"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804"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833" t="s">
        <v>378</v>
      </c>
      <c r="O398" s="546" t="s">
        <v>92</v>
      </c>
      <c r="P398" s="33" t="s">
        <v>93</v>
      </c>
      <c r="Q398" s="30" t="s">
        <v>94</v>
      </c>
      <c r="R398" s="33">
        <v>15</v>
      </c>
      <c r="S398" s="564">
        <f>SUM(R398:R405)</f>
        <v>100</v>
      </c>
      <c r="T398" s="564" t="str">
        <f>+IF(AND(S398&lt;=100,S398&gt;=96),"Fuerte",IF(AND(S398&lt;=95,S398&gt;=86),"Moderado",IF(AND(S398&lt;=85,J398&gt;=0),"Débil"," ")))</f>
        <v>Fuerte</v>
      </c>
      <c r="U398" s="564" t="s">
        <v>95</v>
      </c>
      <c r="V398" s="564"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564">
        <f>IF(V398="Fuerte",100,IF(V398="Moderado",50,IF(V398="Débil",0)))</f>
        <v>100</v>
      </c>
      <c r="X398" s="563">
        <f>AVERAGE(W398:W423)</f>
        <v>100</v>
      </c>
      <c r="Y398" s="545" t="s">
        <v>379</v>
      </c>
      <c r="Z398" s="563" t="s">
        <v>208</v>
      </c>
      <c r="AA398" s="830" t="s">
        <v>380</v>
      </c>
      <c r="AB398" s="705" t="str">
        <f>+IF(X398=100,"Fuerte",IF(AND(X398&lt;=99,X398&gt;=50),"Moderado",IF(X398&lt;50,"Débil"," ")))</f>
        <v>Fuerte</v>
      </c>
      <c r="AC398" s="577" t="s">
        <v>99</v>
      </c>
      <c r="AD398" s="577" t="s">
        <v>99</v>
      </c>
      <c r="AE398" s="832"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545"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545" t="str">
        <f>K398</f>
        <v>Responda las Preguntas de Impacto</v>
      </c>
      <c r="AH398" s="544"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637"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549" t="s">
        <v>381</v>
      </c>
      <c r="AK398" s="551">
        <v>43466</v>
      </c>
      <c r="AL398" s="551">
        <v>43830</v>
      </c>
      <c r="AM398" s="548" t="s">
        <v>382</v>
      </c>
      <c r="AN398" s="917" t="s">
        <v>383</v>
      </c>
      <c r="AO398" s="656"/>
      <c r="AP398" s="621"/>
      <c r="AQ398" s="621"/>
      <c r="AR398" s="621"/>
      <c r="AS398" s="621"/>
      <c r="AT398" s="621"/>
      <c r="AU398" s="621"/>
      <c r="AV398" s="621"/>
      <c r="AW398" s="621"/>
      <c r="AX398" s="621"/>
      <c r="AY398" s="621"/>
      <c r="AZ398" s="622"/>
      <c r="BA398" s="625"/>
      <c r="BB398" s="650"/>
      <c r="BC398" s="650"/>
      <c r="BD398" s="650"/>
      <c r="BE398" s="653"/>
    </row>
    <row r="399" spans="1:57" ht="30" customHeight="1" thickBot="1">
      <c r="A399" s="436"/>
      <c r="B399" s="575"/>
      <c r="C399" s="545"/>
      <c r="D399" s="425"/>
      <c r="E399" s="545"/>
      <c r="F399" s="425"/>
      <c r="G399" s="648"/>
      <c r="H399" s="32" t="s">
        <v>104</v>
      </c>
      <c r="I399" s="92" t="s">
        <v>140</v>
      </c>
      <c r="J399" s="584"/>
      <c r="K399" s="587"/>
      <c r="L399" s="545"/>
      <c r="M399" s="805"/>
      <c r="N399" s="448"/>
      <c r="O399" s="428"/>
      <c r="P399" s="34" t="s">
        <v>105</v>
      </c>
      <c r="Q399" s="30" t="s">
        <v>106</v>
      </c>
      <c r="R399" s="34">
        <v>15</v>
      </c>
      <c r="S399" s="430"/>
      <c r="T399" s="430"/>
      <c r="U399" s="430"/>
      <c r="V399" s="430"/>
      <c r="W399" s="430"/>
      <c r="X399" s="563"/>
      <c r="Y399" s="563"/>
      <c r="Z399" s="563"/>
      <c r="AA399" s="830"/>
      <c r="AB399" s="705"/>
      <c r="AC399" s="577"/>
      <c r="AD399" s="577"/>
      <c r="AE399" s="773"/>
      <c r="AF399" s="545"/>
      <c r="AG399" s="545"/>
      <c r="AH399" s="545"/>
      <c r="AI399" s="572"/>
      <c r="AJ399" s="540"/>
      <c r="AK399" s="551"/>
      <c r="AL399" s="551"/>
      <c r="AM399" s="548"/>
      <c r="AN399" s="917"/>
      <c r="AO399" s="613"/>
      <c r="AP399" s="563"/>
      <c r="AQ399" s="563"/>
      <c r="AR399" s="563"/>
      <c r="AS399" s="563"/>
      <c r="AT399" s="563"/>
      <c r="AU399" s="563"/>
      <c r="AV399" s="563"/>
      <c r="AW399" s="563"/>
      <c r="AX399" s="563"/>
      <c r="AY399" s="563"/>
      <c r="AZ399" s="623"/>
      <c r="BA399" s="626"/>
      <c r="BB399" s="651"/>
      <c r="BC399" s="651"/>
      <c r="BD399" s="651"/>
      <c r="BE399" s="654"/>
    </row>
    <row r="400" spans="1:57" ht="30" customHeight="1" thickBot="1">
      <c r="A400" s="436"/>
      <c r="B400" s="575"/>
      <c r="C400" s="545"/>
      <c r="D400" s="425"/>
      <c r="E400" s="545"/>
      <c r="F400" s="425"/>
      <c r="G400" s="648"/>
      <c r="H400" s="32" t="s">
        <v>107</v>
      </c>
      <c r="I400" s="92" t="s">
        <v>140</v>
      </c>
      <c r="J400" s="584"/>
      <c r="K400" s="587"/>
      <c r="L400" s="545"/>
      <c r="M400" s="805"/>
      <c r="N400" s="448"/>
      <c r="O400" s="428"/>
      <c r="P400" s="34" t="s">
        <v>108</v>
      </c>
      <c r="Q400" s="30" t="s">
        <v>109</v>
      </c>
      <c r="R400" s="34">
        <v>15</v>
      </c>
      <c r="S400" s="430"/>
      <c r="T400" s="430"/>
      <c r="U400" s="430"/>
      <c r="V400" s="430"/>
      <c r="W400" s="430"/>
      <c r="X400" s="563"/>
      <c r="Y400" s="563"/>
      <c r="Z400" s="563"/>
      <c r="AA400" s="830"/>
      <c r="AB400" s="705"/>
      <c r="AC400" s="577"/>
      <c r="AD400" s="577"/>
      <c r="AE400" s="773"/>
      <c r="AF400" s="545"/>
      <c r="AG400" s="545"/>
      <c r="AH400" s="545"/>
      <c r="AI400" s="572"/>
      <c r="AJ400" s="540"/>
      <c r="AK400" s="551"/>
      <c r="AL400" s="551"/>
      <c r="AM400" s="548"/>
      <c r="AN400" s="917"/>
      <c r="AO400" s="613"/>
      <c r="AP400" s="563"/>
      <c r="AQ400" s="563"/>
      <c r="AR400" s="563"/>
      <c r="AS400" s="563"/>
      <c r="AT400" s="563"/>
      <c r="AU400" s="563"/>
      <c r="AV400" s="563"/>
      <c r="AW400" s="563"/>
      <c r="AX400" s="563"/>
      <c r="AY400" s="563"/>
      <c r="AZ400" s="623"/>
      <c r="BA400" s="626"/>
      <c r="BB400" s="651"/>
      <c r="BC400" s="651"/>
      <c r="BD400" s="651"/>
      <c r="BE400" s="654"/>
    </row>
    <row r="401" spans="1:57" ht="30" customHeight="1" thickBot="1">
      <c r="A401" s="436"/>
      <c r="B401" s="575"/>
      <c r="C401" s="545"/>
      <c r="D401" s="425"/>
      <c r="E401" s="545"/>
      <c r="F401" s="425"/>
      <c r="G401" s="648"/>
      <c r="H401" s="32" t="s">
        <v>110</v>
      </c>
      <c r="I401" s="92" t="s">
        <v>140</v>
      </c>
      <c r="J401" s="584"/>
      <c r="K401" s="587"/>
      <c r="L401" s="545"/>
      <c r="M401" s="805"/>
      <c r="N401" s="448"/>
      <c r="O401" s="428"/>
      <c r="P401" s="34" t="s">
        <v>112</v>
      </c>
      <c r="Q401" s="30" t="s">
        <v>113</v>
      </c>
      <c r="R401" s="34">
        <v>15</v>
      </c>
      <c r="S401" s="430"/>
      <c r="T401" s="430"/>
      <c r="U401" s="430"/>
      <c r="V401" s="430"/>
      <c r="W401" s="430"/>
      <c r="X401" s="563"/>
      <c r="Y401" s="563"/>
      <c r="Z401" s="563"/>
      <c r="AA401" s="830"/>
      <c r="AB401" s="705"/>
      <c r="AC401" s="577"/>
      <c r="AD401" s="577"/>
      <c r="AE401" s="773"/>
      <c r="AF401" s="545"/>
      <c r="AG401" s="545"/>
      <c r="AH401" s="545"/>
      <c r="AI401" s="572"/>
      <c r="AJ401" s="540"/>
      <c r="AK401" s="551"/>
      <c r="AL401" s="551"/>
      <c r="AM401" s="548"/>
      <c r="AN401" s="917"/>
      <c r="AO401" s="613"/>
      <c r="AP401" s="563"/>
      <c r="AQ401" s="563"/>
      <c r="AR401" s="563"/>
      <c r="AS401" s="563"/>
      <c r="AT401" s="563"/>
      <c r="AU401" s="563"/>
      <c r="AV401" s="563"/>
      <c r="AW401" s="563"/>
      <c r="AX401" s="563"/>
      <c r="AY401" s="563"/>
      <c r="AZ401" s="623"/>
      <c r="BA401" s="626"/>
      <c r="BB401" s="651"/>
      <c r="BC401" s="651"/>
      <c r="BD401" s="651"/>
      <c r="BE401" s="654"/>
    </row>
    <row r="402" spans="1:57" ht="30" customHeight="1" thickBot="1">
      <c r="A402" s="436"/>
      <c r="B402" s="575"/>
      <c r="C402" s="545"/>
      <c r="D402" s="425"/>
      <c r="E402" s="545"/>
      <c r="F402" s="425"/>
      <c r="G402" s="648"/>
      <c r="H402" s="32" t="s">
        <v>114</v>
      </c>
      <c r="I402" s="92" t="s">
        <v>140</v>
      </c>
      <c r="J402" s="584"/>
      <c r="K402" s="587"/>
      <c r="L402" s="545"/>
      <c r="M402" s="805"/>
      <c r="N402" s="448"/>
      <c r="O402" s="428"/>
      <c r="P402" s="34" t="s">
        <v>115</v>
      </c>
      <c r="Q402" s="30" t="s">
        <v>116</v>
      </c>
      <c r="R402" s="34">
        <v>15</v>
      </c>
      <c r="S402" s="430"/>
      <c r="T402" s="430"/>
      <c r="U402" s="430"/>
      <c r="V402" s="430"/>
      <c r="W402" s="430"/>
      <c r="X402" s="563"/>
      <c r="Y402" s="563"/>
      <c r="Z402" s="563"/>
      <c r="AA402" s="830"/>
      <c r="AB402" s="705"/>
      <c r="AC402" s="577"/>
      <c r="AD402" s="577"/>
      <c r="AE402" s="773"/>
      <c r="AF402" s="545"/>
      <c r="AG402" s="545"/>
      <c r="AH402" s="545"/>
      <c r="AI402" s="572"/>
      <c r="AJ402" s="540"/>
      <c r="AK402" s="551"/>
      <c r="AL402" s="551"/>
      <c r="AM402" s="548"/>
      <c r="AN402" s="917"/>
      <c r="AO402" s="613"/>
      <c r="AP402" s="563"/>
      <c r="AQ402" s="563"/>
      <c r="AR402" s="563"/>
      <c r="AS402" s="563"/>
      <c r="AT402" s="563"/>
      <c r="AU402" s="563"/>
      <c r="AV402" s="563"/>
      <c r="AW402" s="563"/>
      <c r="AX402" s="563"/>
      <c r="AY402" s="563"/>
      <c r="AZ402" s="623"/>
      <c r="BA402" s="626"/>
      <c r="BB402" s="651"/>
      <c r="BC402" s="651"/>
      <c r="BD402" s="651"/>
      <c r="BE402" s="654"/>
    </row>
    <row r="403" spans="1:57" ht="30" customHeight="1" thickBot="1">
      <c r="A403" s="436"/>
      <c r="B403" s="575"/>
      <c r="C403" s="545"/>
      <c r="D403" s="425"/>
      <c r="E403" s="545"/>
      <c r="F403" s="425"/>
      <c r="G403" s="648"/>
      <c r="H403" s="32" t="s">
        <v>117</v>
      </c>
      <c r="I403" s="92" t="s">
        <v>140</v>
      </c>
      <c r="J403" s="584"/>
      <c r="K403" s="587"/>
      <c r="L403" s="545"/>
      <c r="M403" s="805"/>
      <c r="N403" s="448"/>
      <c r="O403" s="428"/>
      <c r="P403" s="35" t="s">
        <v>118</v>
      </c>
      <c r="Q403" s="30" t="s">
        <v>119</v>
      </c>
      <c r="R403" s="34">
        <v>15</v>
      </c>
      <c r="S403" s="430"/>
      <c r="T403" s="430"/>
      <c r="U403" s="430"/>
      <c r="V403" s="430"/>
      <c r="W403" s="430"/>
      <c r="X403" s="563"/>
      <c r="Y403" s="563"/>
      <c r="Z403" s="563"/>
      <c r="AA403" s="830"/>
      <c r="AB403" s="705"/>
      <c r="AC403" s="577"/>
      <c r="AD403" s="577"/>
      <c r="AE403" s="773"/>
      <c r="AF403" s="545"/>
      <c r="AG403" s="545"/>
      <c r="AH403" s="545"/>
      <c r="AI403" s="572"/>
      <c r="AJ403" s="540"/>
      <c r="AK403" s="551"/>
      <c r="AL403" s="551"/>
      <c r="AM403" s="548"/>
      <c r="AN403" s="917"/>
      <c r="AO403" s="613"/>
      <c r="AP403" s="563"/>
      <c r="AQ403" s="563"/>
      <c r="AR403" s="563"/>
      <c r="AS403" s="563"/>
      <c r="AT403" s="563"/>
      <c r="AU403" s="563"/>
      <c r="AV403" s="563"/>
      <c r="AW403" s="563"/>
      <c r="AX403" s="563"/>
      <c r="AY403" s="563"/>
      <c r="AZ403" s="623"/>
      <c r="BA403" s="626"/>
      <c r="BB403" s="651"/>
      <c r="BC403" s="651"/>
      <c r="BD403" s="651"/>
      <c r="BE403" s="654"/>
    </row>
    <row r="404" spans="1:57" ht="30" customHeight="1" thickBot="1">
      <c r="A404" s="436"/>
      <c r="B404" s="575"/>
      <c r="C404" s="545"/>
      <c r="D404" s="425"/>
      <c r="E404" s="545"/>
      <c r="F404" s="425"/>
      <c r="G404" s="648"/>
      <c r="H404" s="32" t="s">
        <v>120</v>
      </c>
      <c r="I404" s="92" t="s">
        <v>140</v>
      </c>
      <c r="J404" s="584"/>
      <c r="K404" s="587"/>
      <c r="L404" s="545"/>
      <c r="M404" s="805"/>
      <c r="N404" s="448"/>
      <c r="O404" s="428"/>
      <c r="P404" s="34" t="s">
        <v>121</v>
      </c>
      <c r="Q404" s="34" t="s">
        <v>122</v>
      </c>
      <c r="R404" s="34">
        <v>10</v>
      </c>
      <c r="S404" s="430"/>
      <c r="T404" s="430"/>
      <c r="U404" s="430"/>
      <c r="V404" s="430"/>
      <c r="W404" s="430"/>
      <c r="X404" s="563"/>
      <c r="Y404" s="563"/>
      <c r="Z404" s="563"/>
      <c r="AA404" s="830"/>
      <c r="AB404" s="705"/>
      <c r="AC404" s="577"/>
      <c r="AD404" s="577"/>
      <c r="AE404" s="773"/>
      <c r="AF404" s="545"/>
      <c r="AG404" s="545"/>
      <c r="AH404" s="545"/>
      <c r="AI404" s="572"/>
      <c r="AJ404" s="540"/>
      <c r="AK404" s="551"/>
      <c r="AL404" s="551"/>
      <c r="AM404" s="548"/>
      <c r="AN404" s="917"/>
      <c r="AO404" s="613"/>
      <c r="AP404" s="563"/>
      <c r="AQ404" s="563"/>
      <c r="AR404" s="563"/>
      <c r="AS404" s="563"/>
      <c r="AT404" s="563"/>
      <c r="AU404" s="563"/>
      <c r="AV404" s="563"/>
      <c r="AW404" s="563"/>
      <c r="AX404" s="563"/>
      <c r="AY404" s="563"/>
      <c r="AZ404" s="623"/>
      <c r="BA404" s="626"/>
      <c r="BB404" s="651"/>
      <c r="BC404" s="651"/>
      <c r="BD404" s="651"/>
      <c r="BE404" s="654"/>
    </row>
    <row r="405" spans="1:57" ht="72" customHeight="1" thickBot="1">
      <c r="A405" s="436"/>
      <c r="B405" s="575"/>
      <c r="C405" s="545"/>
      <c r="D405" s="425"/>
      <c r="E405" s="546"/>
      <c r="F405" s="425"/>
      <c r="G405" s="648"/>
      <c r="H405" s="32" t="s">
        <v>123</v>
      </c>
      <c r="I405" s="92" t="s">
        <v>140</v>
      </c>
      <c r="J405" s="584"/>
      <c r="K405" s="587"/>
      <c r="L405" s="545"/>
      <c r="M405" s="805"/>
      <c r="N405" s="448"/>
      <c r="O405" s="553"/>
      <c r="P405" s="31"/>
      <c r="Q405" s="35"/>
      <c r="R405" s="35"/>
      <c r="S405" s="430"/>
      <c r="T405" s="430"/>
      <c r="U405" s="430"/>
      <c r="V405" s="430"/>
      <c r="W405" s="430"/>
      <c r="X405" s="563"/>
      <c r="Y405" s="564"/>
      <c r="Z405" s="564"/>
      <c r="AA405" s="831"/>
      <c r="AB405" s="705"/>
      <c r="AC405" s="577"/>
      <c r="AD405" s="577"/>
      <c r="AE405" s="773"/>
      <c r="AF405" s="545"/>
      <c r="AG405" s="545"/>
      <c r="AH405" s="545"/>
      <c r="AI405" s="572"/>
      <c r="AJ405" s="540"/>
      <c r="AK405" s="552"/>
      <c r="AL405" s="552"/>
      <c r="AM405" s="549"/>
      <c r="AN405" s="917"/>
      <c r="AO405" s="614"/>
      <c r="AP405" s="564"/>
      <c r="AQ405" s="564"/>
      <c r="AR405" s="564"/>
      <c r="AS405" s="564"/>
      <c r="AT405" s="564"/>
      <c r="AU405" s="564"/>
      <c r="AV405" s="564"/>
      <c r="AW405" s="564"/>
      <c r="AX405" s="564"/>
      <c r="AY405" s="564"/>
      <c r="AZ405" s="624"/>
      <c r="BA405" s="627"/>
      <c r="BB405" s="652"/>
      <c r="BC405" s="652"/>
      <c r="BD405" s="652"/>
      <c r="BE405" s="655"/>
    </row>
    <row r="406" spans="1:57" ht="30" customHeight="1" thickBot="1">
      <c r="A406" s="436"/>
      <c r="B406" s="575"/>
      <c r="C406" s="545"/>
      <c r="D406" s="425"/>
      <c r="E406" s="647"/>
      <c r="F406" s="425"/>
      <c r="G406" s="648"/>
      <c r="H406" s="32" t="s">
        <v>124</v>
      </c>
      <c r="I406" s="92" t="s">
        <v>140</v>
      </c>
      <c r="J406" s="584"/>
      <c r="K406" s="587"/>
      <c r="L406" s="545"/>
      <c r="M406" s="805"/>
      <c r="N406" s="448"/>
      <c r="O406" s="428" t="s">
        <v>92</v>
      </c>
      <c r="P406" s="34" t="s">
        <v>93</v>
      </c>
      <c r="Q406" s="30" t="s">
        <v>94</v>
      </c>
      <c r="R406" s="34">
        <v>15</v>
      </c>
      <c r="S406" s="563">
        <f>SUM(R406:R415)</f>
        <v>100</v>
      </c>
      <c r="T406" s="562" t="str">
        <f>+IF(AND(S406&lt;=100,S406&gt;=96),"Fuerte",IF(AND(S406&lt;=95,S406&gt;=86),"Moderado",IF(AND(S406&lt;=85,J406&gt;=0),"Débil"," ")))</f>
        <v>Fuerte</v>
      </c>
      <c r="U406" s="562" t="s">
        <v>95</v>
      </c>
      <c r="V406" s="562"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562"/>
      <c r="X406" s="563"/>
      <c r="Y406" s="553"/>
      <c r="Z406" s="606"/>
      <c r="AA406" s="553"/>
      <c r="AB406" s="705"/>
      <c r="AC406" s="577"/>
      <c r="AD406" s="577"/>
      <c r="AE406" s="773"/>
      <c r="AF406" s="545"/>
      <c r="AG406" s="545"/>
      <c r="AH406" s="545"/>
      <c r="AI406" s="572"/>
      <c r="AJ406" s="540"/>
      <c r="AK406" s="541"/>
      <c r="AL406" s="541"/>
      <c r="AM406" s="428"/>
      <c r="AN406" s="917"/>
      <c r="AO406" s="615"/>
      <c r="AP406" s="430"/>
      <c r="AQ406" s="430"/>
      <c r="AR406" s="430"/>
      <c r="AS406" s="430"/>
      <c r="AT406" s="430"/>
      <c r="AU406" s="430"/>
      <c r="AV406" s="430"/>
      <c r="AW406" s="430"/>
      <c r="AX406" s="430"/>
      <c r="AY406" s="430"/>
      <c r="AZ406" s="477"/>
      <c r="BA406" s="483"/>
      <c r="BB406" s="479"/>
      <c r="BC406" s="479"/>
      <c r="BD406" s="479"/>
      <c r="BE406" s="644"/>
    </row>
    <row r="407" spans="1:57" ht="30" customHeight="1" thickBot="1">
      <c r="A407" s="436"/>
      <c r="B407" s="575"/>
      <c r="C407" s="545"/>
      <c r="D407" s="425"/>
      <c r="E407" s="648"/>
      <c r="F407" s="425"/>
      <c r="G407" s="648"/>
      <c r="H407" s="32" t="s">
        <v>125</v>
      </c>
      <c r="I407" s="92" t="s">
        <v>140</v>
      </c>
      <c r="J407" s="584"/>
      <c r="K407" s="587"/>
      <c r="L407" s="545"/>
      <c r="M407" s="805"/>
      <c r="N407" s="448"/>
      <c r="O407" s="428"/>
      <c r="P407" s="34" t="s">
        <v>105</v>
      </c>
      <c r="Q407" s="30" t="s">
        <v>106</v>
      </c>
      <c r="R407" s="34">
        <v>15</v>
      </c>
      <c r="S407" s="563"/>
      <c r="T407" s="563"/>
      <c r="U407" s="563"/>
      <c r="V407" s="563"/>
      <c r="W407" s="563"/>
      <c r="X407" s="563"/>
      <c r="Y407" s="545"/>
      <c r="Z407" s="563"/>
      <c r="AA407" s="545"/>
      <c r="AB407" s="705"/>
      <c r="AC407" s="577"/>
      <c r="AD407" s="577"/>
      <c r="AE407" s="773"/>
      <c r="AF407" s="545"/>
      <c r="AG407" s="545"/>
      <c r="AH407" s="545"/>
      <c r="AI407" s="572"/>
      <c r="AJ407" s="540"/>
      <c r="AK407" s="541"/>
      <c r="AL407" s="541"/>
      <c r="AM407" s="428"/>
      <c r="AN407" s="917"/>
      <c r="AO407" s="615"/>
      <c r="AP407" s="430"/>
      <c r="AQ407" s="430"/>
      <c r="AR407" s="430"/>
      <c r="AS407" s="430"/>
      <c r="AT407" s="430"/>
      <c r="AU407" s="430"/>
      <c r="AV407" s="430"/>
      <c r="AW407" s="430"/>
      <c r="AX407" s="430"/>
      <c r="AY407" s="430"/>
      <c r="AZ407" s="477"/>
      <c r="BA407" s="483"/>
      <c r="BB407" s="479"/>
      <c r="BC407" s="479"/>
      <c r="BD407" s="479"/>
      <c r="BE407" s="644"/>
    </row>
    <row r="408" spans="1:57" ht="30" customHeight="1" thickBot="1">
      <c r="A408" s="436"/>
      <c r="B408" s="575"/>
      <c r="C408" s="545"/>
      <c r="D408" s="425"/>
      <c r="E408" s="648"/>
      <c r="F408" s="425"/>
      <c r="G408" s="648"/>
      <c r="H408" s="32" t="s">
        <v>126</v>
      </c>
      <c r="I408" s="92" t="s">
        <v>140</v>
      </c>
      <c r="J408" s="584"/>
      <c r="K408" s="587"/>
      <c r="L408" s="545"/>
      <c r="M408" s="805"/>
      <c r="N408" s="448"/>
      <c r="O408" s="428"/>
      <c r="P408" s="34" t="s">
        <v>108</v>
      </c>
      <c r="Q408" s="30" t="s">
        <v>109</v>
      </c>
      <c r="R408" s="34">
        <v>15</v>
      </c>
      <c r="S408" s="563"/>
      <c r="T408" s="563"/>
      <c r="U408" s="563"/>
      <c r="V408" s="563"/>
      <c r="W408" s="563"/>
      <c r="X408" s="563"/>
      <c r="Y408" s="545"/>
      <c r="Z408" s="563"/>
      <c r="AA408" s="545"/>
      <c r="AB408" s="705"/>
      <c r="AC408" s="577"/>
      <c r="AD408" s="577"/>
      <c r="AE408" s="773"/>
      <c r="AF408" s="545"/>
      <c r="AG408" s="545"/>
      <c r="AH408" s="545"/>
      <c r="AI408" s="572"/>
      <c r="AJ408" s="540"/>
      <c r="AK408" s="541"/>
      <c r="AL408" s="541"/>
      <c r="AM408" s="428"/>
      <c r="AN408" s="917"/>
      <c r="AO408" s="615"/>
      <c r="AP408" s="430"/>
      <c r="AQ408" s="430"/>
      <c r="AR408" s="430"/>
      <c r="AS408" s="430"/>
      <c r="AT408" s="430"/>
      <c r="AU408" s="430"/>
      <c r="AV408" s="430"/>
      <c r="AW408" s="430"/>
      <c r="AX408" s="430"/>
      <c r="AY408" s="430"/>
      <c r="AZ408" s="477"/>
      <c r="BA408" s="483"/>
      <c r="BB408" s="479"/>
      <c r="BC408" s="479"/>
      <c r="BD408" s="479"/>
      <c r="BE408" s="644"/>
    </row>
    <row r="409" spans="1:57" ht="30" customHeight="1" thickBot="1">
      <c r="A409" s="436"/>
      <c r="B409" s="575"/>
      <c r="C409" s="545"/>
      <c r="D409" s="425"/>
      <c r="E409" s="648"/>
      <c r="F409" s="425"/>
      <c r="G409" s="648"/>
      <c r="H409" s="32" t="s">
        <v>127</v>
      </c>
      <c r="I409" s="92" t="s">
        <v>140</v>
      </c>
      <c r="J409" s="584"/>
      <c r="K409" s="587"/>
      <c r="L409" s="545"/>
      <c r="M409" s="805"/>
      <c r="N409" s="448"/>
      <c r="O409" s="428"/>
      <c r="P409" s="34" t="s">
        <v>112</v>
      </c>
      <c r="Q409" s="30" t="s">
        <v>113</v>
      </c>
      <c r="R409" s="34">
        <v>15</v>
      </c>
      <c r="S409" s="563"/>
      <c r="T409" s="563"/>
      <c r="U409" s="563"/>
      <c r="V409" s="563"/>
      <c r="W409" s="563"/>
      <c r="X409" s="563"/>
      <c r="Y409" s="545"/>
      <c r="Z409" s="563"/>
      <c r="AA409" s="545"/>
      <c r="AB409" s="705"/>
      <c r="AC409" s="577"/>
      <c r="AD409" s="577"/>
      <c r="AE409" s="773"/>
      <c r="AF409" s="545"/>
      <c r="AG409" s="545"/>
      <c r="AH409" s="545"/>
      <c r="AI409" s="572"/>
      <c r="AJ409" s="540"/>
      <c r="AK409" s="541"/>
      <c r="AL409" s="541"/>
      <c r="AM409" s="428"/>
      <c r="AN409" s="917"/>
      <c r="AO409" s="615"/>
      <c r="AP409" s="430"/>
      <c r="AQ409" s="430"/>
      <c r="AR409" s="430"/>
      <c r="AS409" s="430"/>
      <c r="AT409" s="430"/>
      <c r="AU409" s="430"/>
      <c r="AV409" s="430"/>
      <c r="AW409" s="430"/>
      <c r="AX409" s="430"/>
      <c r="AY409" s="430"/>
      <c r="AZ409" s="477"/>
      <c r="BA409" s="483"/>
      <c r="BB409" s="479"/>
      <c r="BC409" s="479"/>
      <c r="BD409" s="479"/>
      <c r="BE409" s="644"/>
    </row>
    <row r="410" spans="1:57" ht="18.75" customHeight="1" thickBot="1">
      <c r="A410" s="436"/>
      <c r="B410" s="575"/>
      <c r="C410" s="545"/>
      <c r="D410" s="425"/>
      <c r="E410" s="648"/>
      <c r="F410" s="425"/>
      <c r="G410" s="648"/>
      <c r="H410" s="554" t="s">
        <v>128</v>
      </c>
      <c r="I410" s="92" t="s">
        <v>140</v>
      </c>
      <c r="J410" s="584"/>
      <c r="K410" s="587"/>
      <c r="L410" s="545"/>
      <c r="M410" s="805"/>
      <c r="N410" s="448"/>
      <c r="O410" s="428"/>
      <c r="P410" s="34" t="s">
        <v>115</v>
      </c>
      <c r="Q410" s="30" t="s">
        <v>116</v>
      </c>
      <c r="R410" s="34">
        <v>15</v>
      </c>
      <c r="S410" s="563"/>
      <c r="T410" s="563"/>
      <c r="U410" s="563"/>
      <c r="V410" s="563"/>
      <c r="W410" s="563"/>
      <c r="X410" s="563"/>
      <c r="Y410" s="545"/>
      <c r="Z410" s="563"/>
      <c r="AA410" s="545"/>
      <c r="AB410" s="705"/>
      <c r="AC410" s="577"/>
      <c r="AD410" s="577"/>
      <c r="AE410" s="773"/>
      <c r="AF410" s="545"/>
      <c r="AG410" s="545"/>
      <c r="AH410" s="545"/>
      <c r="AI410" s="572"/>
      <c r="AJ410" s="540"/>
      <c r="AK410" s="541"/>
      <c r="AL410" s="541"/>
      <c r="AM410" s="428"/>
      <c r="AN410" s="917"/>
      <c r="AO410" s="615"/>
      <c r="AP410" s="430"/>
      <c r="AQ410" s="430"/>
      <c r="AR410" s="430"/>
      <c r="AS410" s="430"/>
      <c r="AT410" s="430"/>
      <c r="AU410" s="430"/>
      <c r="AV410" s="430"/>
      <c r="AW410" s="430"/>
      <c r="AX410" s="430"/>
      <c r="AY410" s="430"/>
      <c r="AZ410" s="477"/>
      <c r="BA410" s="483"/>
      <c r="BB410" s="479"/>
      <c r="BC410" s="479"/>
      <c r="BD410" s="479"/>
      <c r="BE410" s="644"/>
    </row>
    <row r="411" spans="1:57" ht="45.75" customHeight="1" thickBot="1">
      <c r="A411" s="436"/>
      <c r="B411" s="575"/>
      <c r="C411" s="545"/>
      <c r="D411" s="425"/>
      <c r="E411" s="648"/>
      <c r="F411" s="425"/>
      <c r="G411" s="648"/>
      <c r="H411" s="554"/>
      <c r="I411" s="92" t="s">
        <v>140</v>
      </c>
      <c r="J411" s="584"/>
      <c r="K411" s="587"/>
      <c r="L411" s="545"/>
      <c r="M411" s="805"/>
      <c r="N411" s="448"/>
      <c r="O411" s="428"/>
      <c r="P411" s="34" t="s">
        <v>118</v>
      </c>
      <c r="Q411" s="30" t="s">
        <v>119</v>
      </c>
      <c r="R411" s="34">
        <v>15</v>
      </c>
      <c r="S411" s="563"/>
      <c r="T411" s="563"/>
      <c r="U411" s="563"/>
      <c r="V411" s="563"/>
      <c r="W411" s="563"/>
      <c r="X411" s="563"/>
      <c r="Y411" s="545"/>
      <c r="Z411" s="563"/>
      <c r="AA411" s="545"/>
      <c r="AB411" s="705"/>
      <c r="AC411" s="577"/>
      <c r="AD411" s="577"/>
      <c r="AE411" s="773"/>
      <c r="AF411" s="545"/>
      <c r="AG411" s="545"/>
      <c r="AH411" s="545"/>
      <c r="AI411" s="572"/>
      <c r="AJ411" s="540"/>
      <c r="AK411" s="541"/>
      <c r="AL411" s="541"/>
      <c r="AM411" s="428"/>
      <c r="AN411" s="917"/>
      <c r="AO411" s="615"/>
      <c r="AP411" s="430"/>
      <c r="AQ411" s="430"/>
      <c r="AR411" s="430"/>
      <c r="AS411" s="430"/>
      <c r="AT411" s="430"/>
      <c r="AU411" s="430"/>
      <c r="AV411" s="430"/>
      <c r="AW411" s="430"/>
      <c r="AX411" s="430"/>
      <c r="AY411" s="430"/>
      <c r="AZ411" s="477"/>
      <c r="BA411" s="483"/>
      <c r="BB411" s="479"/>
      <c r="BC411" s="479"/>
      <c r="BD411" s="479"/>
      <c r="BE411" s="644"/>
    </row>
    <row r="412" spans="1:57" ht="27.75" customHeight="1" thickBot="1">
      <c r="A412" s="436"/>
      <c r="B412" s="575"/>
      <c r="C412" s="545"/>
      <c r="D412" s="425"/>
      <c r="E412" s="648"/>
      <c r="F412" s="425"/>
      <c r="G412" s="648"/>
      <c r="H412" s="556" t="s">
        <v>129</v>
      </c>
      <c r="I412" s="92" t="s">
        <v>140</v>
      </c>
      <c r="J412" s="584"/>
      <c r="K412" s="587"/>
      <c r="L412" s="545"/>
      <c r="M412" s="805"/>
      <c r="N412" s="448"/>
      <c r="O412" s="428"/>
      <c r="P412" s="34" t="s">
        <v>121</v>
      </c>
      <c r="Q412" s="34" t="s">
        <v>122</v>
      </c>
      <c r="R412" s="34">
        <v>10</v>
      </c>
      <c r="S412" s="563"/>
      <c r="T412" s="563"/>
      <c r="U412" s="563"/>
      <c r="V412" s="563"/>
      <c r="W412" s="563"/>
      <c r="X412" s="563"/>
      <c r="Y412" s="545"/>
      <c r="Z412" s="563"/>
      <c r="AA412" s="545"/>
      <c r="AB412" s="705"/>
      <c r="AC412" s="577"/>
      <c r="AD412" s="577"/>
      <c r="AE412" s="773"/>
      <c r="AF412" s="545"/>
      <c r="AG412" s="545"/>
      <c r="AH412" s="545"/>
      <c r="AI412" s="572"/>
      <c r="AJ412" s="540"/>
      <c r="AK412" s="541"/>
      <c r="AL412" s="541"/>
      <c r="AM412" s="428"/>
      <c r="AN412" s="917"/>
      <c r="AO412" s="615"/>
      <c r="AP412" s="430"/>
      <c r="AQ412" s="430"/>
      <c r="AR412" s="430"/>
      <c r="AS412" s="430"/>
      <c r="AT412" s="430"/>
      <c r="AU412" s="430"/>
      <c r="AV412" s="430"/>
      <c r="AW412" s="430"/>
      <c r="AX412" s="430"/>
      <c r="AY412" s="430"/>
      <c r="AZ412" s="477"/>
      <c r="BA412" s="483"/>
      <c r="BB412" s="479"/>
      <c r="BC412" s="479"/>
      <c r="BD412" s="479"/>
      <c r="BE412" s="644"/>
    </row>
    <row r="413" spans="1:57" ht="26.25" customHeight="1" thickBot="1">
      <c r="A413" s="436"/>
      <c r="B413" s="575"/>
      <c r="C413" s="545"/>
      <c r="D413" s="425"/>
      <c r="E413" s="648"/>
      <c r="F413" s="425"/>
      <c r="G413" s="648"/>
      <c r="H413" s="558"/>
      <c r="I413" s="92" t="s">
        <v>140</v>
      </c>
      <c r="J413" s="584"/>
      <c r="K413" s="587"/>
      <c r="L413" s="545"/>
      <c r="M413" s="805"/>
      <c r="N413" s="648"/>
      <c r="O413" s="428"/>
      <c r="P413" s="430"/>
      <c r="Q413" s="430"/>
      <c r="R413" s="430"/>
      <c r="S413" s="563"/>
      <c r="T413" s="563"/>
      <c r="U413" s="563"/>
      <c r="V413" s="563"/>
      <c r="W413" s="563"/>
      <c r="X413" s="563"/>
      <c r="Y413" s="545"/>
      <c r="Z413" s="563"/>
      <c r="AA413" s="545"/>
      <c r="AB413" s="705"/>
      <c r="AC413" s="577"/>
      <c r="AD413" s="577"/>
      <c r="AE413" s="773"/>
      <c r="AF413" s="545"/>
      <c r="AG413" s="545"/>
      <c r="AH413" s="545"/>
      <c r="AI413" s="569"/>
      <c r="AJ413" s="927" t="s">
        <v>384</v>
      </c>
      <c r="AK413" s="701" t="s">
        <v>193</v>
      </c>
      <c r="AL413" s="701" t="s">
        <v>385</v>
      </c>
      <c r="AM413" s="553" t="s">
        <v>386</v>
      </c>
      <c r="AN413" s="917"/>
      <c r="AO413" s="615"/>
      <c r="AP413" s="430"/>
      <c r="AQ413" s="430"/>
      <c r="AR413" s="430"/>
      <c r="AS413" s="430"/>
      <c r="AT413" s="430"/>
      <c r="AU413" s="430"/>
      <c r="AV413" s="430"/>
      <c r="AW413" s="430"/>
      <c r="AX413" s="430"/>
      <c r="AY413" s="430"/>
      <c r="AZ413" s="477"/>
      <c r="BA413" s="483"/>
      <c r="BB413" s="479"/>
      <c r="BC413" s="479"/>
      <c r="BD413" s="479"/>
      <c r="BE413" s="644"/>
    </row>
    <row r="414" spans="1:57" ht="18.75" customHeight="1" thickBot="1">
      <c r="A414" s="436"/>
      <c r="B414" s="575"/>
      <c r="C414" s="545"/>
      <c r="D414" s="425"/>
      <c r="E414" s="648"/>
      <c r="F414" s="425"/>
      <c r="G414" s="648"/>
      <c r="H414" s="554" t="s">
        <v>130</v>
      </c>
      <c r="I414" s="92" t="s">
        <v>140</v>
      </c>
      <c r="J414" s="584"/>
      <c r="K414" s="587"/>
      <c r="L414" s="545"/>
      <c r="M414" s="805"/>
      <c r="N414" s="648"/>
      <c r="O414" s="428"/>
      <c r="P414" s="430"/>
      <c r="Q414" s="430"/>
      <c r="R414" s="430"/>
      <c r="S414" s="563"/>
      <c r="T414" s="563"/>
      <c r="U414" s="563"/>
      <c r="V414" s="563"/>
      <c r="W414" s="563"/>
      <c r="X414" s="563"/>
      <c r="Y414" s="545"/>
      <c r="Z414" s="563"/>
      <c r="AA414" s="545"/>
      <c r="AB414" s="705"/>
      <c r="AC414" s="577"/>
      <c r="AD414" s="577"/>
      <c r="AE414" s="773"/>
      <c r="AF414" s="545"/>
      <c r="AG414" s="545"/>
      <c r="AH414" s="545"/>
      <c r="AI414" s="569"/>
      <c r="AJ414" s="928"/>
      <c r="AK414" s="702"/>
      <c r="AL414" s="702"/>
      <c r="AM414" s="545"/>
      <c r="AN414" s="917"/>
      <c r="AO414" s="615"/>
      <c r="AP414" s="430"/>
      <c r="AQ414" s="430"/>
      <c r="AR414" s="430"/>
      <c r="AS414" s="430"/>
      <c r="AT414" s="430"/>
      <c r="AU414" s="430"/>
      <c r="AV414" s="430"/>
      <c r="AW414" s="430"/>
      <c r="AX414" s="430"/>
      <c r="AY414" s="430"/>
      <c r="AZ414" s="477"/>
      <c r="BA414" s="483"/>
      <c r="BB414" s="479"/>
      <c r="BC414" s="479"/>
      <c r="BD414" s="479"/>
      <c r="BE414" s="644"/>
    </row>
    <row r="415" spans="1:57" ht="9.75" customHeight="1" thickBot="1">
      <c r="A415" s="436"/>
      <c r="B415" s="575"/>
      <c r="C415" s="545"/>
      <c r="D415" s="425"/>
      <c r="E415" s="648"/>
      <c r="F415" s="425"/>
      <c r="G415" s="648"/>
      <c r="H415" s="554"/>
      <c r="I415" s="92" t="s">
        <v>140</v>
      </c>
      <c r="J415" s="584"/>
      <c r="K415" s="587"/>
      <c r="L415" s="545"/>
      <c r="M415" s="805"/>
      <c r="N415" s="648"/>
      <c r="O415" s="428"/>
      <c r="P415" s="430"/>
      <c r="Q415" s="430"/>
      <c r="R415" s="430"/>
      <c r="S415" s="563"/>
      <c r="T415" s="563"/>
      <c r="U415" s="563"/>
      <c r="V415" s="563"/>
      <c r="W415" s="563"/>
      <c r="X415" s="563"/>
      <c r="Y415" s="545"/>
      <c r="Z415" s="563"/>
      <c r="AA415" s="545"/>
      <c r="AB415" s="705"/>
      <c r="AC415" s="577"/>
      <c r="AD415" s="577"/>
      <c r="AE415" s="773"/>
      <c r="AF415" s="545"/>
      <c r="AG415" s="545"/>
      <c r="AH415" s="545"/>
      <c r="AI415" s="569"/>
      <c r="AJ415" s="928"/>
      <c r="AK415" s="702"/>
      <c r="AL415" s="702"/>
      <c r="AM415" s="545"/>
      <c r="AN415" s="917"/>
      <c r="AO415" s="615"/>
      <c r="AP415" s="430"/>
      <c r="AQ415" s="430"/>
      <c r="AR415" s="430"/>
      <c r="AS415" s="430"/>
      <c r="AT415" s="430"/>
      <c r="AU415" s="430"/>
      <c r="AV415" s="430"/>
      <c r="AW415" s="430"/>
      <c r="AX415" s="430"/>
      <c r="AY415" s="430"/>
      <c r="AZ415" s="477"/>
      <c r="BA415" s="483"/>
      <c r="BB415" s="479"/>
      <c r="BC415" s="479"/>
      <c r="BD415" s="479"/>
      <c r="BE415" s="644"/>
    </row>
    <row r="416" spans="1:57" ht="18.75" customHeight="1" thickBot="1">
      <c r="A416" s="436"/>
      <c r="B416" s="575"/>
      <c r="C416" s="545"/>
      <c r="D416" s="425"/>
      <c r="E416" s="648"/>
      <c r="F416" s="425"/>
      <c r="G416" s="648"/>
      <c r="H416" s="554" t="s">
        <v>131</v>
      </c>
      <c r="I416" s="92" t="s">
        <v>140</v>
      </c>
      <c r="J416" s="584"/>
      <c r="K416" s="587"/>
      <c r="L416" s="545"/>
      <c r="M416" s="805"/>
      <c r="N416" s="648"/>
      <c r="O416" s="428"/>
      <c r="P416" s="430"/>
      <c r="Q416" s="430"/>
      <c r="R416" s="430"/>
      <c r="S416" s="563"/>
      <c r="T416" s="563"/>
      <c r="U416" s="563"/>
      <c r="V416" s="563"/>
      <c r="W416" s="563"/>
      <c r="X416" s="563"/>
      <c r="Y416" s="545"/>
      <c r="Z416" s="563"/>
      <c r="AA416" s="545"/>
      <c r="AB416" s="705"/>
      <c r="AC416" s="577"/>
      <c r="AD416" s="577"/>
      <c r="AE416" s="773"/>
      <c r="AF416" s="545"/>
      <c r="AG416" s="545"/>
      <c r="AH416" s="545"/>
      <c r="AI416" s="569"/>
      <c r="AJ416" s="928"/>
      <c r="AK416" s="702"/>
      <c r="AL416" s="702"/>
      <c r="AM416" s="545"/>
      <c r="AN416" s="917"/>
      <c r="AO416" s="615"/>
      <c r="AP416" s="430"/>
      <c r="AQ416" s="430"/>
      <c r="AR416" s="430"/>
      <c r="AS416" s="430"/>
      <c r="AT416" s="430"/>
      <c r="AU416" s="430"/>
      <c r="AV416" s="430"/>
      <c r="AW416" s="430"/>
      <c r="AX416" s="430"/>
      <c r="AY416" s="430"/>
      <c r="AZ416" s="477"/>
      <c r="BA416" s="483"/>
      <c r="BB416" s="479"/>
      <c r="BC416" s="479"/>
      <c r="BD416" s="479"/>
      <c r="BE416" s="644"/>
    </row>
    <row r="417" spans="1:57" ht="12.75" customHeight="1" thickBot="1">
      <c r="A417" s="436"/>
      <c r="B417" s="575"/>
      <c r="C417" s="545"/>
      <c r="D417" s="425"/>
      <c r="E417" s="648"/>
      <c r="F417" s="425"/>
      <c r="G417" s="648"/>
      <c r="H417" s="554"/>
      <c r="I417" s="92" t="s">
        <v>140</v>
      </c>
      <c r="J417" s="584"/>
      <c r="K417" s="587"/>
      <c r="L417" s="545"/>
      <c r="M417" s="805"/>
      <c r="N417" s="648"/>
      <c r="O417" s="428"/>
      <c r="P417" s="430"/>
      <c r="Q417" s="430"/>
      <c r="R417" s="430"/>
      <c r="S417" s="563"/>
      <c r="T417" s="563"/>
      <c r="U417" s="563"/>
      <c r="V417" s="563"/>
      <c r="W417" s="563"/>
      <c r="X417" s="563"/>
      <c r="Y417" s="545"/>
      <c r="Z417" s="563"/>
      <c r="AA417" s="545"/>
      <c r="AB417" s="705"/>
      <c r="AC417" s="577"/>
      <c r="AD417" s="577"/>
      <c r="AE417" s="773"/>
      <c r="AF417" s="545"/>
      <c r="AG417" s="545"/>
      <c r="AH417" s="545"/>
      <c r="AI417" s="569"/>
      <c r="AJ417" s="928"/>
      <c r="AK417" s="702"/>
      <c r="AL417" s="702"/>
      <c r="AM417" s="545"/>
      <c r="AN417" s="917"/>
      <c r="AO417" s="615"/>
      <c r="AP417" s="430"/>
      <c r="AQ417" s="430"/>
      <c r="AR417" s="430"/>
      <c r="AS417" s="430"/>
      <c r="AT417" s="430"/>
      <c r="AU417" s="430"/>
      <c r="AV417" s="430"/>
      <c r="AW417" s="430"/>
      <c r="AX417" s="430"/>
      <c r="AY417" s="430"/>
      <c r="AZ417" s="477"/>
      <c r="BA417" s="483"/>
      <c r="BB417" s="479"/>
      <c r="BC417" s="479"/>
      <c r="BD417" s="479"/>
      <c r="BE417" s="644"/>
    </row>
    <row r="418" spans="1:57" ht="18.75" customHeight="1" thickBot="1">
      <c r="A418" s="436"/>
      <c r="B418" s="575"/>
      <c r="C418" s="545"/>
      <c r="D418" s="425"/>
      <c r="E418" s="648"/>
      <c r="F418" s="425"/>
      <c r="G418" s="648"/>
      <c r="H418" s="554" t="s">
        <v>132</v>
      </c>
      <c r="I418" s="92" t="s">
        <v>140</v>
      </c>
      <c r="J418" s="584"/>
      <c r="K418" s="587"/>
      <c r="L418" s="545"/>
      <c r="M418" s="805"/>
      <c r="N418" s="648"/>
      <c r="O418" s="428"/>
      <c r="P418" s="430"/>
      <c r="Q418" s="430"/>
      <c r="R418" s="430"/>
      <c r="S418" s="563"/>
      <c r="T418" s="563"/>
      <c r="U418" s="563"/>
      <c r="V418" s="563"/>
      <c r="W418" s="563"/>
      <c r="X418" s="563"/>
      <c r="Y418" s="545"/>
      <c r="Z418" s="563"/>
      <c r="AA418" s="545"/>
      <c r="AB418" s="705"/>
      <c r="AC418" s="577"/>
      <c r="AD418" s="577"/>
      <c r="AE418" s="773"/>
      <c r="AF418" s="545"/>
      <c r="AG418" s="545"/>
      <c r="AH418" s="545"/>
      <c r="AI418" s="569"/>
      <c r="AJ418" s="928"/>
      <c r="AK418" s="702"/>
      <c r="AL418" s="702"/>
      <c r="AM418" s="545"/>
      <c r="AN418" s="917"/>
      <c r="AO418" s="615"/>
      <c r="AP418" s="430"/>
      <c r="AQ418" s="430"/>
      <c r="AR418" s="430"/>
      <c r="AS418" s="430"/>
      <c r="AT418" s="430"/>
      <c r="AU418" s="430"/>
      <c r="AV418" s="430"/>
      <c r="AW418" s="430"/>
      <c r="AX418" s="430"/>
      <c r="AY418" s="430"/>
      <c r="AZ418" s="477"/>
      <c r="BA418" s="483"/>
      <c r="BB418" s="479"/>
      <c r="BC418" s="479"/>
      <c r="BD418" s="479"/>
      <c r="BE418" s="644"/>
    </row>
    <row r="419" spans="1:57" ht="12.75" customHeight="1" thickBot="1">
      <c r="A419" s="436"/>
      <c r="B419" s="575"/>
      <c r="C419" s="545"/>
      <c r="D419" s="425"/>
      <c r="E419" s="648"/>
      <c r="F419" s="425"/>
      <c r="G419" s="648"/>
      <c r="H419" s="554"/>
      <c r="I419" s="92" t="s">
        <v>140</v>
      </c>
      <c r="J419" s="584"/>
      <c r="K419" s="587"/>
      <c r="L419" s="545"/>
      <c r="M419" s="805"/>
      <c r="N419" s="648"/>
      <c r="O419" s="428"/>
      <c r="P419" s="430"/>
      <c r="Q419" s="430"/>
      <c r="R419" s="430"/>
      <c r="S419" s="563"/>
      <c r="T419" s="563"/>
      <c r="U419" s="563"/>
      <c r="V419" s="563"/>
      <c r="W419" s="563"/>
      <c r="X419" s="563"/>
      <c r="Y419" s="545"/>
      <c r="Z419" s="563"/>
      <c r="AA419" s="545"/>
      <c r="AB419" s="705"/>
      <c r="AC419" s="577"/>
      <c r="AD419" s="577"/>
      <c r="AE419" s="773"/>
      <c r="AF419" s="545"/>
      <c r="AG419" s="545"/>
      <c r="AH419" s="545"/>
      <c r="AI419" s="569"/>
      <c r="AJ419" s="928"/>
      <c r="AK419" s="702"/>
      <c r="AL419" s="702"/>
      <c r="AM419" s="545"/>
      <c r="AN419" s="917"/>
      <c r="AO419" s="615"/>
      <c r="AP419" s="430"/>
      <c r="AQ419" s="430"/>
      <c r="AR419" s="430"/>
      <c r="AS419" s="430"/>
      <c r="AT419" s="430"/>
      <c r="AU419" s="430"/>
      <c r="AV419" s="430"/>
      <c r="AW419" s="430"/>
      <c r="AX419" s="430"/>
      <c r="AY419" s="430"/>
      <c r="AZ419" s="477"/>
      <c r="BA419" s="483"/>
      <c r="BB419" s="479"/>
      <c r="BC419" s="479"/>
      <c r="BD419" s="479"/>
      <c r="BE419" s="644"/>
    </row>
    <row r="420" spans="1:57" ht="14.25" customHeight="1" thickBot="1">
      <c r="A420" s="436"/>
      <c r="B420" s="575"/>
      <c r="C420" s="545"/>
      <c r="D420" s="425"/>
      <c r="E420" s="648"/>
      <c r="F420" s="425"/>
      <c r="G420" s="648"/>
      <c r="H420" s="556" t="s">
        <v>133</v>
      </c>
      <c r="I420" s="92" t="s">
        <v>140</v>
      </c>
      <c r="J420" s="584"/>
      <c r="K420" s="587"/>
      <c r="L420" s="545"/>
      <c r="M420" s="805"/>
      <c r="N420" s="648"/>
      <c r="O420" s="428"/>
      <c r="P420" s="430"/>
      <c r="Q420" s="430"/>
      <c r="R420" s="430"/>
      <c r="S420" s="563"/>
      <c r="T420" s="563"/>
      <c r="U420" s="563"/>
      <c r="V420" s="563"/>
      <c r="W420" s="563"/>
      <c r="X420" s="563"/>
      <c r="Y420" s="545"/>
      <c r="Z420" s="563"/>
      <c r="AA420" s="545"/>
      <c r="AB420" s="705"/>
      <c r="AC420" s="577"/>
      <c r="AD420" s="577"/>
      <c r="AE420" s="773"/>
      <c r="AF420" s="545"/>
      <c r="AG420" s="545"/>
      <c r="AH420" s="545"/>
      <c r="AI420" s="569"/>
      <c r="AJ420" s="928"/>
      <c r="AK420" s="702"/>
      <c r="AL420" s="702"/>
      <c r="AM420" s="545"/>
      <c r="AN420" s="917"/>
      <c r="AO420" s="615"/>
      <c r="AP420" s="430"/>
      <c r="AQ420" s="430"/>
      <c r="AR420" s="430"/>
      <c r="AS420" s="430"/>
      <c r="AT420" s="430"/>
      <c r="AU420" s="430"/>
      <c r="AV420" s="430"/>
      <c r="AW420" s="430"/>
      <c r="AX420" s="430"/>
      <c r="AY420" s="430"/>
      <c r="AZ420" s="477"/>
      <c r="BA420" s="483"/>
      <c r="BB420" s="479"/>
      <c r="BC420" s="479"/>
      <c r="BD420" s="479"/>
      <c r="BE420" s="644"/>
    </row>
    <row r="421" spans="1:57" ht="13.5" customHeight="1" thickBot="1">
      <c r="A421" s="436"/>
      <c r="B421" s="575"/>
      <c r="C421" s="545"/>
      <c r="D421" s="425"/>
      <c r="E421" s="648"/>
      <c r="F421" s="425"/>
      <c r="G421" s="648"/>
      <c r="H421" s="558"/>
      <c r="I421" s="92" t="s">
        <v>140</v>
      </c>
      <c r="J421" s="584"/>
      <c r="K421" s="587"/>
      <c r="L421" s="545"/>
      <c r="M421" s="805"/>
      <c r="N421" s="648"/>
      <c r="O421" s="428"/>
      <c r="P421" s="430"/>
      <c r="Q421" s="430"/>
      <c r="R421" s="430"/>
      <c r="S421" s="563"/>
      <c r="T421" s="563"/>
      <c r="U421" s="563"/>
      <c r="V421" s="563"/>
      <c r="W421" s="563"/>
      <c r="X421" s="563"/>
      <c r="Y421" s="545"/>
      <c r="Z421" s="563"/>
      <c r="AA421" s="545"/>
      <c r="AB421" s="705"/>
      <c r="AC421" s="577"/>
      <c r="AD421" s="577"/>
      <c r="AE421" s="773"/>
      <c r="AF421" s="545"/>
      <c r="AG421" s="545"/>
      <c r="AH421" s="545"/>
      <c r="AI421" s="569"/>
      <c r="AJ421" s="928"/>
      <c r="AK421" s="702"/>
      <c r="AL421" s="702"/>
      <c r="AM421" s="545"/>
      <c r="AN421" s="917"/>
      <c r="AO421" s="615"/>
      <c r="AP421" s="430"/>
      <c r="AQ421" s="430"/>
      <c r="AR421" s="430"/>
      <c r="AS421" s="430"/>
      <c r="AT421" s="430"/>
      <c r="AU421" s="430"/>
      <c r="AV421" s="430"/>
      <c r="AW421" s="430"/>
      <c r="AX421" s="430"/>
      <c r="AY421" s="430"/>
      <c r="AZ421" s="477"/>
      <c r="BA421" s="483"/>
      <c r="BB421" s="479"/>
      <c r="BC421" s="479"/>
      <c r="BD421" s="479"/>
      <c r="BE421" s="644"/>
    </row>
    <row r="422" spans="1:57" ht="18.75" customHeight="1" thickBot="1">
      <c r="A422" s="436"/>
      <c r="B422" s="575"/>
      <c r="C422" s="545"/>
      <c r="D422" s="425"/>
      <c r="E422" s="648"/>
      <c r="F422" s="425"/>
      <c r="G422" s="648"/>
      <c r="H422" s="684" t="s">
        <v>134</v>
      </c>
      <c r="I422" s="92" t="s">
        <v>140</v>
      </c>
      <c r="J422" s="584"/>
      <c r="K422" s="587"/>
      <c r="L422" s="545"/>
      <c r="M422" s="805"/>
      <c r="N422" s="648"/>
      <c r="O422" s="428"/>
      <c r="P422" s="430"/>
      <c r="Q422" s="430"/>
      <c r="R422" s="430"/>
      <c r="S422" s="563"/>
      <c r="T422" s="563"/>
      <c r="U422" s="563"/>
      <c r="V422" s="563"/>
      <c r="W422" s="563"/>
      <c r="X422" s="563"/>
      <c r="Y422" s="545"/>
      <c r="Z422" s="563"/>
      <c r="AA422" s="545"/>
      <c r="AB422" s="705"/>
      <c r="AC422" s="577"/>
      <c r="AD422" s="577"/>
      <c r="AE422" s="773"/>
      <c r="AF422" s="545"/>
      <c r="AG422" s="545"/>
      <c r="AH422" s="545"/>
      <c r="AI422" s="569"/>
      <c r="AJ422" s="928"/>
      <c r="AK422" s="702"/>
      <c r="AL422" s="702"/>
      <c r="AM422" s="545"/>
      <c r="AN422" s="917"/>
      <c r="AO422" s="615"/>
      <c r="AP422" s="430"/>
      <c r="AQ422" s="430"/>
      <c r="AR422" s="430"/>
      <c r="AS422" s="430"/>
      <c r="AT422" s="430"/>
      <c r="AU422" s="430"/>
      <c r="AV422" s="430"/>
      <c r="AW422" s="430"/>
      <c r="AX422" s="430"/>
      <c r="AY422" s="430"/>
      <c r="AZ422" s="477"/>
      <c r="BA422" s="483"/>
      <c r="BB422" s="479"/>
      <c r="BC422" s="479"/>
      <c r="BD422" s="479"/>
      <c r="BE422" s="644"/>
    </row>
    <row r="423" spans="1:57" ht="15.75" customHeight="1" thickBot="1">
      <c r="A423" s="437"/>
      <c r="B423" s="793"/>
      <c r="C423" s="589"/>
      <c r="D423" s="426"/>
      <c r="E423" s="649"/>
      <c r="F423" s="426"/>
      <c r="G423" s="649"/>
      <c r="H423" s="685"/>
      <c r="I423" s="92" t="s">
        <v>140</v>
      </c>
      <c r="J423" s="666"/>
      <c r="K423" s="668"/>
      <c r="L423" s="545"/>
      <c r="M423" s="806"/>
      <c r="N423" s="649"/>
      <c r="O423" s="428"/>
      <c r="P423" s="430"/>
      <c r="Q423" s="430"/>
      <c r="R423" s="430"/>
      <c r="S423" s="658"/>
      <c r="T423" s="658"/>
      <c r="U423" s="658"/>
      <c r="V423" s="658"/>
      <c r="W423" s="658"/>
      <c r="X423" s="658"/>
      <c r="Y423" s="589"/>
      <c r="Z423" s="658"/>
      <c r="AA423" s="589"/>
      <c r="AB423" s="706"/>
      <c r="AC423" s="577"/>
      <c r="AD423" s="577"/>
      <c r="AE423" s="774"/>
      <c r="AF423" s="589"/>
      <c r="AG423" s="589"/>
      <c r="AH423" s="545"/>
      <c r="AI423" s="632"/>
      <c r="AJ423" s="929"/>
      <c r="AK423" s="703"/>
      <c r="AL423" s="703"/>
      <c r="AM423" s="589"/>
      <c r="AN423" s="917"/>
      <c r="AO423" s="645"/>
      <c r="AP423" s="431"/>
      <c r="AQ423" s="431"/>
      <c r="AR423" s="431"/>
      <c r="AS423" s="431"/>
      <c r="AT423" s="431"/>
      <c r="AU423" s="431"/>
      <c r="AV423" s="431"/>
      <c r="AW423" s="431"/>
      <c r="AX423" s="431"/>
      <c r="AY423" s="431"/>
      <c r="AZ423" s="484"/>
      <c r="BA423" s="485"/>
      <c r="BB423" s="486"/>
      <c r="BC423" s="486"/>
      <c r="BD423" s="486"/>
      <c r="BE423" s="646"/>
    </row>
    <row r="424" spans="1:57" ht="46.5" customHeight="1" thickBot="1">
      <c r="A424" s="827">
        <v>15</v>
      </c>
      <c r="B424" s="949" t="s">
        <v>387</v>
      </c>
      <c r="C424" s="545" t="s">
        <v>388</v>
      </c>
      <c r="D424" s="424" t="s">
        <v>85</v>
      </c>
      <c r="E424" s="545" t="s">
        <v>389</v>
      </c>
      <c r="F424" s="570" t="s">
        <v>390</v>
      </c>
      <c r="G424" s="733" t="s">
        <v>88</v>
      </c>
      <c r="H424" s="48" t="s">
        <v>89</v>
      </c>
      <c r="I424" s="92" t="s">
        <v>140</v>
      </c>
      <c r="J424" s="665">
        <v>26</v>
      </c>
      <c r="K424" s="587" t="str">
        <f>+IF(AND(J424&lt;6,J424&gt;0),"Moderado",IF(AND(J424&lt;12,J424&gt;5),"Mayor",IF(AND(J424&lt;20,J424&gt;11),"Catastrófico","Responda las Preguntas de Impacto")))</f>
        <v>Responda las Preguntas de Impacto</v>
      </c>
      <c r="L424" s="544"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804"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833" t="s">
        <v>391</v>
      </c>
      <c r="O424" s="546" t="s">
        <v>92</v>
      </c>
      <c r="P424" s="33" t="s">
        <v>93</v>
      </c>
      <c r="Q424" s="30" t="s">
        <v>94</v>
      </c>
      <c r="R424" s="33">
        <v>15</v>
      </c>
      <c r="S424" s="564">
        <f>SUM(R424:R431)</f>
        <v>100</v>
      </c>
      <c r="T424" s="564" t="str">
        <f>+IF(AND(S424&lt;=100,S424&gt;=96),"Fuerte",IF(AND(S424&lt;=95,S424&gt;=86),"Moderado",IF(AND(S424&lt;=85,J424&gt;=0),"Débil"," ")))</f>
        <v>Fuerte</v>
      </c>
      <c r="U424" s="564" t="s">
        <v>95</v>
      </c>
      <c r="V424" s="564"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564">
        <f>IF(V424="Fuerte",100,IF(V424="Moderado",50,IF(V424="Débil",0)))</f>
        <v>100</v>
      </c>
      <c r="X424" s="563">
        <f>AVERAGE(W424:W449)</f>
        <v>100</v>
      </c>
      <c r="Y424" s="918" t="s">
        <v>392</v>
      </c>
      <c r="Z424" s="921" t="s">
        <v>208</v>
      </c>
      <c r="AA424" s="923" t="s">
        <v>393</v>
      </c>
      <c r="AB424" s="705" t="str">
        <f>+IF(X424=100,"Fuerte",IF(AND(X424&lt;=99,X424&gt;=50),"Moderado",IF(X424&lt;50,"Débil"," ")))</f>
        <v>Fuerte</v>
      </c>
      <c r="AC424" s="577" t="s">
        <v>99</v>
      </c>
      <c r="AD424" s="577" t="s">
        <v>99</v>
      </c>
      <c r="AE424" s="832"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545"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545" t="str">
        <f>K424</f>
        <v>Responda las Preguntas de Impacto</v>
      </c>
      <c r="AH424" s="544"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637"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925" t="s">
        <v>394</v>
      </c>
      <c r="AK424" s="943">
        <v>43466</v>
      </c>
      <c r="AL424" s="943">
        <v>43830</v>
      </c>
      <c r="AM424" s="945" t="s">
        <v>392</v>
      </c>
      <c r="AN424" s="933" t="s">
        <v>395</v>
      </c>
      <c r="AO424" s="656"/>
      <c r="AP424" s="621"/>
      <c r="AQ424" s="621"/>
      <c r="AR424" s="621"/>
      <c r="AS424" s="621"/>
      <c r="AT424" s="621"/>
      <c r="AU424" s="621"/>
      <c r="AV424" s="621"/>
      <c r="AW424" s="621"/>
      <c r="AX424" s="621"/>
      <c r="AY424" s="621"/>
      <c r="AZ424" s="622"/>
      <c r="BA424" s="625"/>
      <c r="BB424" s="650"/>
      <c r="BC424" s="650"/>
      <c r="BD424" s="650"/>
      <c r="BE424" s="653"/>
    </row>
    <row r="425" spans="1:57" ht="30" customHeight="1" thickBot="1">
      <c r="A425" s="436"/>
      <c r="B425" s="575"/>
      <c r="C425" s="545"/>
      <c r="D425" s="425"/>
      <c r="E425" s="545"/>
      <c r="F425" s="425"/>
      <c r="G425" s="648"/>
      <c r="H425" s="32" t="s">
        <v>104</v>
      </c>
      <c r="I425" s="92" t="s">
        <v>140</v>
      </c>
      <c r="J425" s="584"/>
      <c r="K425" s="587"/>
      <c r="L425" s="545"/>
      <c r="M425" s="805"/>
      <c r="N425" s="448"/>
      <c r="O425" s="428"/>
      <c r="P425" s="34" t="s">
        <v>105</v>
      </c>
      <c r="Q425" s="30" t="s">
        <v>106</v>
      </c>
      <c r="R425" s="34">
        <v>15</v>
      </c>
      <c r="S425" s="430"/>
      <c r="T425" s="430"/>
      <c r="U425" s="430"/>
      <c r="V425" s="430"/>
      <c r="W425" s="430"/>
      <c r="X425" s="563"/>
      <c r="Y425" s="919"/>
      <c r="Z425" s="921"/>
      <c r="AA425" s="923"/>
      <c r="AB425" s="705"/>
      <c r="AC425" s="577"/>
      <c r="AD425" s="577"/>
      <c r="AE425" s="773"/>
      <c r="AF425" s="545"/>
      <c r="AG425" s="545"/>
      <c r="AH425" s="545"/>
      <c r="AI425" s="572"/>
      <c r="AJ425" s="926"/>
      <c r="AK425" s="943"/>
      <c r="AL425" s="943"/>
      <c r="AM425" s="945"/>
      <c r="AN425" s="933"/>
      <c r="AO425" s="613"/>
      <c r="AP425" s="563"/>
      <c r="AQ425" s="563"/>
      <c r="AR425" s="563"/>
      <c r="AS425" s="563"/>
      <c r="AT425" s="563"/>
      <c r="AU425" s="563"/>
      <c r="AV425" s="563"/>
      <c r="AW425" s="563"/>
      <c r="AX425" s="563"/>
      <c r="AY425" s="563"/>
      <c r="AZ425" s="623"/>
      <c r="BA425" s="626"/>
      <c r="BB425" s="651"/>
      <c r="BC425" s="651"/>
      <c r="BD425" s="651"/>
      <c r="BE425" s="654"/>
    </row>
    <row r="426" spans="1:57" ht="30" customHeight="1" thickBot="1">
      <c r="A426" s="436"/>
      <c r="B426" s="575"/>
      <c r="C426" s="545"/>
      <c r="D426" s="425"/>
      <c r="E426" s="545"/>
      <c r="F426" s="425"/>
      <c r="G426" s="648"/>
      <c r="H426" s="32" t="s">
        <v>107</v>
      </c>
      <c r="I426" s="92" t="s">
        <v>140</v>
      </c>
      <c r="J426" s="584"/>
      <c r="K426" s="587"/>
      <c r="L426" s="545"/>
      <c r="M426" s="805"/>
      <c r="N426" s="448"/>
      <c r="O426" s="428"/>
      <c r="P426" s="34" t="s">
        <v>108</v>
      </c>
      <c r="Q426" s="30" t="s">
        <v>109</v>
      </c>
      <c r="R426" s="34">
        <v>15</v>
      </c>
      <c r="S426" s="430"/>
      <c r="T426" s="430"/>
      <c r="U426" s="430"/>
      <c r="V426" s="430"/>
      <c r="W426" s="430"/>
      <c r="X426" s="563"/>
      <c r="Y426" s="919"/>
      <c r="Z426" s="921"/>
      <c r="AA426" s="923"/>
      <c r="AB426" s="705"/>
      <c r="AC426" s="577"/>
      <c r="AD426" s="577"/>
      <c r="AE426" s="773"/>
      <c r="AF426" s="545"/>
      <c r="AG426" s="545"/>
      <c r="AH426" s="545"/>
      <c r="AI426" s="572"/>
      <c r="AJ426" s="926"/>
      <c r="AK426" s="943"/>
      <c r="AL426" s="943"/>
      <c r="AM426" s="945"/>
      <c r="AN426" s="933"/>
      <c r="AO426" s="613"/>
      <c r="AP426" s="563"/>
      <c r="AQ426" s="563"/>
      <c r="AR426" s="563"/>
      <c r="AS426" s="563"/>
      <c r="AT426" s="563"/>
      <c r="AU426" s="563"/>
      <c r="AV426" s="563"/>
      <c r="AW426" s="563"/>
      <c r="AX426" s="563"/>
      <c r="AY426" s="563"/>
      <c r="AZ426" s="623"/>
      <c r="BA426" s="626"/>
      <c r="BB426" s="651"/>
      <c r="BC426" s="651"/>
      <c r="BD426" s="651"/>
      <c r="BE426" s="654"/>
    </row>
    <row r="427" spans="1:57" ht="30" customHeight="1" thickBot="1">
      <c r="A427" s="436"/>
      <c r="B427" s="575"/>
      <c r="C427" s="545"/>
      <c r="D427" s="425"/>
      <c r="E427" s="545"/>
      <c r="F427" s="425"/>
      <c r="G427" s="648"/>
      <c r="H427" s="32" t="s">
        <v>110</v>
      </c>
      <c r="I427" s="92" t="s">
        <v>140</v>
      </c>
      <c r="J427" s="584"/>
      <c r="K427" s="587"/>
      <c r="L427" s="545"/>
      <c r="M427" s="805"/>
      <c r="N427" s="448"/>
      <c r="O427" s="428"/>
      <c r="P427" s="34" t="s">
        <v>112</v>
      </c>
      <c r="Q427" s="30" t="s">
        <v>113</v>
      </c>
      <c r="R427" s="34">
        <v>15</v>
      </c>
      <c r="S427" s="430"/>
      <c r="T427" s="430"/>
      <c r="U427" s="430"/>
      <c r="V427" s="430"/>
      <c r="W427" s="430"/>
      <c r="X427" s="563"/>
      <c r="Y427" s="919"/>
      <c r="Z427" s="921"/>
      <c r="AA427" s="923"/>
      <c r="AB427" s="705"/>
      <c r="AC427" s="577"/>
      <c r="AD427" s="577"/>
      <c r="AE427" s="773"/>
      <c r="AF427" s="545"/>
      <c r="AG427" s="545"/>
      <c r="AH427" s="545"/>
      <c r="AI427" s="572"/>
      <c r="AJ427" s="926"/>
      <c r="AK427" s="943"/>
      <c r="AL427" s="943"/>
      <c r="AM427" s="945"/>
      <c r="AN427" s="933"/>
      <c r="AO427" s="613"/>
      <c r="AP427" s="563"/>
      <c r="AQ427" s="563"/>
      <c r="AR427" s="563"/>
      <c r="AS427" s="563"/>
      <c r="AT427" s="563"/>
      <c r="AU427" s="563"/>
      <c r="AV427" s="563"/>
      <c r="AW427" s="563"/>
      <c r="AX427" s="563"/>
      <c r="AY427" s="563"/>
      <c r="AZ427" s="623"/>
      <c r="BA427" s="626"/>
      <c r="BB427" s="651"/>
      <c r="BC427" s="651"/>
      <c r="BD427" s="651"/>
      <c r="BE427" s="654"/>
    </row>
    <row r="428" spans="1:57" ht="30" customHeight="1" thickBot="1">
      <c r="A428" s="436"/>
      <c r="B428" s="575"/>
      <c r="C428" s="545"/>
      <c r="D428" s="425"/>
      <c r="E428" s="545"/>
      <c r="F428" s="425"/>
      <c r="G428" s="648"/>
      <c r="H428" s="32" t="s">
        <v>114</v>
      </c>
      <c r="I428" s="92" t="s">
        <v>140</v>
      </c>
      <c r="J428" s="584"/>
      <c r="K428" s="587"/>
      <c r="L428" s="545"/>
      <c r="M428" s="805"/>
      <c r="N428" s="448"/>
      <c r="O428" s="428"/>
      <c r="P428" s="34" t="s">
        <v>115</v>
      </c>
      <c r="Q428" s="30" t="s">
        <v>116</v>
      </c>
      <c r="R428" s="34">
        <v>15</v>
      </c>
      <c r="S428" s="430"/>
      <c r="T428" s="430"/>
      <c r="U428" s="430"/>
      <c r="V428" s="430"/>
      <c r="W428" s="430"/>
      <c r="X428" s="563"/>
      <c r="Y428" s="919"/>
      <c r="Z428" s="921"/>
      <c r="AA428" s="923"/>
      <c r="AB428" s="705"/>
      <c r="AC428" s="577"/>
      <c r="AD428" s="577"/>
      <c r="AE428" s="773"/>
      <c r="AF428" s="545"/>
      <c r="AG428" s="545"/>
      <c r="AH428" s="545"/>
      <c r="AI428" s="572"/>
      <c r="AJ428" s="926"/>
      <c r="AK428" s="943"/>
      <c r="AL428" s="943"/>
      <c r="AM428" s="945"/>
      <c r="AN428" s="933"/>
      <c r="AO428" s="613"/>
      <c r="AP428" s="563"/>
      <c r="AQ428" s="563"/>
      <c r="AR428" s="563"/>
      <c r="AS428" s="563"/>
      <c r="AT428" s="563"/>
      <c r="AU428" s="563"/>
      <c r="AV428" s="563"/>
      <c r="AW428" s="563"/>
      <c r="AX428" s="563"/>
      <c r="AY428" s="563"/>
      <c r="AZ428" s="623"/>
      <c r="BA428" s="626"/>
      <c r="BB428" s="651"/>
      <c r="BC428" s="651"/>
      <c r="BD428" s="651"/>
      <c r="BE428" s="654"/>
    </row>
    <row r="429" spans="1:57" ht="30" customHeight="1" thickBot="1">
      <c r="A429" s="436"/>
      <c r="B429" s="575"/>
      <c r="C429" s="545"/>
      <c r="D429" s="425"/>
      <c r="E429" s="545"/>
      <c r="F429" s="425"/>
      <c r="G429" s="648"/>
      <c r="H429" s="32" t="s">
        <v>117</v>
      </c>
      <c r="I429" s="92" t="s">
        <v>140</v>
      </c>
      <c r="J429" s="584"/>
      <c r="K429" s="587"/>
      <c r="L429" s="545"/>
      <c r="M429" s="805"/>
      <c r="N429" s="448"/>
      <c r="O429" s="428"/>
      <c r="P429" s="35" t="s">
        <v>118</v>
      </c>
      <c r="Q429" s="30" t="s">
        <v>119</v>
      </c>
      <c r="R429" s="34">
        <v>15</v>
      </c>
      <c r="S429" s="430"/>
      <c r="T429" s="430"/>
      <c r="U429" s="430"/>
      <c r="V429" s="430"/>
      <c r="W429" s="430"/>
      <c r="X429" s="563"/>
      <c r="Y429" s="919"/>
      <c r="Z429" s="921"/>
      <c r="AA429" s="923"/>
      <c r="AB429" s="705"/>
      <c r="AC429" s="577"/>
      <c r="AD429" s="577"/>
      <c r="AE429" s="773"/>
      <c r="AF429" s="545"/>
      <c r="AG429" s="545"/>
      <c r="AH429" s="545"/>
      <c r="AI429" s="572"/>
      <c r="AJ429" s="926"/>
      <c r="AK429" s="943"/>
      <c r="AL429" s="943"/>
      <c r="AM429" s="945"/>
      <c r="AN429" s="933"/>
      <c r="AO429" s="613"/>
      <c r="AP429" s="563"/>
      <c r="AQ429" s="563"/>
      <c r="AR429" s="563"/>
      <c r="AS429" s="563"/>
      <c r="AT429" s="563"/>
      <c r="AU429" s="563"/>
      <c r="AV429" s="563"/>
      <c r="AW429" s="563"/>
      <c r="AX429" s="563"/>
      <c r="AY429" s="563"/>
      <c r="AZ429" s="623"/>
      <c r="BA429" s="626"/>
      <c r="BB429" s="651"/>
      <c r="BC429" s="651"/>
      <c r="BD429" s="651"/>
      <c r="BE429" s="654"/>
    </row>
    <row r="430" spans="1:57" ht="30" customHeight="1" thickBot="1">
      <c r="A430" s="436"/>
      <c r="B430" s="575"/>
      <c r="C430" s="545"/>
      <c r="D430" s="425"/>
      <c r="E430" s="545"/>
      <c r="F430" s="425"/>
      <c r="G430" s="648"/>
      <c r="H430" s="32" t="s">
        <v>120</v>
      </c>
      <c r="I430" s="92" t="s">
        <v>140</v>
      </c>
      <c r="J430" s="584"/>
      <c r="K430" s="587"/>
      <c r="L430" s="545"/>
      <c r="M430" s="805"/>
      <c r="N430" s="448"/>
      <c r="O430" s="428"/>
      <c r="P430" s="34" t="s">
        <v>121</v>
      </c>
      <c r="Q430" s="34" t="s">
        <v>122</v>
      </c>
      <c r="R430" s="34">
        <v>10</v>
      </c>
      <c r="S430" s="430"/>
      <c r="T430" s="430"/>
      <c r="U430" s="430"/>
      <c r="V430" s="430"/>
      <c r="W430" s="430"/>
      <c r="X430" s="563"/>
      <c r="Y430" s="919"/>
      <c r="Z430" s="921"/>
      <c r="AA430" s="923"/>
      <c r="AB430" s="705"/>
      <c r="AC430" s="577"/>
      <c r="AD430" s="577"/>
      <c r="AE430" s="773"/>
      <c r="AF430" s="545"/>
      <c r="AG430" s="545"/>
      <c r="AH430" s="545"/>
      <c r="AI430" s="572"/>
      <c r="AJ430" s="926"/>
      <c r="AK430" s="943"/>
      <c r="AL430" s="943"/>
      <c r="AM430" s="945"/>
      <c r="AN430" s="933"/>
      <c r="AO430" s="613"/>
      <c r="AP430" s="563"/>
      <c r="AQ430" s="563"/>
      <c r="AR430" s="563"/>
      <c r="AS430" s="563"/>
      <c r="AT430" s="563"/>
      <c r="AU430" s="563"/>
      <c r="AV430" s="563"/>
      <c r="AW430" s="563"/>
      <c r="AX430" s="563"/>
      <c r="AY430" s="563"/>
      <c r="AZ430" s="623"/>
      <c r="BA430" s="626"/>
      <c r="BB430" s="651"/>
      <c r="BC430" s="651"/>
      <c r="BD430" s="651"/>
      <c r="BE430" s="654"/>
    </row>
    <row r="431" spans="1:57" ht="72" customHeight="1" thickBot="1">
      <c r="A431" s="436"/>
      <c r="B431" s="575"/>
      <c r="C431" s="545"/>
      <c r="D431" s="425"/>
      <c r="E431" s="546"/>
      <c r="F431" s="425"/>
      <c r="G431" s="648"/>
      <c r="H431" s="32" t="s">
        <v>123</v>
      </c>
      <c r="I431" s="92" t="s">
        <v>140</v>
      </c>
      <c r="J431" s="584"/>
      <c r="K431" s="587"/>
      <c r="L431" s="545"/>
      <c r="M431" s="805"/>
      <c r="N431" s="448"/>
      <c r="O431" s="553"/>
      <c r="P431" s="31"/>
      <c r="Q431" s="35"/>
      <c r="R431" s="35"/>
      <c r="S431" s="430"/>
      <c r="T431" s="430"/>
      <c r="U431" s="430"/>
      <c r="V431" s="430"/>
      <c r="W431" s="430"/>
      <c r="X431" s="563"/>
      <c r="Y431" s="920"/>
      <c r="Z431" s="922"/>
      <c r="AA431" s="924"/>
      <c r="AB431" s="705"/>
      <c r="AC431" s="577"/>
      <c r="AD431" s="577"/>
      <c r="AE431" s="773"/>
      <c r="AF431" s="545"/>
      <c r="AG431" s="545"/>
      <c r="AH431" s="545"/>
      <c r="AI431" s="572"/>
      <c r="AJ431" s="926"/>
      <c r="AK431" s="944"/>
      <c r="AL431" s="944"/>
      <c r="AM431" s="946"/>
      <c r="AN431" s="933"/>
      <c r="AO431" s="614"/>
      <c r="AP431" s="564"/>
      <c r="AQ431" s="564"/>
      <c r="AR431" s="564"/>
      <c r="AS431" s="564"/>
      <c r="AT431" s="564"/>
      <c r="AU431" s="564"/>
      <c r="AV431" s="564"/>
      <c r="AW431" s="564"/>
      <c r="AX431" s="564"/>
      <c r="AY431" s="564"/>
      <c r="AZ431" s="624"/>
      <c r="BA431" s="627"/>
      <c r="BB431" s="652"/>
      <c r="BC431" s="652"/>
      <c r="BD431" s="652"/>
      <c r="BE431" s="655"/>
    </row>
    <row r="432" spans="1:57" ht="30" customHeight="1" thickBot="1">
      <c r="A432" s="436"/>
      <c r="B432" s="575"/>
      <c r="C432" s="545"/>
      <c r="D432" s="425"/>
      <c r="E432" s="647"/>
      <c r="F432" s="425"/>
      <c r="G432" s="648"/>
      <c r="H432" s="32" t="s">
        <v>124</v>
      </c>
      <c r="I432" s="92" t="s">
        <v>140</v>
      </c>
      <c r="J432" s="584"/>
      <c r="K432" s="587"/>
      <c r="L432" s="545"/>
      <c r="M432" s="805"/>
      <c r="N432" s="448"/>
      <c r="O432" s="428"/>
      <c r="P432" s="34" t="s">
        <v>93</v>
      </c>
      <c r="Q432" s="30" t="s">
        <v>94</v>
      </c>
      <c r="R432" s="34">
        <v>15</v>
      </c>
      <c r="S432" s="563">
        <f>SUM(R432:R441)</f>
        <v>100</v>
      </c>
      <c r="T432" s="562" t="str">
        <f>+IF(AND(S432&lt;=100,S432&gt;=96),"Fuerte",IF(AND(S432&lt;=95,S432&gt;=86),"Moderado",IF(AND(S432&lt;=85,J432&gt;=0),"Débil"," ")))</f>
        <v>Fuerte</v>
      </c>
      <c r="U432" s="562" t="s">
        <v>95</v>
      </c>
      <c r="V432" s="562"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562"/>
      <c r="X432" s="563"/>
      <c r="Y432" s="553"/>
      <c r="Z432" s="606"/>
      <c r="AA432" s="553"/>
      <c r="AB432" s="705"/>
      <c r="AC432" s="577"/>
      <c r="AD432" s="577"/>
      <c r="AE432" s="773"/>
      <c r="AF432" s="545"/>
      <c r="AG432" s="545"/>
      <c r="AH432" s="545"/>
      <c r="AI432" s="572"/>
      <c r="AJ432" s="930"/>
      <c r="AK432" s="931"/>
      <c r="AL432" s="931"/>
      <c r="AM432" s="932"/>
      <c r="AN432" s="933"/>
      <c r="AO432" s="615"/>
      <c r="AP432" s="430"/>
      <c r="AQ432" s="430"/>
      <c r="AR432" s="430"/>
      <c r="AS432" s="430"/>
      <c r="AT432" s="430"/>
      <c r="AU432" s="430"/>
      <c r="AV432" s="430"/>
      <c r="AW432" s="430"/>
      <c r="AX432" s="430"/>
      <c r="AY432" s="430"/>
      <c r="AZ432" s="477"/>
      <c r="BA432" s="483"/>
      <c r="BB432" s="479"/>
      <c r="BC432" s="479"/>
      <c r="BD432" s="479"/>
      <c r="BE432" s="644"/>
    </row>
    <row r="433" spans="1:57" ht="30" customHeight="1" thickBot="1">
      <c r="A433" s="436"/>
      <c r="B433" s="575"/>
      <c r="C433" s="545"/>
      <c r="D433" s="425"/>
      <c r="E433" s="648"/>
      <c r="F433" s="425"/>
      <c r="G433" s="648"/>
      <c r="H433" s="32" t="s">
        <v>125</v>
      </c>
      <c r="I433" s="92" t="s">
        <v>140</v>
      </c>
      <c r="J433" s="584"/>
      <c r="K433" s="587"/>
      <c r="L433" s="545"/>
      <c r="M433" s="805"/>
      <c r="N433" s="448"/>
      <c r="O433" s="428"/>
      <c r="P433" s="34" t="s">
        <v>105</v>
      </c>
      <c r="Q433" s="30" t="s">
        <v>106</v>
      </c>
      <c r="R433" s="34">
        <v>15</v>
      </c>
      <c r="S433" s="563"/>
      <c r="T433" s="563"/>
      <c r="U433" s="563"/>
      <c r="V433" s="563"/>
      <c r="W433" s="563"/>
      <c r="X433" s="563"/>
      <c r="Y433" s="545"/>
      <c r="Z433" s="563"/>
      <c r="AA433" s="545"/>
      <c r="AB433" s="705"/>
      <c r="AC433" s="577"/>
      <c r="AD433" s="577"/>
      <c r="AE433" s="773"/>
      <c r="AF433" s="545"/>
      <c r="AG433" s="545"/>
      <c r="AH433" s="545"/>
      <c r="AI433" s="572"/>
      <c r="AJ433" s="930"/>
      <c r="AK433" s="931"/>
      <c r="AL433" s="931"/>
      <c r="AM433" s="932"/>
      <c r="AN433" s="933"/>
      <c r="AO433" s="615"/>
      <c r="AP433" s="430"/>
      <c r="AQ433" s="430"/>
      <c r="AR433" s="430"/>
      <c r="AS433" s="430"/>
      <c r="AT433" s="430"/>
      <c r="AU433" s="430"/>
      <c r="AV433" s="430"/>
      <c r="AW433" s="430"/>
      <c r="AX433" s="430"/>
      <c r="AY433" s="430"/>
      <c r="AZ433" s="477"/>
      <c r="BA433" s="483"/>
      <c r="BB433" s="479"/>
      <c r="BC433" s="479"/>
      <c r="BD433" s="479"/>
      <c r="BE433" s="644"/>
    </row>
    <row r="434" spans="1:57" ht="30" customHeight="1" thickBot="1">
      <c r="A434" s="436"/>
      <c r="B434" s="575"/>
      <c r="C434" s="545"/>
      <c r="D434" s="425"/>
      <c r="E434" s="648"/>
      <c r="F434" s="425"/>
      <c r="G434" s="648"/>
      <c r="H434" s="32" t="s">
        <v>126</v>
      </c>
      <c r="I434" s="92" t="s">
        <v>140</v>
      </c>
      <c r="J434" s="584"/>
      <c r="K434" s="587"/>
      <c r="L434" s="545"/>
      <c r="M434" s="805"/>
      <c r="N434" s="448"/>
      <c r="O434" s="428"/>
      <c r="P434" s="34" t="s">
        <v>108</v>
      </c>
      <c r="Q434" s="30" t="s">
        <v>109</v>
      </c>
      <c r="R434" s="34">
        <v>15</v>
      </c>
      <c r="S434" s="563"/>
      <c r="T434" s="563"/>
      <c r="U434" s="563"/>
      <c r="V434" s="563"/>
      <c r="W434" s="563"/>
      <c r="X434" s="563"/>
      <c r="Y434" s="545"/>
      <c r="Z434" s="563"/>
      <c r="AA434" s="545"/>
      <c r="AB434" s="705"/>
      <c r="AC434" s="577"/>
      <c r="AD434" s="577"/>
      <c r="AE434" s="773"/>
      <c r="AF434" s="545"/>
      <c r="AG434" s="545"/>
      <c r="AH434" s="545"/>
      <c r="AI434" s="572"/>
      <c r="AJ434" s="930"/>
      <c r="AK434" s="931"/>
      <c r="AL434" s="931"/>
      <c r="AM434" s="932"/>
      <c r="AN434" s="933"/>
      <c r="AO434" s="615"/>
      <c r="AP434" s="430"/>
      <c r="AQ434" s="430"/>
      <c r="AR434" s="430"/>
      <c r="AS434" s="430"/>
      <c r="AT434" s="430"/>
      <c r="AU434" s="430"/>
      <c r="AV434" s="430"/>
      <c r="AW434" s="430"/>
      <c r="AX434" s="430"/>
      <c r="AY434" s="430"/>
      <c r="AZ434" s="477"/>
      <c r="BA434" s="483"/>
      <c r="BB434" s="479"/>
      <c r="BC434" s="479"/>
      <c r="BD434" s="479"/>
      <c r="BE434" s="644"/>
    </row>
    <row r="435" spans="1:57" ht="30" customHeight="1" thickBot="1">
      <c r="A435" s="436"/>
      <c r="B435" s="575"/>
      <c r="C435" s="545"/>
      <c r="D435" s="425"/>
      <c r="E435" s="648"/>
      <c r="F435" s="425"/>
      <c r="G435" s="648"/>
      <c r="H435" s="32" t="s">
        <v>127</v>
      </c>
      <c r="I435" s="92" t="s">
        <v>140</v>
      </c>
      <c r="J435" s="584"/>
      <c r="K435" s="587"/>
      <c r="L435" s="545"/>
      <c r="M435" s="805"/>
      <c r="N435" s="448"/>
      <c r="O435" s="428"/>
      <c r="P435" s="34" t="s">
        <v>112</v>
      </c>
      <c r="Q435" s="30" t="s">
        <v>113</v>
      </c>
      <c r="R435" s="34">
        <v>15</v>
      </c>
      <c r="S435" s="563"/>
      <c r="T435" s="563"/>
      <c r="U435" s="563"/>
      <c r="V435" s="563"/>
      <c r="W435" s="563"/>
      <c r="X435" s="563"/>
      <c r="Y435" s="545"/>
      <c r="Z435" s="563"/>
      <c r="AA435" s="545"/>
      <c r="AB435" s="705"/>
      <c r="AC435" s="577"/>
      <c r="AD435" s="577"/>
      <c r="AE435" s="773"/>
      <c r="AF435" s="545"/>
      <c r="AG435" s="545"/>
      <c r="AH435" s="545"/>
      <c r="AI435" s="572"/>
      <c r="AJ435" s="930"/>
      <c r="AK435" s="931"/>
      <c r="AL435" s="931"/>
      <c r="AM435" s="932"/>
      <c r="AN435" s="933"/>
      <c r="AO435" s="615"/>
      <c r="AP435" s="430"/>
      <c r="AQ435" s="430"/>
      <c r="AR435" s="430"/>
      <c r="AS435" s="430"/>
      <c r="AT435" s="430"/>
      <c r="AU435" s="430"/>
      <c r="AV435" s="430"/>
      <c r="AW435" s="430"/>
      <c r="AX435" s="430"/>
      <c r="AY435" s="430"/>
      <c r="AZ435" s="477"/>
      <c r="BA435" s="483"/>
      <c r="BB435" s="479"/>
      <c r="BC435" s="479"/>
      <c r="BD435" s="479"/>
      <c r="BE435" s="644"/>
    </row>
    <row r="436" spans="1:57" ht="18.75" customHeight="1" thickBot="1">
      <c r="A436" s="436"/>
      <c r="B436" s="575"/>
      <c r="C436" s="545"/>
      <c r="D436" s="425"/>
      <c r="E436" s="648"/>
      <c r="F436" s="425"/>
      <c r="G436" s="648"/>
      <c r="H436" s="554" t="s">
        <v>128</v>
      </c>
      <c r="I436" s="92" t="s">
        <v>140</v>
      </c>
      <c r="J436" s="584"/>
      <c r="K436" s="587"/>
      <c r="L436" s="545"/>
      <c r="M436" s="805"/>
      <c r="N436" s="448"/>
      <c r="O436" s="428"/>
      <c r="P436" s="34" t="s">
        <v>115</v>
      </c>
      <c r="Q436" s="30" t="s">
        <v>116</v>
      </c>
      <c r="R436" s="34">
        <v>15</v>
      </c>
      <c r="S436" s="563"/>
      <c r="T436" s="563"/>
      <c r="U436" s="563"/>
      <c r="V436" s="563"/>
      <c r="W436" s="563"/>
      <c r="X436" s="563"/>
      <c r="Y436" s="545"/>
      <c r="Z436" s="563"/>
      <c r="AA436" s="545"/>
      <c r="AB436" s="705"/>
      <c r="AC436" s="577"/>
      <c r="AD436" s="577"/>
      <c r="AE436" s="773"/>
      <c r="AF436" s="545"/>
      <c r="AG436" s="545"/>
      <c r="AH436" s="545"/>
      <c r="AI436" s="572"/>
      <c r="AJ436" s="930"/>
      <c r="AK436" s="931"/>
      <c r="AL436" s="931"/>
      <c r="AM436" s="932"/>
      <c r="AN436" s="933"/>
      <c r="AO436" s="615"/>
      <c r="AP436" s="430"/>
      <c r="AQ436" s="430"/>
      <c r="AR436" s="430"/>
      <c r="AS436" s="430"/>
      <c r="AT436" s="430"/>
      <c r="AU436" s="430"/>
      <c r="AV436" s="430"/>
      <c r="AW436" s="430"/>
      <c r="AX436" s="430"/>
      <c r="AY436" s="430"/>
      <c r="AZ436" s="477"/>
      <c r="BA436" s="483"/>
      <c r="BB436" s="479"/>
      <c r="BC436" s="479"/>
      <c r="BD436" s="479"/>
      <c r="BE436" s="644"/>
    </row>
    <row r="437" spans="1:57" ht="30" customHeight="1" thickBot="1">
      <c r="A437" s="436"/>
      <c r="B437" s="575"/>
      <c r="C437" s="545"/>
      <c r="D437" s="425"/>
      <c r="E437" s="648"/>
      <c r="F437" s="425"/>
      <c r="G437" s="648"/>
      <c r="H437" s="554"/>
      <c r="I437" s="92" t="s">
        <v>140</v>
      </c>
      <c r="J437" s="584"/>
      <c r="K437" s="587"/>
      <c r="L437" s="545"/>
      <c r="M437" s="805"/>
      <c r="N437" s="448"/>
      <c r="O437" s="428"/>
      <c r="P437" s="34" t="s">
        <v>118</v>
      </c>
      <c r="Q437" s="30" t="s">
        <v>119</v>
      </c>
      <c r="R437" s="34">
        <v>15</v>
      </c>
      <c r="S437" s="563"/>
      <c r="T437" s="563"/>
      <c r="U437" s="563"/>
      <c r="V437" s="563"/>
      <c r="W437" s="563"/>
      <c r="X437" s="563"/>
      <c r="Y437" s="545"/>
      <c r="Z437" s="563"/>
      <c r="AA437" s="545"/>
      <c r="AB437" s="705"/>
      <c r="AC437" s="577"/>
      <c r="AD437" s="577"/>
      <c r="AE437" s="773"/>
      <c r="AF437" s="545"/>
      <c r="AG437" s="545"/>
      <c r="AH437" s="545"/>
      <c r="AI437" s="572"/>
      <c r="AJ437" s="930"/>
      <c r="AK437" s="931"/>
      <c r="AL437" s="931"/>
      <c r="AM437" s="932"/>
      <c r="AN437" s="933"/>
      <c r="AO437" s="615"/>
      <c r="AP437" s="430"/>
      <c r="AQ437" s="430"/>
      <c r="AR437" s="430"/>
      <c r="AS437" s="430"/>
      <c r="AT437" s="430"/>
      <c r="AU437" s="430"/>
      <c r="AV437" s="430"/>
      <c r="AW437" s="430"/>
      <c r="AX437" s="430"/>
      <c r="AY437" s="430"/>
      <c r="AZ437" s="477"/>
      <c r="BA437" s="483"/>
      <c r="BB437" s="479"/>
      <c r="BC437" s="479"/>
      <c r="BD437" s="479"/>
      <c r="BE437" s="644"/>
    </row>
    <row r="438" spans="1:57" ht="27.75" hidden="1" customHeight="1">
      <c r="A438" s="436"/>
      <c r="B438" s="575"/>
      <c r="C438" s="545"/>
      <c r="D438" s="425"/>
      <c r="E438" s="648"/>
      <c r="F438" s="425"/>
      <c r="G438" s="648"/>
      <c r="H438" s="556" t="s">
        <v>129</v>
      </c>
      <c r="I438" s="92" t="s">
        <v>140</v>
      </c>
      <c r="J438" s="584"/>
      <c r="K438" s="587"/>
      <c r="L438" s="545"/>
      <c r="M438" s="805"/>
      <c r="N438" s="448"/>
      <c r="O438" s="428"/>
      <c r="P438" s="34" t="s">
        <v>121</v>
      </c>
      <c r="Q438" s="34" t="s">
        <v>122</v>
      </c>
      <c r="R438" s="34">
        <v>10</v>
      </c>
      <c r="S438" s="563"/>
      <c r="T438" s="563"/>
      <c r="U438" s="563"/>
      <c r="V438" s="563"/>
      <c r="W438" s="563"/>
      <c r="X438" s="563"/>
      <c r="Y438" s="545"/>
      <c r="Z438" s="563"/>
      <c r="AA438" s="545"/>
      <c r="AB438" s="705"/>
      <c r="AC438" s="577"/>
      <c r="AD438" s="577"/>
      <c r="AE438" s="773"/>
      <c r="AF438" s="545"/>
      <c r="AG438" s="545"/>
      <c r="AH438" s="545"/>
      <c r="AI438" s="572"/>
      <c r="AJ438" s="930"/>
      <c r="AK438" s="931"/>
      <c r="AL438" s="931"/>
      <c r="AM438" s="932"/>
      <c r="AN438" s="933"/>
      <c r="AO438" s="615"/>
      <c r="AP438" s="430"/>
      <c r="AQ438" s="430"/>
      <c r="AR438" s="430"/>
      <c r="AS438" s="430"/>
      <c r="AT438" s="430"/>
      <c r="AU438" s="430"/>
      <c r="AV438" s="430"/>
      <c r="AW438" s="430"/>
      <c r="AX438" s="430"/>
      <c r="AY438" s="430"/>
      <c r="AZ438" s="477"/>
      <c r="BA438" s="483"/>
      <c r="BB438" s="479"/>
      <c r="BC438" s="479"/>
      <c r="BD438" s="479"/>
      <c r="BE438" s="644"/>
    </row>
    <row r="439" spans="1:57" ht="26.25" customHeight="1" thickBot="1">
      <c r="A439" s="436"/>
      <c r="B439" s="575"/>
      <c r="C439" s="545"/>
      <c r="D439" s="425"/>
      <c r="E439" s="648"/>
      <c r="F439" s="425"/>
      <c r="G439" s="648"/>
      <c r="H439" s="558"/>
      <c r="I439" s="92" t="s">
        <v>140</v>
      </c>
      <c r="J439" s="584"/>
      <c r="K439" s="587"/>
      <c r="L439" s="545"/>
      <c r="M439" s="805"/>
      <c r="N439" s="648"/>
      <c r="O439" s="428"/>
      <c r="P439" s="430"/>
      <c r="Q439" s="430"/>
      <c r="R439" s="430"/>
      <c r="S439" s="563"/>
      <c r="T439" s="563"/>
      <c r="U439" s="563"/>
      <c r="V439" s="563"/>
      <c r="W439" s="563"/>
      <c r="X439" s="563"/>
      <c r="Y439" s="545"/>
      <c r="Z439" s="563"/>
      <c r="AA439" s="545"/>
      <c r="AB439" s="705"/>
      <c r="AC439" s="577"/>
      <c r="AD439" s="577"/>
      <c r="AE439" s="773"/>
      <c r="AF439" s="545"/>
      <c r="AG439" s="545"/>
      <c r="AH439" s="545"/>
      <c r="AI439" s="569"/>
      <c r="AJ439" s="935" t="s">
        <v>396</v>
      </c>
      <c r="AK439" s="938" t="s">
        <v>149</v>
      </c>
      <c r="AL439" s="938" t="s">
        <v>169</v>
      </c>
      <c r="AM439" s="941"/>
      <c r="AN439" s="933"/>
      <c r="AO439" s="615"/>
      <c r="AP439" s="430"/>
      <c r="AQ439" s="430"/>
      <c r="AR439" s="430"/>
      <c r="AS439" s="430"/>
      <c r="AT439" s="430"/>
      <c r="AU439" s="430"/>
      <c r="AV439" s="430"/>
      <c r="AW439" s="430"/>
      <c r="AX439" s="430"/>
      <c r="AY439" s="430"/>
      <c r="AZ439" s="477"/>
      <c r="BA439" s="483"/>
      <c r="BB439" s="479"/>
      <c r="BC439" s="479"/>
      <c r="BD439" s="479"/>
      <c r="BE439" s="644"/>
    </row>
    <row r="440" spans="1:57" ht="18.75" customHeight="1" thickBot="1">
      <c r="A440" s="436"/>
      <c r="B440" s="575"/>
      <c r="C440" s="545"/>
      <c r="D440" s="425"/>
      <c r="E440" s="648"/>
      <c r="F440" s="425"/>
      <c r="G440" s="648"/>
      <c r="H440" s="554" t="s">
        <v>130</v>
      </c>
      <c r="I440" s="92" t="s">
        <v>140</v>
      </c>
      <c r="J440" s="584"/>
      <c r="K440" s="587"/>
      <c r="L440" s="545"/>
      <c r="M440" s="805"/>
      <c r="N440" s="648"/>
      <c r="O440" s="428"/>
      <c r="P440" s="430"/>
      <c r="Q440" s="430"/>
      <c r="R440" s="430"/>
      <c r="S440" s="563"/>
      <c r="T440" s="563"/>
      <c r="U440" s="563"/>
      <c r="V440" s="563"/>
      <c r="W440" s="563"/>
      <c r="X440" s="563"/>
      <c r="Y440" s="545"/>
      <c r="Z440" s="563"/>
      <c r="AA440" s="545"/>
      <c r="AB440" s="705"/>
      <c r="AC440" s="577"/>
      <c r="AD440" s="577"/>
      <c r="AE440" s="773"/>
      <c r="AF440" s="545"/>
      <c r="AG440" s="545"/>
      <c r="AH440" s="545"/>
      <c r="AI440" s="569"/>
      <c r="AJ440" s="936"/>
      <c r="AK440" s="939"/>
      <c r="AL440" s="939"/>
      <c r="AM440" s="918"/>
      <c r="AN440" s="933"/>
      <c r="AO440" s="615"/>
      <c r="AP440" s="430"/>
      <c r="AQ440" s="430"/>
      <c r="AR440" s="430"/>
      <c r="AS440" s="430"/>
      <c r="AT440" s="430"/>
      <c r="AU440" s="430"/>
      <c r="AV440" s="430"/>
      <c r="AW440" s="430"/>
      <c r="AX440" s="430"/>
      <c r="AY440" s="430"/>
      <c r="AZ440" s="477"/>
      <c r="BA440" s="483"/>
      <c r="BB440" s="479"/>
      <c r="BC440" s="479"/>
      <c r="BD440" s="479"/>
      <c r="BE440" s="644"/>
    </row>
    <row r="441" spans="1:57" ht="9.75" customHeight="1" thickBot="1">
      <c r="A441" s="436"/>
      <c r="B441" s="575"/>
      <c r="C441" s="545"/>
      <c r="D441" s="425"/>
      <c r="E441" s="648"/>
      <c r="F441" s="425"/>
      <c r="G441" s="648"/>
      <c r="H441" s="554"/>
      <c r="I441" s="92" t="s">
        <v>140</v>
      </c>
      <c r="J441" s="584"/>
      <c r="K441" s="587"/>
      <c r="L441" s="545"/>
      <c r="M441" s="805"/>
      <c r="N441" s="648"/>
      <c r="O441" s="428"/>
      <c r="P441" s="430"/>
      <c r="Q441" s="430"/>
      <c r="R441" s="430"/>
      <c r="S441" s="563"/>
      <c r="T441" s="563"/>
      <c r="U441" s="563"/>
      <c r="V441" s="563"/>
      <c r="W441" s="563"/>
      <c r="X441" s="563"/>
      <c r="Y441" s="545"/>
      <c r="Z441" s="563"/>
      <c r="AA441" s="545"/>
      <c r="AB441" s="705"/>
      <c r="AC441" s="577"/>
      <c r="AD441" s="577"/>
      <c r="AE441" s="773"/>
      <c r="AF441" s="545"/>
      <c r="AG441" s="545"/>
      <c r="AH441" s="545"/>
      <c r="AI441" s="569"/>
      <c r="AJ441" s="936"/>
      <c r="AK441" s="939"/>
      <c r="AL441" s="939"/>
      <c r="AM441" s="918"/>
      <c r="AN441" s="933"/>
      <c r="AO441" s="615"/>
      <c r="AP441" s="430"/>
      <c r="AQ441" s="430"/>
      <c r="AR441" s="430"/>
      <c r="AS441" s="430"/>
      <c r="AT441" s="430"/>
      <c r="AU441" s="430"/>
      <c r="AV441" s="430"/>
      <c r="AW441" s="430"/>
      <c r="AX441" s="430"/>
      <c r="AY441" s="430"/>
      <c r="AZ441" s="477"/>
      <c r="BA441" s="483"/>
      <c r="BB441" s="479"/>
      <c r="BC441" s="479"/>
      <c r="BD441" s="479"/>
      <c r="BE441" s="644"/>
    </row>
    <row r="442" spans="1:57" ht="18.75" customHeight="1" thickBot="1">
      <c r="A442" s="436"/>
      <c r="B442" s="575"/>
      <c r="C442" s="545"/>
      <c r="D442" s="425"/>
      <c r="E442" s="648"/>
      <c r="F442" s="425"/>
      <c r="G442" s="648"/>
      <c r="H442" s="554" t="s">
        <v>131</v>
      </c>
      <c r="I442" s="92" t="s">
        <v>140</v>
      </c>
      <c r="J442" s="584"/>
      <c r="K442" s="587"/>
      <c r="L442" s="545"/>
      <c r="M442" s="805"/>
      <c r="N442" s="648"/>
      <c r="O442" s="428"/>
      <c r="P442" s="430"/>
      <c r="Q442" s="430"/>
      <c r="R442" s="430"/>
      <c r="S442" s="563"/>
      <c r="T442" s="563"/>
      <c r="U442" s="563"/>
      <c r="V442" s="563"/>
      <c r="W442" s="563"/>
      <c r="X442" s="563"/>
      <c r="Y442" s="545"/>
      <c r="Z442" s="563"/>
      <c r="AA442" s="545"/>
      <c r="AB442" s="705"/>
      <c r="AC442" s="577"/>
      <c r="AD442" s="577"/>
      <c r="AE442" s="773"/>
      <c r="AF442" s="545"/>
      <c r="AG442" s="545"/>
      <c r="AH442" s="545"/>
      <c r="AI442" s="569"/>
      <c r="AJ442" s="936"/>
      <c r="AK442" s="939"/>
      <c r="AL442" s="939"/>
      <c r="AM442" s="918"/>
      <c r="AN442" s="933"/>
    </row>
    <row r="443" spans="1:57" ht="12.75" customHeight="1" thickBot="1">
      <c r="A443" s="436"/>
      <c r="B443" s="575"/>
      <c r="C443" s="545"/>
      <c r="D443" s="425"/>
      <c r="E443" s="648"/>
      <c r="F443" s="425"/>
      <c r="G443" s="648"/>
      <c r="H443" s="554"/>
      <c r="I443" s="92" t="s">
        <v>140</v>
      </c>
      <c r="J443" s="584"/>
      <c r="K443" s="587"/>
      <c r="L443" s="545"/>
      <c r="M443" s="805"/>
      <c r="N443" s="648"/>
      <c r="O443" s="428"/>
      <c r="P443" s="430"/>
      <c r="Q443" s="430"/>
      <c r="R443" s="430"/>
      <c r="S443" s="563"/>
      <c r="T443" s="563"/>
      <c r="U443" s="563"/>
      <c r="V443" s="563"/>
      <c r="W443" s="563"/>
      <c r="X443" s="563"/>
      <c r="Y443" s="545"/>
      <c r="Z443" s="563"/>
      <c r="AA443" s="545"/>
      <c r="AB443" s="705"/>
      <c r="AC443" s="577"/>
      <c r="AD443" s="577"/>
      <c r="AE443" s="773"/>
      <c r="AF443" s="545"/>
      <c r="AG443" s="545"/>
      <c r="AH443" s="545"/>
      <c r="AI443" s="569"/>
      <c r="AJ443" s="936"/>
      <c r="AK443" s="939"/>
      <c r="AL443" s="939"/>
      <c r="AM443" s="918"/>
      <c r="AN443" s="933"/>
    </row>
    <row r="444" spans="1:57" ht="18.75" customHeight="1" thickBot="1">
      <c r="A444" s="436"/>
      <c r="B444" s="575"/>
      <c r="C444" s="545"/>
      <c r="D444" s="425"/>
      <c r="E444" s="648"/>
      <c r="F444" s="425"/>
      <c r="G444" s="648"/>
      <c r="H444" s="554" t="s">
        <v>132</v>
      </c>
      <c r="I444" s="92" t="s">
        <v>140</v>
      </c>
      <c r="J444" s="584"/>
      <c r="K444" s="587"/>
      <c r="L444" s="545"/>
      <c r="M444" s="805"/>
      <c r="N444" s="648"/>
      <c r="O444" s="428"/>
      <c r="P444" s="430"/>
      <c r="Q444" s="430"/>
      <c r="R444" s="430"/>
      <c r="S444" s="563"/>
      <c r="T444" s="563"/>
      <c r="U444" s="563"/>
      <c r="V444" s="563"/>
      <c r="W444" s="563"/>
      <c r="X444" s="563"/>
      <c r="Y444" s="545"/>
      <c r="Z444" s="563"/>
      <c r="AA444" s="545"/>
      <c r="AB444" s="705"/>
      <c r="AC444" s="577"/>
      <c r="AD444" s="577"/>
      <c r="AE444" s="773"/>
      <c r="AF444" s="545"/>
      <c r="AG444" s="545"/>
      <c r="AH444" s="545"/>
      <c r="AI444" s="569"/>
      <c r="AJ444" s="936"/>
      <c r="AK444" s="939"/>
      <c r="AL444" s="939"/>
      <c r="AM444" s="918"/>
      <c r="AN444" s="933"/>
    </row>
    <row r="445" spans="1:57" ht="12.75" customHeight="1" thickBot="1">
      <c r="A445" s="436"/>
      <c r="B445" s="575"/>
      <c r="C445" s="545"/>
      <c r="D445" s="425"/>
      <c r="E445" s="648"/>
      <c r="F445" s="425"/>
      <c r="G445" s="648"/>
      <c r="H445" s="554"/>
      <c r="I445" s="92" t="s">
        <v>140</v>
      </c>
      <c r="J445" s="584"/>
      <c r="K445" s="587"/>
      <c r="L445" s="545"/>
      <c r="M445" s="805"/>
      <c r="N445" s="648"/>
      <c r="O445" s="428"/>
      <c r="P445" s="430"/>
      <c r="Q445" s="430"/>
      <c r="R445" s="430"/>
      <c r="S445" s="563"/>
      <c r="T445" s="563"/>
      <c r="U445" s="563"/>
      <c r="V445" s="563"/>
      <c r="W445" s="563"/>
      <c r="X445" s="563"/>
      <c r="Y445" s="545"/>
      <c r="Z445" s="563"/>
      <c r="AA445" s="545"/>
      <c r="AB445" s="705"/>
      <c r="AC445" s="577"/>
      <c r="AD445" s="577"/>
      <c r="AE445" s="773"/>
      <c r="AF445" s="545"/>
      <c r="AG445" s="545"/>
      <c r="AH445" s="545"/>
      <c r="AI445" s="569"/>
      <c r="AJ445" s="936"/>
      <c r="AK445" s="939"/>
      <c r="AL445" s="939"/>
      <c r="AM445" s="918"/>
      <c r="AN445" s="933"/>
    </row>
    <row r="446" spans="1:57" ht="14.25" customHeight="1" thickBot="1">
      <c r="A446" s="436"/>
      <c r="B446" s="575"/>
      <c r="C446" s="545"/>
      <c r="D446" s="425"/>
      <c r="E446" s="648"/>
      <c r="F446" s="425"/>
      <c r="G446" s="648"/>
      <c r="H446" s="556" t="s">
        <v>133</v>
      </c>
      <c r="I446" s="92" t="s">
        <v>140</v>
      </c>
      <c r="J446" s="584"/>
      <c r="K446" s="587"/>
      <c r="L446" s="545"/>
      <c r="M446" s="805"/>
      <c r="N446" s="648"/>
      <c r="O446" s="428"/>
      <c r="P446" s="430"/>
      <c r="Q446" s="430"/>
      <c r="R446" s="430"/>
      <c r="S446" s="563"/>
      <c r="T446" s="563"/>
      <c r="U446" s="563"/>
      <c r="V446" s="563"/>
      <c r="W446" s="563"/>
      <c r="X446" s="563"/>
      <c r="Y446" s="545"/>
      <c r="Z446" s="563"/>
      <c r="AA446" s="545"/>
      <c r="AB446" s="705"/>
      <c r="AC446" s="577"/>
      <c r="AD446" s="577"/>
      <c r="AE446" s="773"/>
      <c r="AF446" s="545"/>
      <c r="AG446" s="545"/>
      <c r="AH446" s="545"/>
      <c r="AI446" s="569"/>
      <c r="AJ446" s="936"/>
      <c r="AK446" s="939"/>
      <c r="AL446" s="939"/>
      <c r="AM446" s="918"/>
      <c r="AN446" s="933"/>
    </row>
    <row r="447" spans="1:57" ht="13.5" customHeight="1" thickBot="1">
      <c r="A447" s="436"/>
      <c r="B447" s="575"/>
      <c r="C447" s="545"/>
      <c r="D447" s="425"/>
      <c r="E447" s="648"/>
      <c r="F447" s="425"/>
      <c r="G447" s="648"/>
      <c r="H447" s="558"/>
      <c r="I447" s="92" t="s">
        <v>140</v>
      </c>
      <c r="J447" s="584"/>
      <c r="K447" s="587"/>
      <c r="L447" s="545"/>
      <c r="M447" s="805"/>
      <c r="N447" s="648"/>
      <c r="O447" s="428"/>
      <c r="P447" s="430"/>
      <c r="Q447" s="430"/>
      <c r="R447" s="430"/>
      <c r="S447" s="563"/>
      <c r="T447" s="563"/>
      <c r="U447" s="563"/>
      <c r="V447" s="563"/>
      <c r="W447" s="563"/>
      <c r="X447" s="563"/>
      <c r="Y447" s="545"/>
      <c r="Z447" s="563"/>
      <c r="AA447" s="545"/>
      <c r="AB447" s="705"/>
      <c r="AC447" s="577"/>
      <c r="AD447" s="577"/>
      <c r="AE447" s="773"/>
      <c r="AF447" s="545"/>
      <c r="AG447" s="545"/>
      <c r="AH447" s="545"/>
      <c r="AI447" s="569"/>
      <c r="AJ447" s="936"/>
      <c r="AK447" s="939"/>
      <c r="AL447" s="939"/>
      <c r="AM447" s="918"/>
      <c r="AN447" s="933"/>
    </row>
    <row r="448" spans="1:57" ht="15.75" customHeight="1" thickBot="1">
      <c r="A448" s="436"/>
      <c r="B448" s="575"/>
      <c r="C448" s="545"/>
      <c r="D448" s="425"/>
      <c r="E448" s="648"/>
      <c r="F448" s="425"/>
      <c r="G448" s="648"/>
      <c r="H448" s="684" t="s">
        <v>134</v>
      </c>
      <c r="I448" s="92" t="s">
        <v>140</v>
      </c>
      <c r="J448" s="584"/>
      <c r="K448" s="587"/>
      <c r="L448" s="545"/>
      <c r="M448" s="805"/>
      <c r="N448" s="648"/>
      <c r="O448" s="428"/>
      <c r="P448" s="430"/>
      <c r="Q448" s="430"/>
      <c r="R448" s="430"/>
      <c r="S448" s="563"/>
      <c r="T448" s="563"/>
      <c r="U448" s="563"/>
      <c r="V448" s="563"/>
      <c r="W448" s="563"/>
      <c r="X448" s="563"/>
      <c r="Y448" s="545"/>
      <c r="Z448" s="563"/>
      <c r="AA448" s="545"/>
      <c r="AB448" s="705"/>
      <c r="AC448" s="577"/>
      <c r="AD448" s="577"/>
      <c r="AE448" s="773"/>
      <c r="AF448" s="545"/>
      <c r="AG448" s="545"/>
      <c r="AH448" s="545"/>
      <c r="AI448" s="569"/>
      <c r="AJ448" s="936"/>
      <c r="AK448" s="939"/>
      <c r="AL448" s="939"/>
      <c r="AM448" s="918"/>
      <c r="AN448" s="933"/>
    </row>
    <row r="449" spans="1:40" ht="15.75" thickBot="1">
      <c r="A449" s="437"/>
      <c r="B449" s="793"/>
      <c r="C449" s="589"/>
      <c r="D449" s="426"/>
      <c r="E449" s="649"/>
      <c r="F449" s="426"/>
      <c r="G449" s="649"/>
      <c r="H449" s="685"/>
      <c r="I449" s="92" t="s">
        <v>140</v>
      </c>
      <c r="J449" s="666"/>
      <c r="K449" s="668"/>
      <c r="L449" s="545"/>
      <c r="M449" s="806"/>
      <c r="N449" s="649"/>
      <c r="O449" s="428"/>
      <c r="P449" s="430"/>
      <c r="Q449" s="430"/>
      <c r="R449" s="430"/>
      <c r="S449" s="658"/>
      <c r="T449" s="658"/>
      <c r="U449" s="658"/>
      <c r="V449" s="658"/>
      <c r="W449" s="658"/>
      <c r="X449" s="658"/>
      <c r="Y449" s="589"/>
      <c r="Z449" s="658"/>
      <c r="AA449" s="589"/>
      <c r="AB449" s="706"/>
      <c r="AC449" s="577"/>
      <c r="AD449" s="577"/>
      <c r="AE449" s="774"/>
      <c r="AF449" s="589"/>
      <c r="AG449" s="589"/>
      <c r="AH449" s="545"/>
      <c r="AI449" s="632"/>
      <c r="AJ449" s="937"/>
      <c r="AK449" s="940"/>
      <c r="AL449" s="940"/>
      <c r="AM449" s="942"/>
      <c r="AN449" s="934"/>
    </row>
    <row r="450" spans="1:40" ht="15" customHeight="1" thickBot="1">
      <c r="A450" s="827">
        <v>16</v>
      </c>
      <c r="B450" s="949" t="s">
        <v>387</v>
      </c>
      <c r="C450" s="545" t="s">
        <v>397</v>
      </c>
      <c r="D450" s="424" t="s">
        <v>85</v>
      </c>
      <c r="E450" s="733" t="s">
        <v>398</v>
      </c>
      <c r="F450" s="570" t="s">
        <v>399</v>
      </c>
      <c r="G450" s="733" t="s">
        <v>88</v>
      </c>
      <c r="H450" s="48" t="s">
        <v>89</v>
      </c>
      <c r="I450" s="92" t="s">
        <v>140</v>
      </c>
      <c r="J450" s="665">
        <v>26</v>
      </c>
      <c r="K450" s="587" t="str">
        <f>+IF(AND(J450&lt;6,J450&gt;0),"Moderado",IF(AND(J450&lt;12,J450&gt;5),"Mayor",IF(AND(J450&lt;20,J450&gt;11),"Catastrófico","Responda las Preguntas de Impacto")))</f>
        <v>Responda las Preguntas de Impacto</v>
      </c>
      <c r="L450" s="544"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804"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733" t="s">
        <v>400</v>
      </c>
      <c r="O450" s="546" t="s">
        <v>92</v>
      </c>
      <c r="P450" s="33" t="s">
        <v>93</v>
      </c>
      <c r="Q450" s="30" t="s">
        <v>94</v>
      </c>
      <c r="R450" s="33">
        <v>15</v>
      </c>
      <c r="S450" s="564">
        <f>SUM(R450:R457)</f>
        <v>100</v>
      </c>
      <c r="T450" s="564" t="str">
        <f>+IF(AND(S450&lt;=100,S450&gt;=96),"Fuerte",IF(AND(S450&lt;=95,S450&gt;=86),"Moderado",IF(AND(S450&lt;=85,J450&gt;=0),"Débil"," ")))</f>
        <v>Fuerte</v>
      </c>
      <c r="U450" s="564" t="s">
        <v>95</v>
      </c>
      <c r="V450" s="564"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564">
        <f>IF(V450="Fuerte",100,IF(V450="Moderado",50,IF(V450="Débil",0)))</f>
        <v>100</v>
      </c>
      <c r="X450" s="563">
        <f>AVERAGE(W450:W475)</f>
        <v>100</v>
      </c>
      <c r="Y450" s="822" t="s">
        <v>401</v>
      </c>
      <c r="Z450" s="563" t="s">
        <v>208</v>
      </c>
      <c r="AA450" s="830" t="s">
        <v>402</v>
      </c>
      <c r="AB450" s="705" t="str">
        <f>+IF(X450=100,"Fuerte",IF(AND(X450&lt;=99,X450&gt;=50),"Moderado",IF(X450&lt;50,"Débil"," ")))</f>
        <v>Fuerte</v>
      </c>
      <c r="AC450" s="577" t="s">
        <v>99</v>
      </c>
      <c r="AD450" s="577" t="s">
        <v>99</v>
      </c>
      <c r="AE450" s="832"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545"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545" t="str">
        <f>K450</f>
        <v>Responda las Preguntas de Impacto</v>
      </c>
      <c r="AH450" s="544"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637"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816" t="s">
        <v>403</v>
      </c>
      <c r="AK450" s="551">
        <v>43466</v>
      </c>
      <c r="AL450" s="551">
        <v>43830</v>
      </c>
      <c r="AM450" s="824" t="s">
        <v>404</v>
      </c>
      <c r="AN450" s="826" t="s">
        <v>405</v>
      </c>
    </row>
    <row r="451" spans="1:40" ht="15.75" thickBot="1">
      <c r="A451" s="436"/>
      <c r="B451" s="575"/>
      <c r="C451" s="545"/>
      <c r="D451" s="425"/>
      <c r="E451" s="648"/>
      <c r="F451" s="425"/>
      <c r="G451" s="648"/>
      <c r="H451" s="32" t="s">
        <v>104</v>
      </c>
      <c r="I451" s="92" t="s">
        <v>140</v>
      </c>
      <c r="J451" s="584"/>
      <c r="K451" s="587"/>
      <c r="L451" s="545"/>
      <c r="M451" s="805"/>
      <c r="N451" s="648"/>
      <c r="O451" s="428"/>
      <c r="P451" s="34" t="s">
        <v>105</v>
      </c>
      <c r="Q451" s="30" t="s">
        <v>106</v>
      </c>
      <c r="R451" s="34">
        <v>15</v>
      </c>
      <c r="S451" s="430"/>
      <c r="T451" s="430"/>
      <c r="U451" s="430"/>
      <c r="V451" s="430"/>
      <c r="W451" s="430"/>
      <c r="X451" s="563"/>
      <c r="Y451" s="822"/>
      <c r="Z451" s="563"/>
      <c r="AA451" s="830"/>
      <c r="AB451" s="705"/>
      <c r="AC451" s="577"/>
      <c r="AD451" s="577"/>
      <c r="AE451" s="773"/>
      <c r="AF451" s="545"/>
      <c r="AG451" s="545"/>
      <c r="AH451" s="545"/>
      <c r="AI451" s="572"/>
      <c r="AJ451" s="817"/>
      <c r="AK451" s="551"/>
      <c r="AL451" s="551"/>
      <c r="AM451" s="824"/>
      <c r="AN451" s="826"/>
    </row>
    <row r="452" spans="1:40" ht="15.75" thickBot="1">
      <c r="A452" s="436"/>
      <c r="B452" s="575"/>
      <c r="C452" s="545"/>
      <c r="D452" s="425"/>
      <c r="E452" s="648"/>
      <c r="F452" s="425"/>
      <c r="G452" s="648"/>
      <c r="H452" s="32" t="s">
        <v>107</v>
      </c>
      <c r="I452" s="92" t="s">
        <v>140</v>
      </c>
      <c r="J452" s="584"/>
      <c r="K452" s="587"/>
      <c r="L452" s="545"/>
      <c r="M452" s="805"/>
      <c r="N452" s="648"/>
      <c r="O452" s="428"/>
      <c r="P452" s="34" t="s">
        <v>108</v>
      </c>
      <c r="Q452" s="30" t="s">
        <v>109</v>
      </c>
      <c r="R452" s="34">
        <v>15</v>
      </c>
      <c r="S452" s="430"/>
      <c r="T452" s="430"/>
      <c r="U452" s="430"/>
      <c r="V452" s="430"/>
      <c r="W452" s="430"/>
      <c r="X452" s="563"/>
      <c r="Y452" s="822"/>
      <c r="Z452" s="563"/>
      <c r="AA452" s="830"/>
      <c r="AB452" s="705"/>
      <c r="AC452" s="577"/>
      <c r="AD452" s="577"/>
      <c r="AE452" s="773"/>
      <c r="AF452" s="545"/>
      <c r="AG452" s="545"/>
      <c r="AH452" s="545"/>
      <c r="AI452" s="572"/>
      <c r="AJ452" s="817"/>
      <c r="AK452" s="551"/>
      <c r="AL452" s="551"/>
      <c r="AM452" s="824"/>
      <c r="AN452" s="826"/>
    </row>
    <row r="453" spans="1:40" ht="15.75" thickBot="1">
      <c r="A453" s="436"/>
      <c r="B453" s="575"/>
      <c r="C453" s="545"/>
      <c r="D453" s="425"/>
      <c r="E453" s="648"/>
      <c r="F453" s="425"/>
      <c r="G453" s="648"/>
      <c r="H453" s="32" t="s">
        <v>110</v>
      </c>
      <c r="I453" s="92" t="s">
        <v>140</v>
      </c>
      <c r="J453" s="584"/>
      <c r="K453" s="587"/>
      <c r="L453" s="545"/>
      <c r="M453" s="805"/>
      <c r="N453" s="648"/>
      <c r="O453" s="428"/>
      <c r="P453" s="34" t="s">
        <v>112</v>
      </c>
      <c r="Q453" s="30" t="s">
        <v>113</v>
      </c>
      <c r="R453" s="34">
        <v>15</v>
      </c>
      <c r="S453" s="430"/>
      <c r="T453" s="430"/>
      <c r="U453" s="430"/>
      <c r="V453" s="430"/>
      <c r="W453" s="430"/>
      <c r="X453" s="563"/>
      <c r="Y453" s="822"/>
      <c r="Z453" s="563"/>
      <c r="AA453" s="830"/>
      <c r="AB453" s="705"/>
      <c r="AC453" s="577"/>
      <c r="AD453" s="577"/>
      <c r="AE453" s="773"/>
      <c r="AF453" s="545"/>
      <c r="AG453" s="545"/>
      <c r="AH453" s="545"/>
      <c r="AI453" s="572"/>
      <c r="AJ453" s="817"/>
      <c r="AK453" s="551"/>
      <c r="AL453" s="551"/>
      <c r="AM453" s="824"/>
      <c r="AN453" s="826"/>
    </row>
    <row r="454" spans="1:40" ht="15.75" thickBot="1">
      <c r="A454" s="436"/>
      <c r="B454" s="575"/>
      <c r="C454" s="545"/>
      <c r="D454" s="425"/>
      <c r="E454" s="648"/>
      <c r="F454" s="425"/>
      <c r="G454" s="648"/>
      <c r="H454" s="32" t="s">
        <v>114</v>
      </c>
      <c r="I454" s="92" t="s">
        <v>140</v>
      </c>
      <c r="J454" s="584"/>
      <c r="K454" s="587"/>
      <c r="L454" s="545"/>
      <c r="M454" s="805"/>
      <c r="N454" s="648"/>
      <c r="O454" s="428"/>
      <c r="P454" s="34" t="s">
        <v>115</v>
      </c>
      <c r="Q454" s="30" t="s">
        <v>116</v>
      </c>
      <c r="R454" s="34">
        <v>15</v>
      </c>
      <c r="S454" s="430"/>
      <c r="T454" s="430"/>
      <c r="U454" s="430"/>
      <c r="V454" s="430"/>
      <c r="W454" s="430"/>
      <c r="X454" s="563"/>
      <c r="Y454" s="822"/>
      <c r="Z454" s="563"/>
      <c r="AA454" s="830"/>
      <c r="AB454" s="705"/>
      <c r="AC454" s="577"/>
      <c r="AD454" s="577"/>
      <c r="AE454" s="773"/>
      <c r="AF454" s="545"/>
      <c r="AG454" s="545"/>
      <c r="AH454" s="545"/>
      <c r="AI454" s="572"/>
      <c r="AJ454" s="817"/>
      <c r="AK454" s="551"/>
      <c r="AL454" s="551"/>
      <c r="AM454" s="824"/>
      <c r="AN454" s="826"/>
    </row>
    <row r="455" spans="1:40" ht="15.75" thickBot="1">
      <c r="A455" s="436"/>
      <c r="B455" s="575"/>
      <c r="C455" s="545"/>
      <c r="D455" s="425"/>
      <c r="E455" s="648"/>
      <c r="F455" s="425"/>
      <c r="G455" s="648"/>
      <c r="H455" s="32" t="s">
        <v>117</v>
      </c>
      <c r="I455" s="92" t="s">
        <v>140</v>
      </c>
      <c r="J455" s="584"/>
      <c r="K455" s="587"/>
      <c r="L455" s="545"/>
      <c r="M455" s="805"/>
      <c r="N455" s="648"/>
      <c r="O455" s="428"/>
      <c r="P455" s="35" t="s">
        <v>118</v>
      </c>
      <c r="Q455" s="30" t="s">
        <v>119</v>
      </c>
      <c r="R455" s="34">
        <v>15</v>
      </c>
      <c r="S455" s="430"/>
      <c r="T455" s="430"/>
      <c r="U455" s="430"/>
      <c r="V455" s="430"/>
      <c r="W455" s="430"/>
      <c r="X455" s="563"/>
      <c r="Y455" s="822"/>
      <c r="Z455" s="563"/>
      <c r="AA455" s="830"/>
      <c r="AB455" s="705"/>
      <c r="AC455" s="577"/>
      <c r="AD455" s="577"/>
      <c r="AE455" s="773"/>
      <c r="AF455" s="545"/>
      <c r="AG455" s="545"/>
      <c r="AH455" s="545"/>
      <c r="AI455" s="572"/>
      <c r="AJ455" s="817"/>
      <c r="AK455" s="551"/>
      <c r="AL455" s="551"/>
      <c r="AM455" s="824"/>
      <c r="AN455" s="826"/>
    </row>
    <row r="456" spans="1:40" ht="15.75" thickBot="1">
      <c r="A456" s="436"/>
      <c r="B456" s="575"/>
      <c r="C456" s="545"/>
      <c r="D456" s="425"/>
      <c r="E456" s="648"/>
      <c r="F456" s="425"/>
      <c r="G456" s="648"/>
      <c r="H456" s="32" t="s">
        <v>120</v>
      </c>
      <c r="I456" s="92" t="s">
        <v>140</v>
      </c>
      <c r="J456" s="584"/>
      <c r="K456" s="587"/>
      <c r="L456" s="545"/>
      <c r="M456" s="805"/>
      <c r="N456" s="648"/>
      <c r="O456" s="428"/>
      <c r="P456" s="34" t="s">
        <v>121</v>
      </c>
      <c r="Q456" s="34" t="s">
        <v>122</v>
      </c>
      <c r="R456" s="34">
        <v>10</v>
      </c>
      <c r="S456" s="430"/>
      <c r="T456" s="430"/>
      <c r="U456" s="430"/>
      <c r="V456" s="430"/>
      <c r="W456" s="430"/>
      <c r="X456" s="563"/>
      <c r="Y456" s="822"/>
      <c r="Z456" s="563"/>
      <c r="AA456" s="830"/>
      <c r="AB456" s="705"/>
      <c r="AC456" s="577"/>
      <c r="AD456" s="577"/>
      <c r="AE456" s="773"/>
      <c r="AF456" s="545"/>
      <c r="AG456" s="545"/>
      <c r="AH456" s="545"/>
      <c r="AI456" s="572"/>
      <c r="AJ456" s="817"/>
      <c r="AK456" s="551"/>
      <c r="AL456" s="551"/>
      <c r="AM456" s="824"/>
      <c r="AN456" s="826"/>
    </row>
    <row r="457" spans="1:40" ht="30.75" thickBot="1">
      <c r="A457" s="436"/>
      <c r="B457" s="575"/>
      <c r="C457" s="545"/>
      <c r="D457" s="425"/>
      <c r="E457" s="648"/>
      <c r="F457" s="425"/>
      <c r="G457" s="648"/>
      <c r="H457" s="32" t="s">
        <v>123</v>
      </c>
      <c r="I457" s="92" t="s">
        <v>140</v>
      </c>
      <c r="J457" s="584"/>
      <c r="K457" s="587"/>
      <c r="L457" s="545"/>
      <c r="M457" s="805"/>
      <c r="N457" s="833"/>
      <c r="O457" s="553"/>
      <c r="P457" s="31"/>
      <c r="Q457" s="35"/>
      <c r="R457" s="35"/>
      <c r="S457" s="430"/>
      <c r="T457" s="430"/>
      <c r="U457" s="430"/>
      <c r="V457" s="430"/>
      <c r="W457" s="430"/>
      <c r="X457" s="563"/>
      <c r="Y457" s="948"/>
      <c r="Z457" s="564"/>
      <c r="AA457" s="831"/>
      <c r="AB457" s="705"/>
      <c r="AC457" s="577"/>
      <c r="AD457" s="577"/>
      <c r="AE457" s="773"/>
      <c r="AF457" s="545"/>
      <c r="AG457" s="545"/>
      <c r="AH457" s="545"/>
      <c r="AI457" s="572"/>
      <c r="AJ457" s="817"/>
      <c r="AK457" s="552"/>
      <c r="AL457" s="552"/>
      <c r="AM457" s="816"/>
      <c r="AN457" s="826"/>
    </row>
    <row r="458" spans="1:40" ht="15.75" thickBot="1">
      <c r="A458" s="436"/>
      <c r="B458" s="575"/>
      <c r="C458" s="545"/>
      <c r="D458" s="425"/>
      <c r="E458" s="648"/>
      <c r="F458" s="425"/>
      <c r="G458" s="648"/>
      <c r="H458" s="32" t="s">
        <v>124</v>
      </c>
      <c r="I458" s="92" t="s">
        <v>140</v>
      </c>
      <c r="J458" s="584"/>
      <c r="K458" s="587"/>
      <c r="L458" s="545"/>
      <c r="M458" s="805"/>
      <c r="N458" s="54"/>
      <c r="O458" s="428"/>
      <c r="P458" s="34" t="s">
        <v>93</v>
      </c>
      <c r="Q458" s="30" t="s">
        <v>94</v>
      </c>
      <c r="R458" s="34">
        <v>15</v>
      </c>
      <c r="S458" s="563">
        <f>SUM(R458:R467)</f>
        <v>100</v>
      </c>
      <c r="T458" s="562" t="str">
        <f>+IF(AND(S458&lt;=100,S458&gt;=96),"Fuerte",IF(AND(S458&lt;=95,S458&gt;=86),"Moderado",IF(AND(S458&lt;=85,J458&gt;=0),"Débil"," ")))</f>
        <v>Fuerte</v>
      </c>
      <c r="U458" s="562" t="s">
        <v>95</v>
      </c>
      <c r="V458" s="562"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562"/>
      <c r="X458" s="563"/>
      <c r="Y458" s="553"/>
      <c r="Z458" s="606"/>
      <c r="AA458" s="553"/>
      <c r="AB458" s="705"/>
      <c r="AC458" s="577"/>
      <c r="AD458" s="577"/>
      <c r="AE458" s="773"/>
      <c r="AF458" s="545"/>
      <c r="AG458" s="545"/>
      <c r="AH458" s="545"/>
      <c r="AI458" s="572"/>
      <c r="AJ458" s="540"/>
      <c r="AK458" s="541"/>
      <c r="AL458" s="541"/>
      <c r="AM458" s="797"/>
      <c r="AN458" s="826"/>
    </row>
    <row r="459" spans="1:40" ht="15.75" thickBot="1">
      <c r="A459" s="436"/>
      <c r="B459" s="575"/>
      <c r="C459" s="545"/>
      <c r="D459" s="425"/>
      <c r="E459" s="648"/>
      <c r="F459" s="425"/>
      <c r="G459" s="648"/>
      <c r="H459" s="32" t="s">
        <v>125</v>
      </c>
      <c r="I459" s="92" t="s">
        <v>140</v>
      </c>
      <c r="J459" s="584"/>
      <c r="K459" s="587"/>
      <c r="L459" s="545"/>
      <c r="M459" s="805"/>
      <c r="N459" s="55"/>
      <c r="O459" s="428"/>
      <c r="P459" s="34" t="s">
        <v>105</v>
      </c>
      <c r="Q459" s="30" t="s">
        <v>106</v>
      </c>
      <c r="R459" s="34">
        <v>15</v>
      </c>
      <c r="S459" s="563"/>
      <c r="T459" s="563"/>
      <c r="U459" s="563"/>
      <c r="V459" s="563"/>
      <c r="W459" s="563"/>
      <c r="X459" s="563"/>
      <c r="Y459" s="545"/>
      <c r="Z459" s="563"/>
      <c r="AA459" s="545"/>
      <c r="AB459" s="705"/>
      <c r="AC459" s="577"/>
      <c r="AD459" s="577"/>
      <c r="AE459" s="773"/>
      <c r="AF459" s="545"/>
      <c r="AG459" s="545"/>
      <c r="AH459" s="545"/>
      <c r="AI459" s="572"/>
      <c r="AJ459" s="540"/>
      <c r="AK459" s="541"/>
      <c r="AL459" s="541"/>
      <c r="AM459" s="797"/>
      <c r="AN459" s="826"/>
    </row>
    <row r="460" spans="1:40" ht="15.75" thickBot="1">
      <c r="A460" s="436"/>
      <c r="B460" s="575"/>
      <c r="C460" s="545"/>
      <c r="D460" s="425"/>
      <c r="E460" s="648"/>
      <c r="F460" s="425"/>
      <c r="G460" s="648"/>
      <c r="H460" s="32" t="s">
        <v>126</v>
      </c>
      <c r="I460" s="92" t="s">
        <v>140</v>
      </c>
      <c r="J460" s="584"/>
      <c r="K460" s="587"/>
      <c r="L460" s="545"/>
      <c r="M460" s="805"/>
      <c r="N460" s="55"/>
      <c r="O460" s="428"/>
      <c r="P460" s="34" t="s">
        <v>108</v>
      </c>
      <c r="Q460" s="30" t="s">
        <v>109</v>
      </c>
      <c r="R460" s="34">
        <v>15</v>
      </c>
      <c r="S460" s="563"/>
      <c r="T460" s="563"/>
      <c r="U460" s="563"/>
      <c r="V460" s="563"/>
      <c r="W460" s="563"/>
      <c r="X460" s="563"/>
      <c r="Y460" s="545"/>
      <c r="Z460" s="563"/>
      <c r="AA460" s="545"/>
      <c r="AB460" s="705"/>
      <c r="AC460" s="577"/>
      <c r="AD460" s="577"/>
      <c r="AE460" s="773"/>
      <c r="AF460" s="545"/>
      <c r="AG460" s="545"/>
      <c r="AH460" s="545"/>
      <c r="AI460" s="572"/>
      <c r="AJ460" s="540"/>
      <c r="AK460" s="541"/>
      <c r="AL460" s="541"/>
      <c r="AM460" s="797"/>
      <c r="AN460" s="826"/>
    </row>
    <row r="461" spans="1:40" ht="15.75" thickBot="1">
      <c r="A461" s="436"/>
      <c r="B461" s="575"/>
      <c r="C461" s="545"/>
      <c r="D461" s="425"/>
      <c r="E461" s="648"/>
      <c r="F461" s="425"/>
      <c r="G461" s="648"/>
      <c r="H461" s="32" t="s">
        <v>127</v>
      </c>
      <c r="I461" s="92" t="s">
        <v>140</v>
      </c>
      <c r="J461" s="584"/>
      <c r="K461" s="587"/>
      <c r="L461" s="545"/>
      <c r="M461" s="805"/>
      <c r="N461" s="55"/>
      <c r="O461" s="428"/>
      <c r="P461" s="34" t="s">
        <v>112</v>
      </c>
      <c r="Q461" s="30" t="s">
        <v>113</v>
      </c>
      <c r="R461" s="34">
        <v>15</v>
      </c>
      <c r="S461" s="563"/>
      <c r="T461" s="563"/>
      <c r="U461" s="563"/>
      <c r="V461" s="563"/>
      <c r="W461" s="563"/>
      <c r="X461" s="563"/>
      <c r="Y461" s="545"/>
      <c r="Z461" s="563"/>
      <c r="AA461" s="545"/>
      <c r="AB461" s="705"/>
      <c r="AC461" s="577"/>
      <c r="AD461" s="577"/>
      <c r="AE461" s="773"/>
      <c r="AF461" s="545"/>
      <c r="AG461" s="545"/>
      <c r="AH461" s="545"/>
      <c r="AI461" s="572"/>
      <c r="AJ461" s="540"/>
      <c r="AK461" s="541"/>
      <c r="AL461" s="541"/>
      <c r="AM461" s="797"/>
      <c r="AN461" s="826"/>
    </row>
    <row r="462" spans="1:40" ht="15.75" thickBot="1">
      <c r="A462" s="436"/>
      <c r="B462" s="575"/>
      <c r="C462" s="545"/>
      <c r="D462" s="425"/>
      <c r="E462" s="648"/>
      <c r="F462" s="425"/>
      <c r="G462" s="648"/>
      <c r="H462" s="554" t="s">
        <v>128</v>
      </c>
      <c r="I462" s="92" t="s">
        <v>140</v>
      </c>
      <c r="J462" s="584"/>
      <c r="K462" s="587"/>
      <c r="L462" s="545"/>
      <c r="M462" s="805"/>
      <c r="N462" s="55"/>
      <c r="O462" s="428"/>
      <c r="P462" s="34" t="s">
        <v>115</v>
      </c>
      <c r="Q462" s="30" t="s">
        <v>116</v>
      </c>
      <c r="R462" s="34">
        <v>15</v>
      </c>
      <c r="S462" s="563"/>
      <c r="T462" s="563"/>
      <c r="U462" s="563"/>
      <c r="V462" s="563"/>
      <c r="W462" s="563"/>
      <c r="X462" s="563"/>
      <c r="Y462" s="545"/>
      <c r="Z462" s="563"/>
      <c r="AA462" s="545"/>
      <c r="AB462" s="705"/>
      <c r="AC462" s="577"/>
      <c r="AD462" s="577"/>
      <c r="AE462" s="773"/>
      <c r="AF462" s="545"/>
      <c r="AG462" s="545"/>
      <c r="AH462" s="545"/>
      <c r="AI462" s="572"/>
      <c r="AJ462" s="540"/>
      <c r="AK462" s="541"/>
      <c r="AL462" s="541"/>
      <c r="AM462" s="797"/>
      <c r="AN462" s="826"/>
    </row>
    <row r="463" spans="1:40" ht="15.75" thickBot="1">
      <c r="A463" s="436"/>
      <c r="B463" s="575"/>
      <c r="C463" s="545"/>
      <c r="D463" s="425"/>
      <c r="E463" s="648"/>
      <c r="F463" s="425"/>
      <c r="G463" s="648"/>
      <c r="H463" s="554"/>
      <c r="I463" s="92" t="s">
        <v>140</v>
      </c>
      <c r="J463" s="584"/>
      <c r="K463" s="587"/>
      <c r="L463" s="545"/>
      <c r="M463" s="805"/>
      <c r="N463" s="55"/>
      <c r="O463" s="428"/>
      <c r="P463" s="34" t="s">
        <v>118</v>
      </c>
      <c r="Q463" s="30" t="s">
        <v>119</v>
      </c>
      <c r="R463" s="34">
        <v>15</v>
      </c>
      <c r="S463" s="563"/>
      <c r="T463" s="563"/>
      <c r="U463" s="563"/>
      <c r="V463" s="563"/>
      <c r="W463" s="563"/>
      <c r="X463" s="563"/>
      <c r="Y463" s="545"/>
      <c r="Z463" s="563"/>
      <c r="AA463" s="545"/>
      <c r="AB463" s="705"/>
      <c r="AC463" s="577"/>
      <c r="AD463" s="577"/>
      <c r="AE463" s="773"/>
      <c r="AF463" s="545"/>
      <c r="AG463" s="545"/>
      <c r="AH463" s="545"/>
      <c r="AI463" s="572"/>
      <c r="AJ463" s="540"/>
      <c r="AK463" s="541"/>
      <c r="AL463" s="541"/>
      <c r="AM463" s="797"/>
      <c r="AN463" s="826"/>
    </row>
    <row r="464" spans="1:40" ht="15.75" thickBot="1">
      <c r="A464" s="436"/>
      <c r="B464" s="575"/>
      <c r="C464" s="545"/>
      <c r="D464" s="425"/>
      <c r="E464" s="648"/>
      <c r="F464" s="425"/>
      <c r="G464" s="648"/>
      <c r="H464" s="556" t="s">
        <v>129</v>
      </c>
      <c r="I464" s="92" t="s">
        <v>140</v>
      </c>
      <c r="J464" s="584"/>
      <c r="K464" s="587"/>
      <c r="L464" s="545"/>
      <c r="M464" s="805"/>
      <c r="N464" s="55"/>
      <c r="O464" s="428"/>
      <c r="P464" s="34" t="s">
        <v>121</v>
      </c>
      <c r="Q464" s="34" t="s">
        <v>122</v>
      </c>
      <c r="R464" s="34">
        <v>10</v>
      </c>
      <c r="S464" s="563"/>
      <c r="T464" s="563"/>
      <c r="U464" s="563"/>
      <c r="V464" s="563"/>
      <c r="W464" s="563"/>
      <c r="X464" s="563"/>
      <c r="Y464" s="545"/>
      <c r="Z464" s="563"/>
      <c r="AA464" s="545"/>
      <c r="AB464" s="705"/>
      <c r="AC464" s="577"/>
      <c r="AD464" s="577"/>
      <c r="AE464" s="773"/>
      <c r="AF464" s="545"/>
      <c r="AG464" s="545"/>
      <c r="AH464" s="545"/>
      <c r="AI464" s="572"/>
      <c r="AJ464" s="540"/>
      <c r="AK464" s="541"/>
      <c r="AL464" s="541"/>
      <c r="AM464" s="797"/>
      <c r="AN464" s="826"/>
    </row>
    <row r="465" spans="1:40" ht="15.75" thickBot="1">
      <c r="A465" s="436"/>
      <c r="B465" s="575"/>
      <c r="C465" s="545"/>
      <c r="D465" s="425"/>
      <c r="E465" s="648"/>
      <c r="F465" s="425"/>
      <c r="G465" s="648"/>
      <c r="H465" s="558"/>
      <c r="I465" s="92" t="s">
        <v>140</v>
      </c>
      <c r="J465" s="584"/>
      <c r="K465" s="587"/>
      <c r="L465" s="545"/>
      <c r="M465" s="805"/>
      <c r="N465" s="55"/>
      <c r="O465" s="428"/>
      <c r="P465" s="430"/>
      <c r="Q465" s="430"/>
      <c r="R465" s="430"/>
      <c r="S465" s="563"/>
      <c r="T465" s="563"/>
      <c r="U465" s="563"/>
      <c r="V465" s="563"/>
      <c r="W465" s="563"/>
      <c r="X465" s="563"/>
      <c r="Y465" s="545"/>
      <c r="Z465" s="563"/>
      <c r="AA465" s="545"/>
      <c r="AB465" s="705"/>
      <c r="AC465" s="577"/>
      <c r="AD465" s="577"/>
      <c r="AE465" s="773"/>
      <c r="AF465" s="545"/>
      <c r="AG465" s="545"/>
      <c r="AH465" s="545"/>
      <c r="AI465" s="569"/>
      <c r="AJ465" s="818" t="s">
        <v>406</v>
      </c>
      <c r="AK465" s="701" t="s">
        <v>407</v>
      </c>
      <c r="AL465" s="701" t="s">
        <v>408</v>
      </c>
      <c r="AM465" s="821"/>
      <c r="AN465" s="826"/>
    </row>
    <row r="466" spans="1:40" ht="15.75" thickBot="1">
      <c r="A466" s="436"/>
      <c r="B466" s="575"/>
      <c r="C466" s="545"/>
      <c r="D466" s="425"/>
      <c r="E466" s="648"/>
      <c r="F466" s="425"/>
      <c r="G466" s="648"/>
      <c r="H466" s="554" t="s">
        <v>130</v>
      </c>
      <c r="I466" s="92" t="s">
        <v>140</v>
      </c>
      <c r="J466" s="584"/>
      <c r="K466" s="587"/>
      <c r="L466" s="545"/>
      <c r="M466" s="805"/>
      <c r="N466" s="55"/>
      <c r="O466" s="428"/>
      <c r="P466" s="430"/>
      <c r="Q466" s="430"/>
      <c r="R466" s="430"/>
      <c r="S466" s="563"/>
      <c r="T466" s="563"/>
      <c r="U466" s="563"/>
      <c r="V466" s="563"/>
      <c r="W466" s="563"/>
      <c r="X466" s="563"/>
      <c r="Y466" s="545"/>
      <c r="Z466" s="563"/>
      <c r="AA466" s="545"/>
      <c r="AB466" s="705"/>
      <c r="AC466" s="577"/>
      <c r="AD466" s="577"/>
      <c r="AE466" s="773"/>
      <c r="AF466" s="545"/>
      <c r="AG466" s="545"/>
      <c r="AH466" s="545"/>
      <c r="AI466" s="569"/>
      <c r="AJ466" s="819"/>
      <c r="AK466" s="702"/>
      <c r="AL466" s="702"/>
      <c r="AM466" s="822"/>
      <c r="AN466" s="826"/>
    </row>
    <row r="467" spans="1:40" ht="15.75" thickBot="1">
      <c r="A467" s="436"/>
      <c r="B467" s="575"/>
      <c r="C467" s="545"/>
      <c r="D467" s="425"/>
      <c r="E467" s="648"/>
      <c r="F467" s="425"/>
      <c r="G467" s="648"/>
      <c r="H467" s="554"/>
      <c r="I467" s="92" t="s">
        <v>140</v>
      </c>
      <c r="J467" s="584"/>
      <c r="K467" s="587"/>
      <c r="L467" s="545"/>
      <c r="M467" s="805"/>
      <c r="N467" s="55"/>
      <c r="O467" s="428"/>
      <c r="P467" s="430"/>
      <c r="Q467" s="430"/>
      <c r="R467" s="430"/>
      <c r="S467" s="563"/>
      <c r="T467" s="563"/>
      <c r="U467" s="563"/>
      <c r="V467" s="563"/>
      <c r="W467" s="563"/>
      <c r="X467" s="563"/>
      <c r="Y467" s="545"/>
      <c r="Z467" s="563"/>
      <c r="AA467" s="545"/>
      <c r="AB467" s="705"/>
      <c r="AC467" s="577"/>
      <c r="AD467" s="577"/>
      <c r="AE467" s="773"/>
      <c r="AF467" s="545"/>
      <c r="AG467" s="545"/>
      <c r="AH467" s="545"/>
      <c r="AI467" s="569"/>
      <c r="AJ467" s="819"/>
      <c r="AK467" s="702"/>
      <c r="AL467" s="702"/>
      <c r="AM467" s="822"/>
      <c r="AN467" s="826"/>
    </row>
    <row r="468" spans="1:40" ht="15.75" thickBot="1">
      <c r="A468" s="436"/>
      <c r="B468" s="575"/>
      <c r="C468" s="545"/>
      <c r="D468" s="425"/>
      <c r="E468" s="648"/>
      <c r="F468" s="425"/>
      <c r="G468" s="648"/>
      <c r="H468" s="554" t="s">
        <v>131</v>
      </c>
      <c r="I468" s="92" t="s">
        <v>140</v>
      </c>
      <c r="J468" s="584"/>
      <c r="K468" s="587"/>
      <c r="L468" s="545"/>
      <c r="M468" s="805"/>
      <c r="N468" s="55"/>
      <c r="O468" s="428"/>
      <c r="P468" s="430"/>
      <c r="Q468" s="430"/>
      <c r="R468" s="430"/>
      <c r="S468" s="563"/>
      <c r="T468" s="563"/>
      <c r="U468" s="563"/>
      <c r="V468" s="563"/>
      <c r="W468" s="563"/>
      <c r="X468" s="563"/>
      <c r="Y468" s="545"/>
      <c r="Z468" s="563"/>
      <c r="AA468" s="545"/>
      <c r="AB468" s="705"/>
      <c r="AC468" s="577"/>
      <c r="AD468" s="577"/>
      <c r="AE468" s="773"/>
      <c r="AF468" s="545"/>
      <c r="AG468" s="545"/>
      <c r="AH468" s="545"/>
      <c r="AI468" s="569"/>
      <c r="AJ468" s="819"/>
      <c r="AK468" s="702"/>
      <c r="AL468" s="702"/>
      <c r="AM468" s="822"/>
      <c r="AN468" s="826"/>
    </row>
    <row r="469" spans="1:40" ht="15.75" thickBot="1">
      <c r="A469" s="436"/>
      <c r="B469" s="575"/>
      <c r="C469" s="545"/>
      <c r="D469" s="425"/>
      <c r="E469" s="648"/>
      <c r="F469" s="425"/>
      <c r="G469" s="648"/>
      <c r="H469" s="554"/>
      <c r="I469" s="92" t="s">
        <v>140</v>
      </c>
      <c r="J469" s="584"/>
      <c r="K469" s="587"/>
      <c r="L469" s="545"/>
      <c r="M469" s="805"/>
      <c r="N469" s="55"/>
      <c r="O469" s="428"/>
      <c r="P469" s="430"/>
      <c r="Q469" s="430"/>
      <c r="R469" s="430"/>
      <c r="S469" s="563"/>
      <c r="T469" s="563"/>
      <c r="U469" s="563"/>
      <c r="V469" s="563"/>
      <c r="W469" s="563"/>
      <c r="X469" s="563"/>
      <c r="Y469" s="545"/>
      <c r="Z469" s="563"/>
      <c r="AA469" s="545"/>
      <c r="AB469" s="705"/>
      <c r="AC469" s="577"/>
      <c r="AD469" s="577"/>
      <c r="AE469" s="773"/>
      <c r="AF469" s="545"/>
      <c r="AG469" s="545"/>
      <c r="AH469" s="545"/>
      <c r="AI469" s="569"/>
      <c r="AJ469" s="819"/>
      <c r="AK469" s="702"/>
      <c r="AL469" s="702"/>
      <c r="AM469" s="822"/>
      <c r="AN469" s="826"/>
    </row>
    <row r="470" spans="1:40" ht="15.75" thickBot="1">
      <c r="A470" s="436"/>
      <c r="B470" s="575"/>
      <c r="C470" s="545"/>
      <c r="D470" s="425"/>
      <c r="E470" s="648"/>
      <c r="F470" s="425"/>
      <c r="G470" s="648"/>
      <c r="H470" s="554" t="s">
        <v>132</v>
      </c>
      <c r="I470" s="92" t="s">
        <v>140</v>
      </c>
      <c r="J470" s="584"/>
      <c r="K470" s="587"/>
      <c r="L470" s="545"/>
      <c r="M470" s="805"/>
      <c r="N470" s="55"/>
      <c r="O470" s="428"/>
      <c r="P470" s="430"/>
      <c r="Q470" s="430"/>
      <c r="R470" s="430"/>
      <c r="S470" s="563"/>
      <c r="T470" s="563"/>
      <c r="U470" s="563"/>
      <c r="V470" s="563"/>
      <c r="W470" s="563"/>
      <c r="X470" s="563"/>
      <c r="Y470" s="545"/>
      <c r="Z470" s="563"/>
      <c r="AA470" s="545"/>
      <c r="AB470" s="705"/>
      <c r="AC470" s="577"/>
      <c r="AD470" s="577"/>
      <c r="AE470" s="773"/>
      <c r="AF470" s="545"/>
      <c r="AG470" s="545"/>
      <c r="AH470" s="545"/>
      <c r="AI470" s="569"/>
      <c r="AJ470" s="819"/>
      <c r="AK470" s="702"/>
      <c r="AL470" s="702"/>
      <c r="AM470" s="822"/>
      <c r="AN470" s="826"/>
    </row>
    <row r="471" spans="1:40" ht="15.75" thickBot="1">
      <c r="A471" s="436"/>
      <c r="B471" s="575"/>
      <c r="C471" s="545"/>
      <c r="D471" s="425"/>
      <c r="E471" s="648"/>
      <c r="F471" s="425"/>
      <c r="G471" s="648"/>
      <c r="H471" s="554"/>
      <c r="I471" s="92" t="s">
        <v>140</v>
      </c>
      <c r="J471" s="584"/>
      <c r="K471" s="587"/>
      <c r="L471" s="545"/>
      <c r="M471" s="805"/>
      <c r="N471" s="55"/>
      <c r="O471" s="428"/>
      <c r="P471" s="430"/>
      <c r="Q471" s="430"/>
      <c r="R471" s="430"/>
      <c r="S471" s="563"/>
      <c r="T471" s="563"/>
      <c r="U471" s="563"/>
      <c r="V471" s="563"/>
      <c r="W471" s="563"/>
      <c r="X471" s="563"/>
      <c r="Y471" s="545"/>
      <c r="Z471" s="563"/>
      <c r="AA471" s="545"/>
      <c r="AB471" s="705"/>
      <c r="AC471" s="577"/>
      <c r="AD471" s="577"/>
      <c r="AE471" s="773"/>
      <c r="AF471" s="545"/>
      <c r="AG471" s="545"/>
      <c r="AH471" s="545"/>
      <c r="AI471" s="569"/>
      <c r="AJ471" s="819"/>
      <c r="AK471" s="702"/>
      <c r="AL471" s="702"/>
      <c r="AM471" s="822"/>
      <c r="AN471" s="826"/>
    </row>
    <row r="472" spans="1:40" ht="15.75" thickBot="1">
      <c r="A472" s="436"/>
      <c r="B472" s="575"/>
      <c r="C472" s="545"/>
      <c r="D472" s="425"/>
      <c r="E472" s="648"/>
      <c r="F472" s="425"/>
      <c r="G472" s="648"/>
      <c r="H472" s="556" t="s">
        <v>133</v>
      </c>
      <c r="I472" s="92" t="s">
        <v>140</v>
      </c>
      <c r="J472" s="584"/>
      <c r="K472" s="587"/>
      <c r="L472" s="545"/>
      <c r="M472" s="805"/>
      <c r="N472" s="55"/>
      <c r="O472" s="428"/>
      <c r="P472" s="430"/>
      <c r="Q472" s="430"/>
      <c r="R472" s="430"/>
      <c r="S472" s="563"/>
      <c r="T472" s="563"/>
      <c r="U472" s="563"/>
      <c r="V472" s="563"/>
      <c r="W472" s="563"/>
      <c r="X472" s="563"/>
      <c r="Y472" s="545"/>
      <c r="Z472" s="563"/>
      <c r="AA472" s="545"/>
      <c r="AB472" s="705"/>
      <c r="AC472" s="577"/>
      <c r="AD472" s="577"/>
      <c r="AE472" s="773"/>
      <c r="AF472" s="545"/>
      <c r="AG472" s="545"/>
      <c r="AH472" s="545"/>
      <c r="AI472" s="569"/>
      <c r="AJ472" s="819"/>
      <c r="AK472" s="702"/>
      <c r="AL472" s="702"/>
      <c r="AM472" s="822"/>
      <c r="AN472" s="826"/>
    </row>
    <row r="473" spans="1:40" ht="15.75" thickBot="1">
      <c r="A473" s="436"/>
      <c r="B473" s="575"/>
      <c r="C473" s="545"/>
      <c r="D473" s="425"/>
      <c r="E473" s="648"/>
      <c r="F473" s="425"/>
      <c r="G473" s="648"/>
      <c r="H473" s="558"/>
      <c r="I473" s="92" t="s">
        <v>140</v>
      </c>
      <c r="J473" s="584"/>
      <c r="K473" s="587"/>
      <c r="L473" s="545"/>
      <c r="M473" s="805"/>
      <c r="N473" s="55"/>
      <c r="O473" s="428"/>
      <c r="P473" s="430"/>
      <c r="Q473" s="430"/>
      <c r="R473" s="430"/>
      <c r="S473" s="563"/>
      <c r="T473" s="563"/>
      <c r="U473" s="563"/>
      <c r="V473" s="563"/>
      <c r="W473" s="563"/>
      <c r="X473" s="563"/>
      <c r="Y473" s="545"/>
      <c r="Z473" s="563"/>
      <c r="AA473" s="545"/>
      <c r="AB473" s="705"/>
      <c r="AC473" s="577"/>
      <c r="AD473" s="577"/>
      <c r="AE473" s="773"/>
      <c r="AF473" s="545"/>
      <c r="AG473" s="545"/>
      <c r="AH473" s="545"/>
      <c r="AI473" s="569"/>
      <c r="AJ473" s="819"/>
      <c r="AK473" s="702"/>
      <c r="AL473" s="702"/>
      <c r="AM473" s="822"/>
      <c r="AN473" s="826"/>
    </row>
    <row r="474" spans="1:40" ht="15.75" thickBot="1">
      <c r="A474" s="436"/>
      <c r="B474" s="575"/>
      <c r="C474" s="545"/>
      <c r="D474" s="425"/>
      <c r="E474" s="648"/>
      <c r="F474" s="425"/>
      <c r="G474" s="648"/>
      <c r="H474" s="684" t="s">
        <v>134</v>
      </c>
      <c r="I474" s="92" t="s">
        <v>140</v>
      </c>
      <c r="J474" s="584"/>
      <c r="K474" s="587"/>
      <c r="L474" s="545"/>
      <c r="M474" s="805"/>
      <c r="N474" s="55"/>
      <c r="O474" s="428"/>
      <c r="P474" s="430"/>
      <c r="Q474" s="430"/>
      <c r="R474" s="430"/>
      <c r="S474" s="563"/>
      <c r="T474" s="563"/>
      <c r="U474" s="563"/>
      <c r="V474" s="563"/>
      <c r="W474" s="563"/>
      <c r="X474" s="563"/>
      <c r="Y474" s="545"/>
      <c r="Z474" s="563"/>
      <c r="AA474" s="545"/>
      <c r="AB474" s="705"/>
      <c r="AC474" s="577"/>
      <c r="AD474" s="577"/>
      <c r="AE474" s="773"/>
      <c r="AF474" s="545"/>
      <c r="AG474" s="545"/>
      <c r="AH474" s="545"/>
      <c r="AI474" s="569"/>
      <c r="AJ474" s="819"/>
      <c r="AK474" s="702"/>
      <c r="AL474" s="702"/>
      <c r="AM474" s="822"/>
      <c r="AN474" s="826"/>
    </row>
    <row r="475" spans="1:40" ht="15.75" thickBot="1">
      <c r="A475" s="437"/>
      <c r="B475" s="793"/>
      <c r="C475" s="589"/>
      <c r="D475" s="426"/>
      <c r="E475" s="649"/>
      <c r="F475" s="426"/>
      <c r="G475" s="649"/>
      <c r="H475" s="685"/>
      <c r="I475" s="92" t="s">
        <v>140</v>
      </c>
      <c r="J475" s="666"/>
      <c r="K475" s="668"/>
      <c r="L475" s="545"/>
      <c r="M475" s="806"/>
      <c r="N475" s="51"/>
      <c r="O475" s="428"/>
      <c r="P475" s="430"/>
      <c r="Q475" s="430"/>
      <c r="R475" s="430"/>
      <c r="S475" s="658"/>
      <c r="T475" s="658"/>
      <c r="U475" s="658"/>
      <c r="V475" s="658"/>
      <c r="W475" s="658"/>
      <c r="X475" s="658"/>
      <c r="Y475" s="589"/>
      <c r="Z475" s="658"/>
      <c r="AA475" s="589"/>
      <c r="AB475" s="706"/>
      <c r="AC475" s="577"/>
      <c r="AD475" s="577"/>
      <c r="AE475" s="774"/>
      <c r="AF475" s="589"/>
      <c r="AG475" s="589"/>
      <c r="AH475" s="545"/>
      <c r="AI475" s="632"/>
      <c r="AJ475" s="820"/>
      <c r="AK475" s="703"/>
      <c r="AL475" s="703"/>
      <c r="AM475" s="823"/>
      <c r="AN475" s="947"/>
    </row>
    <row r="476" spans="1:40" ht="15" customHeight="1" thickBot="1">
      <c r="A476" s="827">
        <v>17</v>
      </c>
      <c r="B476" s="949" t="s">
        <v>387</v>
      </c>
      <c r="C476" s="545" t="s">
        <v>409</v>
      </c>
      <c r="D476" s="424" t="s">
        <v>85</v>
      </c>
      <c r="E476" s="545" t="s">
        <v>410</v>
      </c>
      <c r="F476" s="570" t="s">
        <v>411</v>
      </c>
      <c r="G476" s="733" t="s">
        <v>88</v>
      </c>
      <c r="H476" s="48" t="s">
        <v>89</v>
      </c>
      <c r="I476" s="92" t="s">
        <v>140</v>
      </c>
      <c r="J476" s="665">
        <v>26</v>
      </c>
      <c r="K476" s="587" t="str">
        <f>+IF(AND(J476&lt;6,J476&gt;0),"Moderado",IF(AND(J476&lt;12,J476&gt;5),"Mayor",IF(AND(J476&lt;20,J476&gt;11),"Catastrófico","Responda las Preguntas de Impacto")))</f>
        <v>Responda las Preguntas de Impacto</v>
      </c>
      <c r="L476" s="544"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804"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833" t="s">
        <v>412</v>
      </c>
      <c r="O476" s="546" t="s">
        <v>413</v>
      </c>
      <c r="P476" s="33" t="s">
        <v>93</v>
      </c>
      <c r="Q476" s="30" t="s">
        <v>94</v>
      </c>
      <c r="R476" s="33">
        <v>15</v>
      </c>
      <c r="S476" s="564">
        <f>SUM(R476:R483)</f>
        <v>100</v>
      </c>
      <c r="T476" s="564" t="str">
        <f>+IF(AND(S476&lt;=100,S476&gt;=96),"Fuerte",IF(AND(S476&lt;=95,S476&gt;=86),"Moderado",IF(AND(S476&lt;=85,J476&gt;=0),"Débil"," ")))</f>
        <v>Fuerte</v>
      </c>
      <c r="U476" s="564" t="s">
        <v>95</v>
      </c>
      <c r="V476" s="564"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564">
        <f>IF(V476="Fuerte",100,IF(V476="Moderado",50,IF(V476="Débil",0)))</f>
        <v>100</v>
      </c>
      <c r="X476" s="563">
        <f>AVERAGE(W476:W501)</f>
        <v>100</v>
      </c>
      <c r="Y476" s="828" t="s">
        <v>414</v>
      </c>
      <c r="Z476" s="563" t="s">
        <v>208</v>
      </c>
      <c r="AA476" s="830" t="s">
        <v>415</v>
      </c>
      <c r="AB476" s="705" t="str">
        <f>+IF(X476=100,"Fuerte",IF(AND(X476&lt;=99,X476&gt;=50),"Moderado",IF(X476&lt;50,"Débil"," ")))</f>
        <v>Fuerte</v>
      </c>
      <c r="AC476" s="577" t="s">
        <v>99</v>
      </c>
      <c r="AD476" s="577" t="s">
        <v>99</v>
      </c>
      <c r="AE476" s="832"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545"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545" t="str">
        <f>K476</f>
        <v>Responda las Preguntas de Impacto</v>
      </c>
      <c r="AH476" s="544"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637"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950" t="s">
        <v>416</v>
      </c>
      <c r="AK476" s="789">
        <v>43466</v>
      </c>
      <c r="AL476" s="789">
        <v>43830</v>
      </c>
      <c r="AM476" s="950" t="s">
        <v>417</v>
      </c>
      <c r="AN476" s="825" t="s">
        <v>418</v>
      </c>
    </row>
    <row r="477" spans="1:40" ht="15.75" thickBot="1">
      <c r="A477" s="436"/>
      <c r="B477" s="575"/>
      <c r="C477" s="545"/>
      <c r="D477" s="425"/>
      <c r="E477" s="545"/>
      <c r="F477" s="425"/>
      <c r="G477" s="648"/>
      <c r="H477" s="32" t="s">
        <v>104</v>
      </c>
      <c r="I477" s="92" t="s">
        <v>140</v>
      </c>
      <c r="J477" s="584"/>
      <c r="K477" s="587"/>
      <c r="L477" s="545"/>
      <c r="M477" s="805"/>
      <c r="N477" s="448"/>
      <c r="O477" s="428"/>
      <c r="P477" s="34" t="s">
        <v>105</v>
      </c>
      <c r="Q477" s="30" t="s">
        <v>106</v>
      </c>
      <c r="R477" s="34">
        <v>15</v>
      </c>
      <c r="S477" s="430"/>
      <c r="T477" s="430"/>
      <c r="U477" s="430"/>
      <c r="V477" s="430"/>
      <c r="W477" s="430"/>
      <c r="X477" s="563"/>
      <c r="Y477" s="828"/>
      <c r="Z477" s="563"/>
      <c r="AA477" s="830"/>
      <c r="AB477" s="705"/>
      <c r="AC477" s="577"/>
      <c r="AD477" s="577"/>
      <c r="AE477" s="773"/>
      <c r="AF477" s="545"/>
      <c r="AG477" s="545"/>
      <c r="AH477" s="545"/>
      <c r="AI477" s="572"/>
      <c r="AJ477" s="824"/>
      <c r="AK477" s="551"/>
      <c r="AL477" s="551"/>
      <c r="AM477" s="824"/>
      <c r="AN477" s="826"/>
    </row>
    <row r="478" spans="1:40" ht="15.75" thickBot="1">
      <c r="A478" s="436"/>
      <c r="B478" s="575"/>
      <c r="C478" s="545"/>
      <c r="D478" s="425"/>
      <c r="E478" s="545"/>
      <c r="F478" s="425"/>
      <c r="G478" s="648"/>
      <c r="H478" s="32" t="s">
        <v>107</v>
      </c>
      <c r="I478" s="92" t="s">
        <v>140</v>
      </c>
      <c r="J478" s="584"/>
      <c r="K478" s="587"/>
      <c r="L478" s="545"/>
      <c r="M478" s="805"/>
      <c r="N478" s="448"/>
      <c r="O478" s="428"/>
      <c r="P478" s="34" t="s">
        <v>108</v>
      </c>
      <c r="Q478" s="30" t="s">
        <v>109</v>
      </c>
      <c r="R478" s="34">
        <v>15</v>
      </c>
      <c r="S478" s="430"/>
      <c r="T478" s="430"/>
      <c r="U478" s="430"/>
      <c r="V478" s="430"/>
      <c r="W478" s="430"/>
      <c r="X478" s="563"/>
      <c r="Y478" s="828"/>
      <c r="Z478" s="563"/>
      <c r="AA478" s="830"/>
      <c r="AB478" s="705"/>
      <c r="AC478" s="577"/>
      <c r="AD478" s="577"/>
      <c r="AE478" s="773"/>
      <c r="AF478" s="545"/>
      <c r="AG478" s="545"/>
      <c r="AH478" s="545"/>
      <c r="AI478" s="572"/>
      <c r="AJ478" s="824"/>
      <c r="AK478" s="551"/>
      <c r="AL478" s="551"/>
      <c r="AM478" s="824"/>
      <c r="AN478" s="826"/>
    </row>
    <row r="479" spans="1:40" ht="15.75" thickBot="1">
      <c r="A479" s="436"/>
      <c r="B479" s="575"/>
      <c r="C479" s="545"/>
      <c r="D479" s="425"/>
      <c r="E479" s="545"/>
      <c r="F479" s="425"/>
      <c r="G479" s="648"/>
      <c r="H479" s="32" t="s">
        <v>110</v>
      </c>
      <c r="I479" s="92" t="s">
        <v>140</v>
      </c>
      <c r="J479" s="584"/>
      <c r="K479" s="587"/>
      <c r="L479" s="545"/>
      <c r="M479" s="805"/>
      <c r="N479" s="448"/>
      <c r="O479" s="428"/>
      <c r="P479" s="34" t="s">
        <v>112</v>
      </c>
      <c r="Q479" s="30" t="s">
        <v>113</v>
      </c>
      <c r="R479" s="34">
        <v>15</v>
      </c>
      <c r="S479" s="430"/>
      <c r="T479" s="430"/>
      <c r="U479" s="430"/>
      <c r="V479" s="430"/>
      <c r="W479" s="430"/>
      <c r="X479" s="563"/>
      <c r="Y479" s="828"/>
      <c r="Z479" s="563"/>
      <c r="AA479" s="830"/>
      <c r="AB479" s="705"/>
      <c r="AC479" s="577"/>
      <c r="AD479" s="577"/>
      <c r="AE479" s="773"/>
      <c r="AF479" s="545"/>
      <c r="AG479" s="545"/>
      <c r="AH479" s="545"/>
      <c r="AI479" s="572"/>
      <c r="AJ479" s="824"/>
      <c r="AK479" s="551"/>
      <c r="AL479" s="551"/>
      <c r="AM479" s="824"/>
      <c r="AN479" s="826"/>
    </row>
    <row r="480" spans="1:40" ht="15.75" thickBot="1">
      <c r="A480" s="436"/>
      <c r="B480" s="575"/>
      <c r="C480" s="545"/>
      <c r="D480" s="425"/>
      <c r="E480" s="545"/>
      <c r="F480" s="425"/>
      <c r="G480" s="648"/>
      <c r="H480" s="32" t="s">
        <v>114</v>
      </c>
      <c r="I480" s="92" t="s">
        <v>140</v>
      </c>
      <c r="J480" s="584"/>
      <c r="K480" s="587"/>
      <c r="L480" s="545"/>
      <c r="M480" s="805"/>
      <c r="N480" s="448"/>
      <c r="O480" s="428"/>
      <c r="P480" s="34" t="s">
        <v>115</v>
      </c>
      <c r="Q480" s="30" t="s">
        <v>116</v>
      </c>
      <c r="R480" s="34">
        <v>15</v>
      </c>
      <c r="S480" s="430"/>
      <c r="T480" s="430"/>
      <c r="U480" s="430"/>
      <c r="V480" s="430"/>
      <c r="W480" s="430"/>
      <c r="X480" s="563"/>
      <c r="Y480" s="828"/>
      <c r="Z480" s="563"/>
      <c r="AA480" s="830"/>
      <c r="AB480" s="705"/>
      <c r="AC480" s="577"/>
      <c r="AD480" s="577"/>
      <c r="AE480" s="773"/>
      <c r="AF480" s="545"/>
      <c r="AG480" s="545"/>
      <c r="AH480" s="545"/>
      <c r="AI480" s="572"/>
      <c r="AJ480" s="824"/>
      <c r="AK480" s="551"/>
      <c r="AL480" s="551"/>
      <c r="AM480" s="824"/>
      <c r="AN480" s="826"/>
    </row>
    <row r="481" spans="1:40" ht="15.75" thickBot="1">
      <c r="A481" s="436"/>
      <c r="B481" s="575"/>
      <c r="C481" s="545"/>
      <c r="D481" s="425"/>
      <c r="E481" s="545"/>
      <c r="F481" s="425"/>
      <c r="G481" s="648"/>
      <c r="H481" s="32" t="s">
        <v>117</v>
      </c>
      <c r="I481" s="92" t="s">
        <v>140</v>
      </c>
      <c r="J481" s="584"/>
      <c r="K481" s="587"/>
      <c r="L481" s="545"/>
      <c r="M481" s="805"/>
      <c r="N481" s="448"/>
      <c r="O481" s="428"/>
      <c r="P481" s="35" t="s">
        <v>118</v>
      </c>
      <c r="Q481" s="30" t="s">
        <v>119</v>
      </c>
      <c r="R481" s="34">
        <v>15</v>
      </c>
      <c r="S481" s="430"/>
      <c r="T481" s="430"/>
      <c r="U481" s="430"/>
      <c r="V481" s="430"/>
      <c r="W481" s="430"/>
      <c r="X481" s="563"/>
      <c r="Y481" s="828"/>
      <c r="Z481" s="563"/>
      <c r="AA481" s="830"/>
      <c r="AB481" s="705"/>
      <c r="AC481" s="577"/>
      <c r="AD481" s="577"/>
      <c r="AE481" s="773"/>
      <c r="AF481" s="545"/>
      <c r="AG481" s="545"/>
      <c r="AH481" s="545"/>
      <c r="AI481" s="572"/>
      <c r="AJ481" s="824"/>
      <c r="AK481" s="551"/>
      <c r="AL481" s="551"/>
      <c r="AM481" s="824"/>
      <c r="AN481" s="826"/>
    </row>
    <row r="482" spans="1:40" ht="15.75" thickBot="1">
      <c r="A482" s="436"/>
      <c r="B482" s="575"/>
      <c r="C482" s="545"/>
      <c r="D482" s="425"/>
      <c r="E482" s="545"/>
      <c r="F482" s="425"/>
      <c r="G482" s="648"/>
      <c r="H482" s="32" t="s">
        <v>120</v>
      </c>
      <c r="I482" s="92" t="s">
        <v>140</v>
      </c>
      <c r="J482" s="584"/>
      <c r="K482" s="587"/>
      <c r="L482" s="545"/>
      <c r="M482" s="805"/>
      <c r="N482" s="448"/>
      <c r="O482" s="428"/>
      <c r="P482" s="34" t="s">
        <v>121</v>
      </c>
      <c r="Q482" s="34" t="s">
        <v>122</v>
      </c>
      <c r="R482" s="34">
        <v>10</v>
      </c>
      <c r="S482" s="430"/>
      <c r="T482" s="430"/>
      <c r="U482" s="430"/>
      <c r="V482" s="430"/>
      <c r="W482" s="430"/>
      <c r="X482" s="563"/>
      <c r="Y482" s="828"/>
      <c r="Z482" s="563"/>
      <c r="AA482" s="830"/>
      <c r="AB482" s="705"/>
      <c r="AC482" s="577"/>
      <c r="AD482" s="577"/>
      <c r="AE482" s="773"/>
      <c r="AF482" s="545"/>
      <c r="AG482" s="545"/>
      <c r="AH482" s="545"/>
      <c r="AI482" s="572"/>
      <c r="AJ482" s="824"/>
      <c r="AK482" s="551"/>
      <c r="AL482" s="551"/>
      <c r="AM482" s="824"/>
      <c r="AN482" s="826"/>
    </row>
    <row r="483" spans="1:40" ht="30.75" thickBot="1">
      <c r="A483" s="436"/>
      <c r="B483" s="575"/>
      <c r="C483" s="545"/>
      <c r="D483" s="425"/>
      <c r="E483" s="546"/>
      <c r="F483" s="425"/>
      <c r="G483" s="648"/>
      <c r="H483" s="32" t="s">
        <v>123</v>
      </c>
      <c r="I483" s="92" t="s">
        <v>140</v>
      </c>
      <c r="J483" s="584"/>
      <c r="K483" s="587"/>
      <c r="L483" s="545"/>
      <c r="M483" s="805"/>
      <c r="N483" s="448"/>
      <c r="O483" s="553"/>
      <c r="P483" s="31"/>
      <c r="Q483" s="35"/>
      <c r="R483" s="35"/>
      <c r="S483" s="430"/>
      <c r="T483" s="430"/>
      <c r="U483" s="430"/>
      <c r="V483" s="430"/>
      <c r="W483" s="430"/>
      <c r="X483" s="563"/>
      <c r="Y483" s="829"/>
      <c r="Z483" s="564"/>
      <c r="AA483" s="831"/>
      <c r="AB483" s="705"/>
      <c r="AC483" s="577"/>
      <c r="AD483" s="577"/>
      <c r="AE483" s="773"/>
      <c r="AF483" s="545"/>
      <c r="AG483" s="545"/>
      <c r="AH483" s="545"/>
      <c r="AI483" s="572"/>
      <c r="AJ483" s="816"/>
      <c r="AK483" s="552"/>
      <c r="AL483" s="552"/>
      <c r="AM483" s="816"/>
      <c r="AN483" s="826"/>
    </row>
    <row r="484" spans="1:40" ht="15.75" thickBot="1">
      <c r="A484" s="436"/>
      <c r="B484" s="575"/>
      <c r="C484" s="545"/>
      <c r="D484" s="425"/>
      <c r="E484" s="647"/>
      <c r="F484" s="425"/>
      <c r="G484" s="648"/>
      <c r="H484" s="32" t="s">
        <v>124</v>
      </c>
      <c r="I484" s="92" t="s">
        <v>140</v>
      </c>
      <c r="J484" s="584"/>
      <c r="K484" s="587"/>
      <c r="L484" s="545"/>
      <c r="M484" s="805"/>
      <c r="N484" s="647"/>
      <c r="O484" s="428"/>
      <c r="P484" s="34" t="s">
        <v>93</v>
      </c>
      <c r="Q484" s="30" t="s">
        <v>94</v>
      </c>
      <c r="R484" s="34">
        <v>15</v>
      </c>
      <c r="S484" s="563">
        <f>SUM(R484:R493)</f>
        <v>100</v>
      </c>
      <c r="T484" s="562" t="str">
        <f>+IF(AND(S484&lt;=100,S484&gt;=96),"Fuerte",IF(AND(S484&lt;=95,S484&gt;=86),"Moderado",IF(AND(S484&lt;=85,J484&gt;=0),"Débil"," ")))</f>
        <v>Fuerte</v>
      </c>
      <c r="U484" s="562" t="s">
        <v>95</v>
      </c>
      <c r="V484" s="562"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562"/>
      <c r="X484" s="563"/>
      <c r="Y484" s="553"/>
      <c r="Z484" s="606"/>
      <c r="AA484" s="553"/>
      <c r="AB484" s="705"/>
      <c r="AC484" s="577"/>
      <c r="AD484" s="577"/>
      <c r="AE484" s="773"/>
      <c r="AF484" s="545"/>
      <c r="AG484" s="545"/>
      <c r="AH484" s="545"/>
      <c r="AI484" s="572"/>
      <c r="AJ484" s="547"/>
      <c r="AK484" s="550"/>
      <c r="AL484" s="550"/>
      <c r="AM484" s="821"/>
      <c r="AN484" s="826"/>
    </row>
    <row r="485" spans="1:40" ht="15.75" thickBot="1">
      <c r="A485" s="436"/>
      <c r="B485" s="575"/>
      <c r="C485" s="545"/>
      <c r="D485" s="425"/>
      <c r="E485" s="648"/>
      <c r="F485" s="425"/>
      <c r="G485" s="648"/>
      <c r="H485" s="32" t="s">
        <v>125</v>
      </c>
      <c r="I485" s="92" t="s">
        <v>140</v>
      </c>
      <c r="J485" s="584"/>
      <c r="K485" s="587"/>
      <c r="L485" s="545"/>
      <c r="M485" s="805"/>
      <c r="N485" s="648"/>
      <c r="O485" s="428"/>
      <c r="P485" s="34" t="s">
        <v>105</v>
      </c>
      <c r="Q485" s="30" t="s">
        <v>106</v>
      </c>
      <c r="R485" s="34">
        <v>15</v>
      </c>
      <c r="S485" s="563"/>
      <c r="T485" s="563"/>
      <c r="U485" s="563"/>
      <c r="V485" s="563"/>
      <c r="W485" s="563"/>
      <c r="X485" s="563"/>
      <c r="Y485" s="545"/>
      <c r="Z485" s="563"/>
      <c r="AA485" s="545"/>
      <c r="AB485" s="705"/>
      <c r="AC485" s="577"/>
      <c r="AD485" s="577"/>
      <c r="AE485" s="773"/>
      <c r="AF485" s="545"/>
      <c r="AG485" s="545"/>
      <c r="AH485" s="545"/>
      <c r="AI485" s="572"/>
      <c r="AJ485" s="548"/>
      <c r="AK485" s="551"/>
      <c r="AL485" s="551"/>
      <c r="AM485" s="822"/>
      <c r="AN485" s="826"/>
    </row>
    <row r="486" spans="1:40" ht="15.75" thickBot="1">
      <c r="A486" s="436"/>
      <c r="B486" s="575"/>
      <c r="C486" s="545"/>
      <c r="D486" s="425"/>
      <c r="E486" s="648"/>
      <c r="F486" s="425"/>
      <c r="G486" s="648"/>
      <c r="H486" s="32" t="s">
        <v>126</v>
      </c>
      <c r="I486" s="92" t="s">
        <v>140</v>
      </c>
      <c r="J486" s="584"/>
      <c r="K486" s="587"/>
      <c r="L486" s="545"/>
      <c r="M486" s="805"/>
      <c r="N486" s="648"/>
      <c r="O486" s="428"/>
      <c r="P486" s="34" t="s">
        <v>108</v>
      </c>
      <c r="Q486" s="30" t="s">
        <v>109</v>
      </c>
      <c r="R486" s="34">
        <v>15</v>
      </c>
      <c r="S486" s="563"/>
      <c r="T486" s="563"/>
      <c r="U486" s="563"/>
      <c r="V486" s="563"/>
      <c r="W486" s="563"/>
      <c r="X486" s="563"/>
      <c r="Y486" s="545"/>
      <c r="Z486" s="563"/>
      <c r="AA486" s="545"/>
      <c r="AB486" s="705"/>
      <c r="AC486" s="577"/>
      <c r="AD486" s="577"/>
      <c r="AE486" s="773"/>
      <c r="AF486" s="545"/>
      <c r="AG486" s="545"/>
      <c r="AH486" s="545"/>
      <c r="AI486" s="572"/>
      <c r="AJ486" s="548"/>
      <c r="AK486" s="551"/>
      <c r="AL486" s="551"/>
      <c r="AM486" s="822"/>
      <c r="AN486" s="826"/>
    </row>
    <row r="487" spans="1:40" ht="15.75" thickBot="1">
      <c r="A487" s="436"/>
      <c r="B487" s="575"/>
      <c r="C487" s="545"/>
      <c r="D487" s="425"/>
      <c r="E487" s="648"/>
      <c r="F487" s="425"/>
      <c r="G487" s="648"/>
      <c r="H487" s="32" t="s">
        <v>127</v>
      </c>
      <c r="I487" s="92" t="s">
        <v>140</v>
      </c>
      <c r="J487" s="584"/>
      <c r="K487" s="587"/>
      <c r="L487" s="545"/>
      <c r="M487" s="805"/>
      <c r="N487" s="648"/>
      <c r="O487" s="428"/>
      <c r="P487" s="34" t="s">
        <v>112</v>
      </c>
      <c r="Q487" s="30" t="s">
        <v>113</v>
      </c>
      <c r="R487" s="34">
        <v>15</v>
      </c>
      <c r="S487" s="563"/>
      <c r="T487" s="563"/>
      <c r="U487" s="563"/>
      <c r="V487" s="563"/>
      <c r="W487" s="563"/>
      <c r="X487" s="563"/>
      <c r="Y487" s="545"/>
      <c r="Z487" s="563"/>
      <c r="AA487" s="545"/>
      <c r="AB487" s="705"/>
      <c r="AC487" s="577"/>
      <c r="AD487" s="577"/>
      <c r="AE487" s="773"/>
      <c r="AF487" s="545"/>
      <c r="AG487" s="545"/>
      <c r="AH487" s="545"/>
      <c r="AI487" s="572"/>
      <c r="AJ487" s="548"/>
      <c r="AK487" s="551"/>
      <c r="AL487" s="551"/>
      <c r="AM487" s="822"/>
      <c r="AN487" s="826"/>
    </row>
    <row r="488" spans="1:40" ht="15.75" thickBot="1">
      <c r="A488" s="436"/>
      <c r="B488" s="575"/>
      <c r="C488" s="545"/>
      <c r="D488" s="425"/>
      <c r="E488" s="648"/>
      <c r="F488" s="425"/>
      <c r="G488" s="648"/>
      <c r="H488" s="554" t="s">
        <v>128</v>
      </c>
      <c r="I488" s="92" t="s">
        <v>140</v>
      </c>
      <c r="J488" s="584"/>
      <c r="K488" s="587"/>
      <c r="L488" s="545"/>
      <c r="M488" s="805"/>
      <c r="N488" s="648"/>
      <c r="O488" s="428"/>
      <c r="P488" s="34" t="s">
        <v>115</v>
      </c>
      <c r="Q488" s="30" t="s">
        <v>116</v>
      </c>
      <c r="R488" s="34">
        <v>15</v>
      </c>
      <c r="S488" s="563"/>
      <c r="T488" s="563"/>
      <c r="U488" s="563"/>
      <c r="V488" s="563"/>
      <c r="W488" s="563"/>
      <c r="X488" s="563"/>
      <c r="Y488" s="545"/>
      <c r="Z488" s="563"/>
      <c r="AA488" s="545"/>
      <c r="AB488" s="705"/>
      <c r="AC488" s="577"/>
      <c r="AD488" s="577"/>
      <c r="AE488" s="773"/>
      <c r="AF488" s="545"/>
      <c r="AG488" s="545"/>
      <c r="AH488" s="545"/>
      <c r="AI488" s="572"/>
      <c r="AJ488" s="548"/>
      <c r="AK488" s="551"/>
      <c r="AL488" s="551"/>
      <c r="AM488" s="822"/>
      <c r="AN488" s="826"/>
    </row>
    <row r="489" spans="1:40" ht="15.75" thickBot="1">
      <c r="A489" s="436"/>
      <c r="B489" s="575"/>
      <c r="C489" s="545"/>
      <c r="D489" s="425"/>
      <c r="E489" s="648"/>
      <c r="F489" s="425"/>
      <c r="G489" s="648"/>
      <c r="H489" s="554"/>
      <c r="I489" s="92" t="s">
        <v>140</v>
      </c>
      <c r="J489" s="584"/>
      <c r="K489" s="587"/>
      <c r="L489" s="545"/>
      <c r="M489" s="805"/>
      <c r="N489" s="648"/>
      <c r="O489" s="428"/>
      <c r="P489" s="34" t="s">
        <v>118</v>
      </c>
      <c r="Q489" s="30" t="s">
        <v>119</v>
      </c>
      <c r="R489" s="34">
        <v>15</v>
      </c>
      <c r="S489" s="563"/>
      <c r="T489" s="563"/>
      <c r="U489" s="563"/>
      <c r="V489" s="563"/>
      <c r="W489" s="563"/>
      <c r="X489" s="563"/>
      <c r="Y489" s="545"/>
      <c r="Z489" s="563"/>
      <c r="AA489" s="545"/>
      <c r="AB489" s="705"/>
      <c r="AC489" s="577"/>
      <c r="AD489" s="577"/>
      <c r="AE489" s="773"/>
      <c r="AF489" s="545"/>
      <c r="AG489" s="545"/>
      <c r="AH489" s="545"/>
      <c r="AI489" s="572"/>
      <c r="AJ489" s="548"/>
      <c r="AK489" s="551"/>
      <c r="AL489" s="551"/>
      <c r="AM489" s="822"/>
      <c r="AN489" s="826"/>
    </row>
    <row r="490" spans="1:40" ht="15.75" thickBot="1">
      <c r="A490" s="436"/>
      <c r="B490" s="575"/>
      <c r="C490" s="545"/>
      <c r="D490" s="425"/>
      <c r="E490" s="648"/>
      <c r="F490" s="425"/>
      <c r="G490" s="648"/>
      <c r="H490" s="556" t="s">
        <v>129</v>
      </c>
      <c r="I490" s="92" t="s">
        <v>140</v>
      </c>
      <c r="J490" s="584"/>
      <c r="K490" s="587"/>
      <c r="L490" s="545"/>
      <c r="M490" s="805"/>
      <c r="N490" s="648"/>
      <c r="O490" s="428"/>
      <c r="P490" s="34" t="s">
        <v>121</v>
      </c>
      <c r="Q490" s="34" t="s">
        <v>122</v>
      </c>
      <c r="R490" s="34">
        <v>10</v>
      </c>
      <c r="S490" s="563"/>
      <c r="T490" s="563"/>
      <c r="U490" s="563"/>
      <c r="V490" s="563"/>
      <c r="W490" s="563"/>
      <c r="X490" s="563"/>
      <c r="Y490" s="545"/>
      <c r="Z490" s="563"/>
      <c r="AA490" s="545"/>
      <c r="AB490" s="705"/>
      <c r="AC490" s="577"/>
      <c r="AD490" s="577"/>
      <c r="AE490" s="773"/>
      <c r="AF490" s="545"/>
      <c r="AG490" s="545"/>
      <c r="AH490" s="545"/>
      <c r="AI490" s="572"/>
      <c r="AJ490" s="549"/>
      <c r="AK490" s="552"/>
      <c r="AL490" s="552"/>
      <c r="AM490" s="948"/>
      <c r="AN490" s="826"/>
    </row>
    <row r="491" spans="1:40" ht="15.75" thickBot="1">
      <c r="A491" s="436"/>
      <c r="B491" s="575"/>
      <c r="C491" s="545"/>
      <c r="D491" s="425"/>
      <c r="E491" s="648"/>
      <c r="F491" s="425"/>
      <c r="G491" s="648"/>
      <c r="H491" s="558"/>
      <c r="I491" s="92" t="s">
        <v>140</v>
      </c>
      <c r="J491" s="584"/>
      <c r="K491" s="587"/>
      <c r="L491" s="545"/>
      <c r="M491" s="805"/>
      <c r="N491" s="648"/>
      <c r="O491" s="428"/>
      <c r="P491" s="430"/>
      <c r="Q491" s="430"/>
      <c r="R491" s="430"/>
      <c r="S491" s="563"/>
      <c r="T491" s="563"/>
      <c r="U491" s="563"/>
      <c r="V491" s="563"/>
      <c r="W491" s="563"/>
      <c r="X491" s="563"/>
      <c r="Y491" s="545"/>
      <c r="Z491" s="563"/>
      <c r="AA491" s="545"/>
      <c r="AB491" s="705"/>
      <c r="AC491" s="577"/>
      <c r="AD491" s="577"/>
      <c r="AE491" s="773"/>
      <c r="AF491" s="545"/>
      <c r="AG491" s="545"/>
      <c r="AH491" s="545"/>
      <c r="AI491" s="569"/>
      <c r="AJ491" s="818" t="s">
        <v>419</v>
      </c>
      <c r="AK491" s="701" t="s">
        <v>193</v>
      </c>
      <c r="AL491" s="701" t="s">
        <v>194</v>
      </c>
      <c r="AM491" s="821" t="s">
        <v>420</v>
      </c>
      <c r="AN491" s="826"/>
    </row>
    <row r="492" spans="1:40" ht="15.75" thickBot="1">
      <c r="A492" s="436"/>
      <c r="B492" s="575"/>
      <c r="C492" s="545"/>
      <c r="D492" s="425"/>
      <c r="E492" s="648"/>
      <c r="F492" s="425"/>
      <c r="G492" s="648"/>
      <c r="H492" s="554" t="s">
        <v>130</v>
      </c>
      <c r="I492" s="92" t="s">
        <v>140</v>
      </c>
      <c r="J492" s="584"/>
      <c r="K492" s="587"/>
      <c r="L492" s="545"/>
      <c r="M492" s="805"/>
      <c r="N492" s="648"/>
      <c r="O492" s="428"/>
      <c r="P492" s="430"/>
      <c r="Q492" s="430"/>
      <c r="R492" s="430"/>
      <c r="S492" s="563"/>
      <c r="T492" s="563"/>
      <c r="U492" s="563"/>
      <c r="V492" s="563"/>
      <c r="W492" s="563"/>
      <c r="X492" s="563"/>
      <c r="Y492" s="545"/>
      <c r="Z492" s="563"/>
      <c r="AA492" s="545"/>
      <c r="AB492" s="705"/>
      <c r="AC492" s="577"/>
      <c r="AD492" s="577"/>
      <c r="AE492" s="773"/>
      <c r="AF492" s="545"/>
      <c r="AG492" s="545"/>
      <c r="AH492" s="545"/>
      <c r="AI492" s="569"/>
      <c r="AJ492" s="819"/>
      <c r="AK492" s="702"/>
      <c r="AL492" s="702"/>
      <c r="AM492" s="822"/>
      <c r="AN492" s="826"/>
    </row>
    <row r="493" spans="1:40" ht="15.75" thickBot="1">
      <c r="A493" s="436"/>
      <c r="B493" s="575"/>
      <c r="C493" s="545"/>
      <c r="D493" s="425"/>
      <c r="E493" s="648"/>
      <c r="F493" s="425"/>
      <c r="G493" s="648"/>
      <c r="H493" s="554"/>
      <c r="I493" s="92" t="s">
        <v>140</v>
      </c>
      <c r="J493" s="584"/>
      <c r="K493" s="587"/>
      <c r="L493" s="545"/>
      <c r="M493" s="805"/>
      <c r="N493" s="648"/>
      <c r="O493" s="428"/>
      <c r="P493" s="430"/>
      <c r="Q493" s="430"/>
      <c r="R493" s="430"/>
      <c r="S493" s="563"/>
      <c r="T493" s="563"/>
      <c r="U493" s="563"/>
      <c r="V493" s="563"/>
      <c r="W493" s="563"/>
      <c r="X493" s="563"/>
      <c r="Y493" s="545"/>
      <c r="Z493" s="563"/>
      <c r="AA493" s="545"/>
      <c r="AB493" s="705"/>
      <c r="AC493" s="577"/>
      <c r="AD493" s="577"/>
      <c r="AE493" s="773"/>
      <c r="AF493" s="545"/>
      <c r="AG493" s="545"/>
      <c r="AH493" s="545"/>
      <c r="AI493" s="569"/>
      <c r="AJ493" s="819"/>
      <c r="AK493" s="702"/>
      <c r="AL493" s="702"/>
      <c r="AM493" s="822"/>
      <c r="AN493" s="826"/>
    </row>
    <row r="494" spans="1:40" ht="15.75" thickBot="1">
      <c r="A494" s="436"/>
      <c r="B494" s="575"/>
      <c r="C494" s="545"/>
      <c r="D494" s="425"/>
      <c r="E494" s="648"/>
      <c r="F494" s="425"/>
      <c r="G494" s="648"/>
      <c r="H494" s="554" t="s">
        <v>131</v>
      </c>
      <c r="I494" s="92" t="s">
        <v>140</v>
      </c>
      <c r="J494" s="584"/>
      <c r="K494" s="587"/>
      <c r="L494" s="545"/>
      <c r="M494" s="805"/>
      <c r="N494" s="648"/>
      <c r="O494" s="428"/>
      <c r="P494" s="430"/>
      <c r="Q494" s="430"/>
      <c r="R494" s="430"/>
      <c r="S494" s="563"/>
      <c r="T494" s="563"/>
      <c r="U494" s="563"/>
      <c r="V494" s="563"/>
      <c r="W494" s="563"/>
      <c r="X494" s="563"/>
      <c r="Y494" s="545"/>
      <c r="Z494" s="563"/>
      <c r="AA494" s="545"/>
      <c r="AB494" s="705"/>
      <c r="AC494" s="577"/>
      <c r="AD494" s="577"/>
      <c r="AE494" s="773"/>
      <c r="AF494" s="545"/>
      <c r="AG494" s="545"/>
      <c r="AH494" s="545"/>
      <c r="AI494" s="569"/>
      <c r="AJ494" s="819"/>
      <c r="AK494" s="702"/>
      <c r="AL494" s="702"/>
      <c r="AM494" s="822"/>
      <c r="AN494" s="826"/>
    </row>
    <row r="495" spans="1:40" ht="15.75" thickBot="1">
      <c r="A495" s="436"/>
      <c r="B495" s="575"/>
      <c r="C495" s="545"/>
      <c r="D495" s="425"/>
      <c r="E495" s="648"/>
      <c r="F495" s="425"/>
      <c r="G495" s="648"/>
      <c r="H495" s="554"/>
      <c r="I495" s="92" t="s">
        <v>140</v>
      </c>
      <c r="J495" s="584"/>
      <c r="K495" s="587"/>
      <c r="L495" s="545"/>
      <c r="M495" s="805"/>
      <c r="N495" s="648"/>
      <c r="O495" s="428"/>
      <c r="P495" s="430"/>
      <c r="Q495" s="430"/>
      <c r="R495" s="430"/>
      <c r="S495" s="563"/>
      <c r="T495" s="563"/>
      <c r="U495" s="563"/>
      <c r="V495" s="563"/>
      <c r="W495" s="563"/>
      <c r="X495" s="563"/>
      <c r="Y495" s="545"/>
      <c r="Z495" s="563"/>
      <c r="AA495" s="545"/>
      <c r="AB495" s="705"/>
      <c r="AC495" s="577"/>
      <c r="AD495" s="577"/>
      <c r="AE495" s="773"/>
      <c r="AF495" s="545"/>
      <c r="AG495" s="545"/>
      <c r="AH495" s="545"/>
      <c r="AI495" s="569"/>
      <c r="AJ495" s="819"/>
      <c r="AK495" s="702"/>
      <c r="AL495" s="702"/>
      <c r="AM495" s="822"/>
      <c r="AN495" s="826"/>
    </row>
    <row r="496" spans="1:40" ht="15.75" thickBot="1">
      <c r="A496" s="436"/>
      <c r="B496" s="575"/>
      <c r="C496" s="545"/>
      <c r="D496" s="425"/>
      <c r="E496" s="648"/>
      <c r="F496" s="425"/>
      <c r="G496" s="648"/>
      <c r="H496" s="554" t="s">
        <v>132</v>
      </c>
      <c r="I496" s="92" t="s">
        <v>140</v>
      </c>
      <c r="J496" s="584"/>
      <c r="K496" s="587"/>
      <c r="L496" s="545"/>
      <c r="M496" s="805"/>
      <c r="N496" s="648"/>
      <c r="O496" s="428"/>
      <c r="P496" s="430"/>
      <c r="Q496" s="430"/>
      <c r="R496" s="430"/>
      <c r="S496" s="563"/>
      <c r="T496" s="563"/>
      <c r="U496" s="563"/>
      <c r="V496" s="563"/>
      <c r="W496" s="563"/>
      <c r="X496" s="563"/>
      <c r="Y496" s="545"/>
      <c r="Z496" s="563"/>
      <c r="AA496" s="545"/>
      <c r="AB496" s="705"/>
      <c r="AC496" s="577"/>
      <c r="AD496" s="577"/>
      <c r="AE496" s="773"/>
      <c r="AF496" s="545"/>
      <c r="AG496" s="545"/>
      <c r="AH496" s="545"/>
      <c r="AI496" s="569"/>
      <c r="AJ496" s="819"/>
      <c r="AK496" s="702"/>
      <c r="AL496" s="702"/>
      <c r="AM496" s="822"/>
      <c r="AN496" s="826"/>
    </row>
    <row r="497" spans="1:40" ht="15.75" thickBot="1">
      <c r="A497" s="436"/>
      <c r="B497" s="575"/>
      <c r="C497" s="545"/>
      <c r="D497" s="425"/>
      <c r="E497" s="648"/>
      <c r="F497" s="425"/>
      <c r="G497" s="648"/>
      <c r="H497" s="554"/>
      <c r="I497" s="92" t="s">
        <v>140</v>
      </c>
      <c r="J497" s="584"/>
      <c r="K497" s="587"/>
      <c r="L497" s="545"/>
      <c r="M497" s="805"/>
      <c r="N497" s="648"/>
      <c r="O497" s="428"/>
      <c r="P497" s="430"/>
      <c r="Q497" s="430"/>
      <c r="R497" s="430"/>
      <c r="S497" s="563"/>
      <c r="T497" s="563"/>
      <c r="U497" s="563"/>
      <c r="V497" s="563"/>
      <c r="W497" s="563"/>
      <c r="X497" s="563"/>
      <c r="Y497" s="545"/>
      <c r="Z497" s="563"/>
      <c r="AA497" s="545"/>
      <c r="AB497" s="705"/>
      <c r="AC497" s="577"/>
      <c r="AD497" s="577"/>
      <c r="AE497" s="773"/>
      <c r="AF497" s="545"/>
      <c r="AG497" s="545"/>
      <c r="AH497" s="545"/>
      <c r="AI497" s="569"/>
      <c r="AJ497" s="819"/>
      <c r="AK497" s="702"/>
      <c r="AL497" s="702"/>
      <c r="AM497" s="822"/>
      <c r="AN497" s="826"/>
    </row>
    <row r="498" spans="1:40" ht="15.75" thickBot="1">
      <c r="A498" s="436"/>
      <c r="B498" s="575"/>
      <c r="C498" s="545"/>
      <c r="D498" s="425"/>
      <c r="E498" s="648"/>
      <c r="F498" s="425"/>
      <c r="G498" s="648"/>
      <c r="H498" s="556" t="s">
        <v>133</v>
      </c>
      <c r="I498" s="92" t="s">
        <v>140</v>
      </c>
      <c r="J498" s="584"/>
      <c r="K498" s="587"/>
      <c r="L498" s="545"/>
      <c r="M498" s="805"/>
      <c r="N498" s="648"/>
      <c r="O498" s="428"/>
      <c r="P498" s="430"/>
      <c r="Q498" s="430"/>
      <c r="R498" s="430"/>
      <c r="S498" s="563"/>
      <c r="T498" s="563"/>
      <c r="U498" s="563"/>
      <c r="V498" s="563"/>
      <c r="W498" s="563"/>
      <c r="X498" s="563"/>
      <c r="Y498" s="545"/>
      <c r="Z498" s="563"/>
      <c r="AA498" s="545"/>
      <c r="AB498" s="705"/>
      <c r="AC498" s="577"/>
      <c r="AD498" s="577"/>
      <c r="AE498" s="773"/>
      <c r="AF498" s="545"/>
      <c r="AG498" s="545"/>
      <c r="AH498" s="545"/>
      <c r="AI498" s="569"/>
      <c r="AJ498" s="819"/>
      <c r="AK498" s="702"/>
      <c r="AL498" s="702"/>
      <c r="AM498" s="822"/>
      <c r="AN498" s="826"/>
    </row>
    <row r="499" spans="1:40" ht="15.75" thickBot="1">
      <c r="A499" s="436"/>
      <c r="B499" s="575"/>
      <c r="C499" s="545"/>
      <c r="D499" s="425"/>
      <c r="E499" s="648"/>
      <c r="F499" s="425"/>
      <c r="G499" s="648"/>
      <c r="H499" s="558"/>
      <c r="I499" s="92" t="s">
        <v>140</v>
      </c>
      <c r="J499" s="584"/>
      <c r="K499" s="587"/>
      <c r="L499" s="545"/>
      <c r="M499" s="805"/>
      <c r="N499" s="648"/>
      <c r="O499" s="428"/>
      <c r="P499" s="430"/>
      <c r="Q499" s="430"/>
      <c r="R499" s="430"/>
      <c r="S499" s="563"/>
      <c r="T499" s="563"/>
      <c r="U499" s="563"/>
      <c r="V499" s="563"/>
      <c r="W499" s="563"/>
      <c r="X499" s="563"/>
      <c r="Y499" s="545"/>
      <c r="Z499" s="563"/>
      <c r="AA499" s="545"/>
      <c r="AB499" s="705"/>
      <c r="AC499" s="577"/>
      <c r="AD499" s="577"/>
      <c r="AE499" s="773"/>
      <c r="AF499" s="545"/>
      <c r="AG499" s="545"/>
      <c r="AH499" s="545"/>
      <c r="AI499" s="569"/>
      <c r="AJ499" s="819"/>
      <c r="AK499" s="702"/>
      <c r="AL499" s="702"/>
      <c r="AM499" s="822"/>
      <c r="AN499" s="826"/>
    </row>
    <row r="500" spans="1:40" ht="15.75" thickBot="1">
      <c r="A500" s="436"/>
      <c r="B500" s="575"/>
      <c r="C500" s="545"/>
      <c r="D500" s="425"/>
      <c r="E500" s="648"/>
      <c r="F500" s="425"/>
      <c r="G500" s="648"/>
      <c r="H500" s="684" t="s">
        <v>134</v>
      </c>
      <c r="I500" s="92" t="s">
        <v>140</v>
      </c>
      <c r="J500" s="584"/>
      <c r="K500" s="587"/>
      <c r="L500" s="545"/>
      <c r="M500" s="805"/>
      <c r="N500" s="648"/>
      <c r="O500" s="428"/>
      <c r="P500" s="430"/>
      <c r="Q500" s="430"/>
      <c r="R500" s="430"/>
      <c r="S500" s="563"/>
      <c r="T500" s="563"/>
      <c r="U500" s="563"/>
      <c r="V500" s="563"/>
      <c r="W500" s="563"/>
      <c r="X500" s="563"/>
      <c r="Y500" s="545"/>
      <c r="Z500" s="563"/>
      <c r="AA500" s="545"/>
      <c r="AB500" s="705"/>
      <c r="AC500" s="577"/>
      <c r="AD500" s="577"/>
      <c r="AE500" s="773"/>
      <c r="AF500" s="545"/>
      <c r="AG500" s="545"/>
      <c r="AH500" s="545"/>
      <c r="AI500" s="569"/>
      <c r="AJ500" s="819"/>
      <c r="AK500" s="702"/>
      <c r="AL500" s="702"/>
      <c r="AM500" s="822"/>
      <c r="AN500" s="826"/>
    </row>
    <row r="501" spans="1:40" ht="15.75" thickBot="1">
      <c r="A501" s="437"/>
      <c r="B501" s="793"/>
      <c r="C501" s="589"/>
      <c r="D501" s="426"/>
      <c r="E501" s="649"/>
      <c r="F501" s="426"/>
      <c r="G501" s="649"/>
      <c r="H501" s="685"/>
      <c r="I501" s="92" t="s">
        <v>140</v>
      </c>
      <c r="J501" s="666"/>
      <c r="K501" s="668"/>
      <c r="L501" s="545"/>
      <c r="M501" s="806"/>
      <c r="N501" s="649"/>
      <c r="O501" s="428"/>
      <c r="P501" s="430"/>
      <c r="Q501" s="430"/>
      <c r="R501" s="430"/>
      <c r="S501" s="658"/>
      <c r="T501" s="658"/>
      <c r="U501" s="658"/>
      <c r="V501" s="658"/>
      <c r="W501" s="658"/>
      <c r="X501" s="658"/>
      <c r="Y501" s="589"/>
      <c r="Z501" s="658"/>
      <c r="AA501" s="589"/>
      <c r="AB501" s="706"/>
      <c r="AC501" s="577"/>
      <c r="AD501" s="577"/>
      <c r="AE501" s="774"/>
      <c r="AF501" s="589"/>
      <c r="AG501" s="589"/>
      <c r="AH501" s="545"/>
      <c r="AI501" s="632"/>
      <c r="AJ501" s="820"/>
      <c r="AK501" s="703"/>
      <c r="AL501" s="703"/>
      <c r="AM501" s="823"/>
      <c r="AN501" s="947"/>
    </row>
    <row r="502" spans="1:40" ht="15" customHeight="1" thickBot="1">
      <c r="A502" s="430">
        <v>18</v>
      </c>
      <c r="B502" s="949" t="s">
        <v>421</v>
      </c>
      <c r="C502" s="428" t="s">
        <v>422</v>
      </c>
      <c r="D502" s="428" t="s">
        <v>85</v>
      </c>
      <c r="E502" s="553" t="s">
        <v>423</v>
      </c>
      <c r="F502" s="428" t="s">
        <v>424</v>
      </c>
      <c r="G502" s="428" t="s">
        <v>88</v>
      </c>
      <c r="H502" s="91" t="s">
        <v>89</v>
      </c>
      <c r="I502" s="92" t="s">
        <v>140</v>
      </c>
      <c r="J502" s="665">
        <v>26</v>
      </c>
      <c r="K502" s="422" t="str">
        <f>+IF(AND(J502&lt;6,J502&gt;0),"Moderado",IF(AND(J502&lt;12,J502&gt;5),"Mayor",IF(AND(J502&lt;20,J502&gt;11),"Catastrófico","Responda las Preguntas de Impacto")))</f>
        <v>Responda las Preguntas de Impacto</v>
      </c>
      <c r="L502" s="544"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637"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448" t="s">
        <v>425</v>
      </c>
      <c r="O502" s="428" t="s">
        <v>92</v>
      </c>
      <c r="P502" s="38" t="s">
        <v>93</v>
      </c>
      <c r="Q502" s="30" t="s">
        <v>94</v>
      </c>
      <c r="R502" s="37">
        <v>15</v>
      </c>
      <c r="S502" s="430">
        <f>SUM(R502:R509)</f>
        <v>100</v>
      </c>
      <c r="T502" s="430" t="str">
        <f>+IF(AND(S502&lt;=100,S502&gt;=96),"Fuerte",IF(AND(S502&lt;=95,S502&gt;=86),"Moderado",IF(AND(S502&lt;=85,J502&gt;=0),"Débil"," ")))</f>
        <v>Fuerte</v>
      </c>
      <c r="U502" s="430" t="s">
        <v>95</v>
      </c>
      <c r="V502" s="430"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430">
        <f>IF(V502="Fuerte",100,IF(V502="Moderado",50,IF(V502="Débil",0)))</f>
        <v>100</v>
      </c>
      <c r="X502" s="562">
        <f>AVERAGE(W502:W523)</f>
        <v>100</v>
      </c>
      <c r="Y502" s="553" t="s">
        <v>426</v>
      </c>
      <c r="Z502" s="562" t="s">
        <v>208</v>
      </c>
      <c r="AA502" s="787" t="s">
        <v>427</v>
      </c>
      <c r="AB502" s="787" t="str">
        <f>+IF(X502=100,"Fuerte",IF(AND(X502&lt;=99,X502&gt;=50),"Moderado",IF(X502&lt;50,"Débil"," ")))</f>
        <v>Fuerte</v>
      </c>
      <c r="AC502" s="787" t="s">
        <v>99</v>
      </c>
      <c r="AD502" s="787" t="s">
        <v>99</v>
      </c>
      <c r="AE502" s="553"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428"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553" t="str">
        <f>K502</f>
        <v>Responda las Preguntas de Impacto</v>
      </c>
      <c r="AH502" s="544"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637"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547" t="s">
        <v>428</v>
      </c>
      <c r="AK502" s="550">
        <v>43497</v>
      </c>
      <c r="AL502" s="550">
        <v>43830</v>
      </c>
      <c r="AM502" s="547" t="s">
        <v>300</v>
      </c>
      <c r="AN502" s="568" t="s">
        <v>429</v>
      </c>
    </row>
    <row r="503" spans="1:40" ht="15.75" thickBot="1">
      <c r="A503" s="430"/>
      <c r="B503" s="575"/>
      <c r="C503" s="428"/>
      <c r="D503" s="428"/>
      <c r="E503" s="545"/>
      <c r="F503" s="428"/>
      <c r="G503" s="428"/>
      <c r="H503" s="91" t="s">
        <v>104</v>
      </c>
      <c r="I503" s="92" t="s">
        <v>140</v>
      </c>
      <c r="J503" s="584"/>
      <c r="K503" s="422"/>
      <c r="L503" s="545"/>
      <c r="M503" s="572"/>
      <c r="N503" s="448"/>
      <c r="O503" s="428"/>
      <c r="P503" s="38" t="s">
        <v>105</v>
      </c>
      <c r="Q503" s="30" t="s">
        <v>106</v>
      </c>
      <c r="R503" s="37">
        <v>15</v>
      </c>
      <c r="S503" s="430"/>
      <c r="T503" s="430"/>
      <c r="U503" s="430"/>
      <c r="V503" s="430"/>
      <c r="W503" s="430"/>
      <c r="X503" s="563"/>
      <c r="Y503" s="545"/>
      <c r="Z503" s="563"/>
      <c r="AA503" s="591"/>
      <c r="AB503" s="591"/>
      <c r="AC503" s="591"/>
      <c r="AD503" s="591"/>
      <c r="AE503" s="545"/>
      <c r="AF503" s="428"/>
      <c r="AG503" s="545"/>
      <c r="AH503" s="545"/>
      <c r="AI503" s="572"/>
      <c r="AJ503" s="548"/>
      <c r="AK503" s="551"/>
      <c r="AL503" s="551"/>
      <c r="AM503" s="548"/>
      <c r="AN503" s="569"/>
    </row>
    <row r="504" spans="1:40" ht="15.75" thickBot="1">
      <c r="A504" s="430"/>
      <c r="B504" s="575"/>
      <c r="C504" s="428"/>
      <c r="D504" s="428"/>
      <c r="E504" s="545"/>
      <c r="F504" s="428"/>
      <c r="G504" s="428"/>
      <c r="H504" s="91" t="s">
        <v>107</v>
      </c>
      <c r="I504" s="92" t="s">
        <v>140</v>
      </c>
      <c r="J504" s="584"/>
      <c r="K504" s="422"/>
      <c r="L504" s="545"/>
      <c r="M504" s="572"/>
      <c r="N504" s="448"/>
      <c r="O504" s="428"/>
      <c r="P504" s="38" t="s">
        <v>108</v>
      </c>
      <c r="Q504" s="30" t="s">
        <v>109</v>
      </c>
      <c r="R504" s="37">
        <v>15</v>
      </c>
      <c r="S504" s="430"/>
      <c r="T504" s="430"/>
      <c r="U504" s="430"/>
      <c r="V504" s="430"/>
      <c r="W504" s="430"/>
      <c r="X504" s="563"/>
      <c r="Y504" s="545"/>
      <c r="Z504" s="563"/>
      <c r="AA504" s="591"/>
      <c r="AB504" s="591"/>
      <c r="AC504" s="591"/>
      <c r="AD504" s="591"/>
      <c r="AE504" s="545"/>
      <c r="AF504" s="428"/>
      <c r="AG504" s="545"/>
      <c r="AH504" s="545"/>
      <c r="AI504" s="572"/>
      <c r="AJ504" s="548"/>
      <c r="AK504" s="551"/>
      <c r="AL504" s="551"/>
      <c r="AM504" s="548"/>
      <c r="AN504" s="569"/>
    </row>
    <row r="505" spans="1:40" ht="15.75" thickBot="1">
      <c r="A505" s="430"/>
      <c r="B505" s="575"/>
      <c r="C505" s="428"/>
      <c r="D505" s="428"/>
      <c r="E505" s="545"/>
      <c r="F505" s="428"/>
      <c r="G505" s="428"/>
      <c r="H505" s="91" t="s">
        <v>110</v>
      </c>
      <c r="I505" s="92" t="s">
        <v>140</v>
      </c>
      <c r="J505" s="584"/>
      <c r="K505" s="422"/>
      <c r="L505" s="545"/>
      <c r="M505" s="572"/>
      <c r="N505" s="448"/>
      <c r="O505" s="428"/>
      <c r="P505" s="38" t="s">
        <v>112</v>
      </c>
      <c r="Q505" s="30" t="s">
        <v>113</v>
      </c>
      <c r="R505" s="37">
        <v>15</v>
      </c>
      <c r="S505" s="430"/>
      <c r="T505" s="430"/>
      <c r="U505" s="430"/>
      <c r="V505" s="430"/>
      <c r="W505" s="430"/>
      <c r="X505" s="563"/>
      <c r="Y505" s="545"/>
      <c r="Z505" s="563"/>
      <c r="AA505" s="591"/>
      <c r="AB505" s="591"/>
      <c r="AC505" s="591"/>
      <c r="AD505" s="591"/>
      <c r="AE505" s="545"/>
      <c r="AF505" s="428"/>
      <c r="AG505" s="545"/>
      <c r="AH505" s="545"/>
      <c r="AI505" s="572"/>
      <c r="AJ505" s="548"/>
      <c r="AK505" s="551"/>
      <c r="AL505" s="551"/>
      <c r="AM505" s="548"/>
      <c r="AN505" s="569"/>
    </row>
    <row r="506" spans="1:40" ht="15.75" thickBot="1">
      <c r="A506" s="430"/>
      <c r="B506" s="575"/>
      <c r="C506" s="428"/>
      <c r="D506" s="428"/>
      <c r="E506" s="545"/>
      <c r="F506" s="428"/>
      <c r="G506" s="428"/>
      <c r="H506" s="91" t="s">
        <v>114</v>
      </c>
      <c r="I506" s="92" t="s">
        <v>140</v>
      </c>
      <c r="J506" s="584"/>
      <c r="K506" s="422"/>
      <c r="L506" s="545"/>
      <c r="M506" s="572"/>
      <c r="N506" s="448"/>
      <c r="O506" s="428"/>
      <c r="P506" s="38" t="s">
        <v>115</v>
      </c>
      <c r="Q506" s="30" t="s">
        <v>116</v>
      </c>
      <c r="R506" s="37">
        <v>15</v>
      </c>
      <c r="S506" s="430"/>
      <c r="T506" s="430"/>
      <c r="U506" s="430"/>
      <c r="V506" s="430"/>
      <c r="W506" s="430"/>
      <c r="X506" s="563"/>
      <c r="Y506" s="545"/>
      <c r="Z506" s="563"/>
      <c r="AA506" s="591"/>
      <c r="AB506" s="591"/>
      <c r="AC506" s="591"/>
      <c r="AD506" s="591"/>
      <c r="AE506" s="545"/>
      <c r="AF506" s="428"/>
      <c r="AG506" s="545"/>
      <c r="AH506" s="545"/>
      <c r="AI506" s="572"/>
      <c r="AJ506" s="548"/>
      <c r="AK506" s="551"/>
      <c r="AL506" s="551"/>
      <c r="AM506" s="548"/>
      <c r="AN506" s="569"/>
    </row>
    <row r="507" spans="1:40" ht="15.75" thickBot="1">
      <c r="A507" s="430"/>
      <c r="B507" s="575"/>
      <c r="C507" s="428"/>
      <c r="D507" s="428"/>
      <c r="E507" s="545"/>
      <c r="F507" s="428"/>
      <c r="G507" s="428"/>
      <c r="H507" s="91" t="s">
        <v>117</v>
      </c>
      <c r="I507" s="92" t="s">
        <v>140</v>
      </c>
      <c r="J507" s="584"/>
      <c r="K507" s="422"/>
      <c r="L507" s="545"/>
      <c r="M507" s="572"/>
      <c r="N507" s="448"/>
      <c r="O507" s="428"/>
      <c r="P507" s="38" t="s">
        <v>118</v>
      </c>
      <c r="Q507" s="30" t="s">
        <v>119</v>
      </c>
      <c r="R507" s="37">
        <v>15</v>
      </c>
      <c r="S507" s="430"/>
      <c r="T507" s="430"/>
      <c r="U507" s="430"/>
      <c r="V507" s="430"/>
      <c r="W507" s="430"/>
      <c r="X507" s="563"/>
      <c r="Y507" s="545"/>
      <c r="Z507" s="563"/>
      <c r="AA507" s="591"/>
      <c r="AB507" s="591"/>
      <c r="AC507" s="591"/>
      <c r="AD507" s="591"/>
      <c r="AE507" s="545"/>
      <c r="AF507" s="428"/>
      <c r="AG507" s="545"/>
      <c r="AH507" s="545"/>
      <c r="AI507" s="572"/>
      <c r="AJ507" s="548"/>
      <c r="AK507" s="551"/>
      <c r="AL507" s="551"/>
      <c r="AM507" s="548"/>
      <c r="AN507" s="569"/>
    </row>
    <row r="508" spans="1:40" ht="15.75" thickBot="1">
      <c r="A508" s="430"/>
      <c r="B508" s="575"/>
      <c r="C508" s="428"/>
      <c r="D508" s="428"/>
      <c r="E508" s="546"/>
      <c r="F508" s="428"/>
      <c r="G508" s="428"/>
      <c r="H508" s="91" t="s">
        <v>120</v>
      </c>
      <c r="I508" s="92" t="s">
        <v>140</v>
      </c>
      <c r="J508" s="584"/>
      <c r="K508" s="422"/>
      <c r="L508" s="545"/>
      <c r="M508" s="572"/>
      <c r="N508" s="448"/>
      <c r="O508" s="428"/>
      <c r="P508" s="38" t="s">
        <v>121</v>
      </c>
      <c r="Q508" s="34" t="s">
        <v>122</v>
      </c>
      <c r="R508" s="37">
        <v>10</v>
      </c>
      <c r="S508" s="430"/>
      <c r="T508" s="430"/>
      <c r="U508" s="430"/>
      <c r="V508" s="430"/>
      <c r="W508" s="430"/>
      <c r="X508" s="563"/>
      <c r="Y508" s="545"/>
      <c r="Z508" s="563"/>
      <c r="AA508" s="591"/>
      <c r="AB508" s="591"/>
      <c r="AC508" s="591"/>
      <c r="AD508" s="591"/>
      <c r="AE508" s="545"/>
      <c r="AF508" s="428"/>
      <c r="AG508" s="545"/>
      <c r="AH508" s="545"/>
      <c r="AI508" s="572"/>
      <c r="AJ508" s="548"/>
      <c r="AK508" s="551"/>
      <c r="AL508" s="551"/>
      <c r="AM508" s="548"/>
      <c r="AN508" s="569"/>
    </row>
    <row r="509" spans="1:40" ht="30.75" thickBot="1">
      <c r="A509" s="430"/>
      <c r="B509" s="575"/>
      <c r="C509" s="428"/>
      <c r="D509" s="428"/>
      <c r="E509" s="553" t="s">
        <v>430</v>
      </c>
      <c r="F509" s="428"/>
      <c r="G509" s="428"/>
      <c r="H509" s="91" t="s">
        <v>123</v>
      </c>
      <c r="I509" s="92" t="s">
        <v>140</v>
      </c>
      <c r="J509" s="584"/>
      <c r="K509" s="422"/>
      <c r="L509" s="545"/>
      <c r="M509" s="572"/>
      <c r="N509" s="448"/>
      <c r="O509" s="428"/>
      <c r="P509" s="954"/>
      <c r="Q509" s="954"/>
      <c r="R509" s="954"/>
      <c r="S509" s="430"/>
      <c r="T509" s="430"/>
      <c r="U509" s="430"/>
      <c r="V509" s="430"/>
      <c r="W509" s="430"/>
      <c r="X509" s="563"/>
      <c r="Y509" s="545"/>
      <c r="Z509" s="563"/>
      <c r="AA509" s="591"/>
      <c r="AB509" s="591"/>
      <c r="AC509" s="591"/>
      <c r="AD509" s="591"/>
      <c r="AE509" s="545"/>
      <c r="AF509" s="428"/>
      <c r="AG509" s="545"/>
      <c r="AH509" s="545"/>
      <c r="AI509" s="572"/>
      <c r="AJ509" s="548"/>
      <c r="AK509" s="551"/>
      <c r="AL509" s="551"/>
      <c r="AM509" s="548"/>
      <c r="AN509" s="569"/>
    </row>
    <row r="510" spans="1:40" ht="15.75" thickBot="1">
      <c r="A510" s="430"/>
      <c r="B510" s="575"/>
      <c r="C510" s="428"/>
      <c r="D510" s="428"/>
      <c r="E510" s="545"/>
      <c r="F510" s="428"/>
      <c r="G510" s="428"/>
      <c r="H510" s="91" t="s">
        <v>124</v>
      </c>
      <c r="I510" s="92" t="s">
        <v>140</v>
      </c>
      <c r="J510" s="584"/>
      <c r="K510" s="422"/>
      <c r="L510" s="545"/>
      <c r="M510" s="572"/>
      <c r="N510" s="448"/>
      <c r="O510" s="428"/>
      <c r="P510" s="458"/>
      <c r="Q510" s="458"/>
      <c r="R510" s="458"/>
      <c r="S510" s="430"/>
      <c r="T510" s="430"/>
      <c r="U510" s="430"/>
      <c r="V510" s="430"/>
      <c r="W510" s="430"/>
      <c r="X510" s="563"/>
      <c r="Y510" s="545"/>
      <c r="Z510" s="563"/>
      <c r="AA510" s="591"/>
      <c r="AB510" s="591"/>
      <c r="AC510" s="591"/>
      <c r="AD510" s="591"/>
      <c r="AE510" s="545"/>
      <c r="AF510" s="428"/>
      <c r="AG510" s="545"/>
      <c r="AH510" s="545"/>
      <c r="AI510" s="572"/>
      <c r="AJ510" s="548"/>
      <c r="AK510" s="551"/>
      <c r="AL510" s="551"/>
      <c r="AM510" s="548"/>
      <c r="AN510" s="569"/>
    </row>
    <row r="511" spans="1:40" ht="15.75" thickBot="1">
      <c r="A511" s="430"/>
      <c r="B511" s="575"/>
      <c r="C511" s="428"/>
      <c r="D511" s="428"/>
      <c r="E511" s="545"/>
      <c r="F511" s="428"/>
      <c r="G511" s="428"/>
      <c r="H511" s="91" t="s">
        <v>125</v>
      </c>
      <c r="I511" s="92" t="s">
        <v>140</v>
      </c>
      <c r="J511" s="584"/>
      <c r="K511" s="422"/>
      <c r="L511" s="545"/>
      <c r="M511" s="572"/>
      <c r="N511" s="448"/>
      <c r="O511" s="428"/>
      <c r="P511" s="458"/>
      <c r="Q511" s="458"/>
      <c r="R511" s="458"/>
      <c r="S511" s="430"/>
      <c r="T511" s="430"/>
      <c r="U511" s="430"/>
      <c r="V511" s="430"/>
      <c r="W511" s="430"/>
      <c r="X511" s="563"/>
      <c r="Y511" s="545"/>
      <c r="Z511" s="563"/>
      <c r="AA511" s="591"/>
      <c r="AB511" s="591"/>
      <c r="AC511" s="591"/>
      <c r="AD511" s="591"/>
      <c r="AE511" s="545"/>
      <c r="AF511" s="428"/>
      <c r="AG511" s="545"/>
      <c r="AH511" s="545"/>
      <c r="AI511" s="572"/>
      <c r="AJ511" s="548"/>
      <c r="AK511" s="551"/>
      <c r="AL511" s="551"/>
      <c r="AM511" s="548"/>
      <c r="AN511" s="569"/>
    </row>
    <row r="512" spans="1:40" ht="15.75" thickBot="1">
      <c r="A512" s="430"/>
      <c r="B512" s="575"/>
      <c r="C512" s="428"/>
      <c r="D512" s="428"/>
      <c r="E512" s="545"/>
      <c r="F512" s="428"/>
      <c r="G512" s="428"/>
      <c r="H512" s="91" t="s">
        <v>126</v>
      </c>
      <c r="I512" s="92" t="s">
        <v>140</v>
      </c>
      <c r="J512" s="584"/>
      <c r="K512" s="422"/>
      <c r="L512" s="545"/>
      <c r="M512" s="572"/>
      <c r="N512" s="448"/>
      <c r="O512" s="428"/>
      <c r="P512" s="458"/>
      <c r="Q512" s="458"/>
      <c r="R512" s="458"/>
      <c r="S512" s="430"/>
      <c r="T512" s="430"/>
      <c r="U512" s="430"/>
      <c r="V512" s="430"/>
      <c r="W512" s="430"/>
      <c r="X512" s="563"/>
      <c r="Y512" s="545"/>
      <c r="Z512" s="563"/>
      <c r="AA512" s="591"/>
      <c r="AB512" s="591"/>
      <c r="AC512" s="591"/>
      <c r="AD512" s="591"/>
      <c r="AE512" s="545"/>
      <c r="AF512" s="428"/>
      <c r="AG512" s="545"/>
      <c r="AH512" s="545"/>
      <c r="AI512" s="572"/>
      <c r="AJ512" s="548"/>
      <c r="AK512" s="551"/>
      <c r="AL512" s="551"/>
      <c r="AM512" s="548"/>
      <c r="AN512" s="569"/>
    </row>
    <row r="513" spans="1:40" ht="15.75" thickBot="1">
      <c r="A513" s="430"/>
      <c r="B513" s="575"/>
      <c r="C513" s="428"/>
      <c r="D513" s="428"/>
      <c r="E513" s="545"/>
      <c r="F513" s="428"/>
      <c r="G513" s="428"/>
      <c r="H513" s="91" t="s">
        <v>127</v>
      </c>
      <c r="I513" s="92" t="s">
        <v>140</v>
      </c>
      <c r="J513" s="584"/>
      <c r="K513" s="422"/>
      <c r="L513" s="545"/>
      <c r="M513" s="572"/>
      <c r="N513" s="448"/>
      <c r="O513" s="428"/>
      <c r="P513" s="458"/>
      <c r="Q513" s="458"/>
      <c r="R513" s="458"/>
      <c r="S513" s="430"/>
      <c r="T513" s="430"/>
      <c r="U513" s="430"/>
      <c r="V513" s="430"/>
      <c r="W513" s="430"/>
      <c r="X513" s="563"/>
      <c r="Y513" s="545"/>
      <c r="Z513" s="563"/>
      <c r="AA513" s="591"/>
      <c r="AB513" s="591"/>
      <c r="AC513" s="591"/>
      <c r="AD513" s="591"/>
      <c r="AE513" s="545"/>
      <c r="AF513" s="428"/>
      <c r="AG513" s="545"/>
      <c r="AH513" s="545"/>
      <c r="AI513" s="572"/>
      <c r="AJ513" s="548"/>
      <c r="AK513" s="551"/>
      <c r="AL513" s="551"/>
      <c r="AM513" s="548"/>
      <c r="AN513" s="569"/>
    </row>
    <row r="514" spans="1:40" ht="15.75" thickBot="1">
      <c r="A514" s="430"/>
      <c r="B514" s="575"/>
      <c r="C514" s="428"/>
      <c r="D514" s="428"/>
      <c r="E514" s="545"/>
      <c r="F514" s="428"/>
      <c r="G514" s="428"/>
      <c r="H514" s="554" t="s">
        <v>128</v>
      </c>
      <c r="I514" s="92" t="s">
        <v>140</v>
      </c>
      <c r="J514" s="584"/>
      <c r="K514" s="422"/>
      <c r="L514" s="545"/>
      <c r="M514" s="572"/>
      <c r="N514" s="448"/>
      <c r="O514" s="428"/>
      <c r="P514" s="458"/>
      <c r="Q514" s="458"/>
      <c r="R514" s="458"/>
      <c r="S514" s="430"/>
      <c r="T514" s="430"/>
      <c r="U514" s="430"/>
      <c r="V514" s="430"/>
      <c r="W514" s="430"/>
      <c r="X514" s="563"/>
      <c r="Y514" s="545"/>
      <c r="Z514" s="563"/>
      <c r="AA514" s="591"/>
      <c r="AB514" s="591"/>
      <c r="AC514" s="591"/>
      <c r="AD514" s="591"/>
      <c r="AE514" s="545"/>
      <c r="AF514" s="428"/>
      <c r="AG514" s="545"/>
      <c r="AH514" s="545"/>
      <c r="AI514" s="572"/>
      <c r="AJ514" s="548"/>
      <c r="AK514" s="551"/>
      <c r="AL514" s="551"/>
      <c r="AM514" s="548"/>
      <c r="AN514" s="569"/>
    </row>
    <row r="515" spans="1:40" ht="15.75" thickBot="1">
      <c r="A515" s="430"/>
      <c r="B515" s="575"/>
      <c r="C515" s="428"/>
      <c r="D515" s="428"/>
      <c r="E515" s="545"/>
      <c r="F515" s="428"/>
      <c r="G515" s="428"/>
      <c r="H515" s="554"/>
      <c r="I515" s="92" t="s">
        <v>140</v>
      </c>
      <c r="J515" s="584"/>
      <c r="K515" s="422"/>
      <c r="L515" s="545"/>
      <c r="M515" s="572"/>
      <c r="N515" s="448"/>
      <c r="O515" s="428"/>
      <c r="P515" s="458"/>
      <c r="Q515" s="458"/>
      <c r="R515" s="458"/>
      <c r="S515" s="430"/>
      <c r="T515" s="430"/>
      <c r="U515" s="430"/>
      <c r="V515" s="430"/>
      <c r="W515" s="430"/>
      <c r="X515" s="563"/>
      <c r="Y515" s="545"/>
      <c r="Z515" s="563"/>
      <c r="AA515" s="591"/>
      <c r="AB515" s="591"/>
      <c r="AC515" s="591"/>
      <c r="AD515" s="591"/>
      <c r="AE515" s="545"/>
      <c r="AF515" s="428"/>
      <c r="AG515" s="545"/>
      <c r="AH515" s="545"/>
      <c r="AI515" s="572"/>
      <c r="AJ515" s="548"/>
      <c r="AK515" s="551"/>
      <c r="AL515" s="551"/>
      <c r="AM515" s="548"/>
      <c r="AN515" s="569"/>
    </row>
    <row r="516" spans="1:40" ht="15.75" thickBot="1">
      <c r="A516" s="430"/>
      <c r="B516" s="575"/>
      <c r="C516" s="428"/>
      <c r="D516" s="428"/>
      <c r="E516" s="545"/>
      <c r="F516" s="428"/>
      <c r="G516" s="428"/>
      <c r="H516" s="554" t="s">
        <v>129</v>
      </c>
      <c r="I516" s="92" t="s">
        <v>140</v>
      </c>
      <c r="J516" s="584"/>
      <c r="K516" s="422"/>
      <c r="L516" s="545"/>
      <c r="M516" s="572"/>
      <c r="N516" s="448"/>
      <c r="O516" s="428"/>
      <c r="P516" s="955"/>
      <c r="Q516" s="955"/>
      <c r="R516" s="955"/>
      <c r="S516" s="430"/>
      <c r="T516" s="430"/>
      <c r="U516" s="430"/>
      <c r="V516" s="430"/>
      <c r="W516" s="430"/>
      <c r="X516" s="563"/>
      <c r="Y516" s="546"/>
      <c r="Z516" s="564"/>
      <c r="AA516" s="834"/>
      <c r="AB516" s="591"/>
      <c r="AC516" s="591"/>
      <c r="AD516" s="591"/>
      <c r="AE516" s="545"/>
      <c r="AF516" s="428"/>
      <c r="AG516" s="545"/>
      <c r="AH516" s="545"/>
      <c r="AI516" s="572"/>
      <c r="AJ516" s="549"/>
      <c r="AK516" s="552"/>
      <c r="AL516" s="552"/>
      <c r="AM516" s="549"/>
      <c r="AN516" s="570"/>
    </row>
    <row r="517" spans="1:40" ht="15.75" thickBot="1">
      <c r="A517" s="430"/>
      <c r="B517" s="575"/>
      <c r="C517" s="428"/>
      <c r="D517" s="428"/>
      <c r="E517" s="546"/>
      <c r="F517" s="428"/>
      <c r="G517" s="428"/>
      <c r="H517" s="554"/>
      <c r="I517" s="92" t="s">
        <v>140</v>
      </c>
      <c r="J517" s="584"/>
      <c r="K517" s="422"/>
      <c r="L517" s="545"/>
      <c r="M517" s="572"/>
      <c r="N517" s="647" t="s">
        <v>431</v>
      </c>
      <c r="O517" s="553" t="s">
        <v>92</v>
      </c>
      <c r="P517" s="34" t="s">
        <v>93</v>
      </c>
      <c r="Q517" s="30" t="s">
        <v>94</v>
      </c>
      <c r="R517" s="34">
        <v>15</v>
      </c>
      <c r="S517" s="562">
        <f>SUM(R517:R523)</f>
        <v>100</v>
      </c>
      <c r="T517" s="562" t="str">
        <f>+IF(AND(S517&lt;=100,S517&gt;=96),"Fuerte",IF(AND(S517&lt;=95,S517&gt;=86),"Moderado",IF(AND(S517&lt;=85,J510&gt;=0),"Débil"," ")))</f>
        <v>Fuerte</v>
      </c>
      <c r="U517" s="562" t="s">
        <v>95</v>
      </c>
      <c r="V517" s="553"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562">
        <f>IF(V517="Fuerte",100,IF(V517="Moderado",50,IF(V517="Débil",0)))</f>
        <v>100</v>
      </c>
      <c r="X517" s="563"/>
      <c r="Y517" s="553" t="s">
        <v>426</v>
      </c>
      <c r="Z517" s="606" t="s">
        <v>214</v>
      </c>
      <c r="AA517" s="951" t="s">
        <v>432</v>
      </c>
      <c r="AB517" s="591"/>
      <c r="AC517" s="591"/>
      <c r="AD517" s="591"/>
      <c r="AE517" s="545"/>
      <c r="AF517" s="428"/>
      <c r="AG517" s="545"/>
      <c r="AH517" s="545"/>
      <c r="AI517" s="572"/>
      <c r="AJ517" s="547" t="s">
        <v>433</v>
      </c>
      <c r="AK517" s="550">
        <v>43497</v>
      </c>
      <c r="AL517" s="550">
        <v>43830</v>
      </c>
      <c r="AM517" s="553" t="s">
        <v>300</v>
      </c>
      <c r="AN517" s="568" t="s">
        <v>434</v>
      </c>
    </row>
    <row r="518" spans="1:40" ht="15.75" thickBot="1">
      <c r="A518" s="430"/>
      <c r="B518" s="575"/>
      <c r="C518" s="428"/>
      <c r="D518" s="428"/>
      <c r="E518" s="553" t="s">
        <v>435</v>
      </c>
      <c r="F518" s="428"/>
      <c r="G518" s="428"/>
      <c r="H518" s="554" t="s">
        <v>130</v>
      </c>
      <c r="I518" s="92" t="s">
        <v>140</v>
      </c>
      <c r="J518" s="584"/>
      <c r="K518" s="422"/>
      <c r="L518" s="545"/>
      <c r="M518" s="572"/>
      <c r="N518" s="648"/>
      <c r="O518" s="545"/>
      <c r="P518" s="34" t="s">
        <v>105</v>
      </c>
      <c r="Q518" s="30" t="s">
        <v>106</v>
      </c>
      <c r="R518" s="34">
        <v>15</v>
      </c>
      <c r="S518" s="563"/>
      <c r="T518" s="563"/>
      <c r="U518" s="563"/>
      <c r="V518" s="545"/>
      <c r="W518" s="563"/>
      <c r="X518" s="563"/>
      <c r="Y518" s="545"/>
      <c r="Z518" s="607"/>
      <c r="AA518" s="952"/>
      <c r="AB518" s="591"/>
      <c r="AC518" s="591"/>
      <c r="AD518" s="591"/>
      <c r="AE518" s="545"/>
      <c r="AF518" s="428"/>
      <c r="AG518" s="545"/>
      <c r="AH518" s="545"/>
      <c r="AI518" s="572"/>
      <c r="AJ518" s="548"/>
      <c r="AK518" s="551"/>
      <c r="AL518" s="551"/>
      <c r="AM518" s="545"/>
      <c r="AN518" s="569"/>
    </row>
    <row r="519" spans="1:40" ht="15.75" thickBot="1">
      <c r="A519" s="430"/>
      <c r="B519" s="575"/>
      <c r="C519" s="428"/>
      <c r="D519" s="428"/>
      <c r="E519" s="545"/>
      <c r="F519" s="428"/>
      <c r="G519" s="428"/>
      <c r="H519" s="554"/>
      <c r="I519" s="92" t="s">
        <v>140</v>
      </c>
      <c r="J519" s="584"/>
      <c r="K519" s="422"/>
      <c r="L519" s="545"/>
      <c r="M519" s="572"/>
      <c r="N519" s="648"/>
      <c r="O519" s="545"/>
      <c r="P519" s="34" t="s">
        <v>108</v>
      </c>
      <c r="Q519" s="30" t="s">
        <v>109</v>
      </c>
      <c r="R519" s="34">
        <v>15</v>
      </c>
      <c r="S519" s="563"/>
      <c r="T519" s="563"/>
      <c r="U519" s="563"/>
      <c r="V519" s="545"/>
      <c r="W519" s="563"/>
      <c r="X519" s="563"/>
      <c r="Y519" s="545"/>
      <c r="Z519" s="607"/>
      <c r="AA519" s="952"/>
      <c r="AB519" s="591"/>
      <c r="AC519" s="591"/>
      <c r="AD519" s="591"/>
      <c r="AE519" s="545"/>
      <c r="AF519" s="428"/>
      <c r="AG519" s="545"/>
      <c r="AH519" s="545"/>
      <c r="AI519" s="572"/>
      <c r="AJ519" s="548"/>
      <c r="AK519" s="551"/>
      <c r="AL519" s="551"/>
      <c r="AM519" s="545"/>
      <c r="AN519" s="569"/>
    </row>
    <row r="520" spans="1:40" ht="15.75" thickBot="1">
      <c r="A520" s="430"/>
      <c r="B520" s="575"/>
      <c r="C520" s="428"/>
      <c r="D520" s="428"/>
      <c r="E520" s="545"/>
      <c r="F520" s="428"/>
      <c r="G520" s="428"/>
      <c r="H520" s="554" t="s">
        <v>131</v>
      </c>
      <c r="I520" s="92" t="s">
        <v>140</v>
      </c>
      <c r="J520" s="584"/>
      <c r="K520" s="422"/>
      <c r="L520" s="545"/>
      <c r="M520" s="572"/>
      <c r="N520" s="648"/>
      <c r="O520" s="545"/>
      <c r="P520" s="34" t="s">
        <v>112</v>
      </c>
      <c r="Q520" s="30" t="s">
        <v>113</v>
      </c>
      <c r="R520" s="34">
        <v>15</v>
      </c>
      <c r="S520" s="563"/>
      <c r="T520" s="563"/>
      <c r="U520" s="563"/>
      <c r="V520" s="545"/>
      <c r="W520" s="563"/>
      <c r="X520" s="563"/>
      <c r="Y520" s="545"/>
      <c r="Z520" s="607"/>
      <c r="AA520" s="952"/>
      <c r="AB520" s="591"/>
      <c r="AC520" s="591"/>
      <c r="AD520" s="591"/>
      <c r="AE520" s="545"/>
      <c r="AF520" s="428"/>
      <c r="AG520" s="545"/>
      <c r="AH520" s="545"/>
      <c r="AI520" s="572"/>
      <c r="AJ520" s="548"/>
      <c r="AK520" s="551"/>
      <c r="AL520" s="551"/>
      <c r="AM520" s="545"/>
      <c r="AN520" s="569"/>
    </row>
    <row r="521" spans="1:40" ht="15.75" thickBot="1">
      <c r="A521" s="430"/>
      <c r="B521" s="575"/>
      <c r="C521" s="428"/>
      <c r="D521" s="428"/>
      <c r="E521" s="545"/>
      <c r="F521" s="428"/>
      <c r="G521" s="428"/>
      <c r="H521" s="554"/>
      <c r="I521" s="92" t="s">
        <v>140</v>
      </c>
      <c r="J521" s="584"/>
      <c r="K521" s="422"/>
      <c r="L521" s="545"/>
      <c r="M521" s="572"/>
      <c r="N521" s="648"/>
      <c r="O521" s="545"/>
      <c r="P521" s="34" t="s">
        <v>115</v>
      </c>
      <c r="Q521" s="30" t="s">
        <v>116</v>
      </c>
      <c r="R521" s="34">
        <v>15</v>
      </c>
      <c r="S521" s="563"/>
      <c r="T521" s="563"/>
      <c r="U521" s="563"/>
      <c r="V521" s="545"/>
      <c r="W521" s="563"/>
      <c r="X521" s="563"/>
      <c r="Y521" s="545"/>
      <c r="Z521" s="607"/>
      <c r="AA521" s="952"/>
      <c r="AB521" s="591"/>
      <c r="AC521" s="591"/>
      <c r="AD521" s="591"/>
      <c r="AE521" s="545"/>
      <c r="AF521" s="428"/>
      <c r="AG521" s="545"/>
      <c r="AH521" s="545"/>
      <c r="AI521" s="572"/>
      <c r="AJ521" s="548"/>
      <c r="AK521" s="551"/>
      <c r="AL521" s="551"/>
      <c r="AM521" s="545"/>
      <c r="AN521" s="569"/>
    </row>
    <row r="522" spans="1:40" ht="15.75" thickBot="1">
      <c r="A522" s="430"/>
      <c r="B522" s="575"/>
      <c r="C522" s="428"/>
      <c r="D522" s="428"/>
      <c r="E522" s="545"/>
      <c r="F522" s="428"/>
      <c r="G522" s="428"/>
      <c r="H522" s="554" t="s">
        <v>132</v>
      </c>
      <c r="I522" s="92" t="s">
        <v>140</v>
      </c>
      <c r="J522" s="584"/>
      <c r="K522" s="422"/>
      <c r="L522" s="545"/>
      <c r="M522" s="572"/>
      <c r="N522" s="648"/>
      <c r="O522" s="545"/>
      <c r="P522" s="34" t="s">
        <v>118</v>
      </c>
      <c r="Q522" s="30" t="s">
        <v>119</v>
      </c>
      <c r="R522" s="34">
        <v>15</v>
      </c>
      <c r="S522" s="563"/>
      <c r="T522" s="563"/>
      <c r="U522" s="563"/>
      <c r="V522" s="545"/>
      <c r="W522" s="563"/>
      <c r="X522" s="563"/>
      <c r="Y522" s="545"/>
      <c r="Z522" s="607"/>
      <c r="AA522" s="952"/>
      <c r="AB522" s="591"/>
      <c r="AC522" s="591"/>
      <c r="AD522" s="591"/>
      <c r="AE522" s="545"/>
      <c r="AF522" s="428"/>
      <c r="AG522" s="545"/>
      <c r="AH522" s="545"/>
      <c r="AI522" s="572"/>
      <c r="AJ522" s="548"/>
      <c r="AK522" s="551"/>
      <c r="AL522" s="551"/>
      <c r="AM522" s="545"/>
      <c r="AN522" s="569"/>
    </row>
    <row r="523" spans="1:40" ht="15.75" thickBot="1">
      <c r="A523" s="430"/>
      <c r="B523" s="575"/>
      <c r="C523" s="428"/>
      <c r="D523" s="428"/>
      <c r="E523" s="545"/>
      <c r="F523" s="428"/>
      <c r="G523" s="428"/>
      <c r="H523" s="554"/>
      <c r="I523" s="92" t="s">
        <v>140</v>
      </c>
      <c r="J523" s="584"/>
      <c r="K523" s="422"/>
      <c r="L523" s="545"/>
      <c r="M523" s="572"/>
      <c r="N523" s="648"/>
      <c r="O523" s="545"/>
      <c r="P523" s="34" t="s">
        <v>121</v>
      </c>
      <c r="Q523" s="34" t="s">
        <v>122</v>
      </c>
      <c r="R523" s="34">
        <v>10</v>
      </c>
      <c r="S523" s="563"/>
      <c r="T523" s="563"/>
      <c r="U523" s="563"/>
      <c r="V523" s="545"/>
      <c r="W523" s="563"/>
      <c r="X523" s="563"/>
      <c r="Y523" s="545"/>
      <c r="Z523" s="607"/>
      <c r="AA523" s="952"/>
      <c r="AB523" s="591"/>
      <c r="AC523" s="591"/>
      <c r="AD523" s="591"/>
      <c r="AE523" s="545"/>
      <c r="AF523" s="428"/>
      <c r="AG523" s="545"/>
      <c r="AH523" s="545"/>
      <c r="AI523" s="572"/>
      <c r="AJ523" s="548"/>
      <c r="AK523" s="551"/>
      <c r="AL523" s="551"/>
      <c r="AM523" s="545"/>
      <c r="AN523" s="569"/>
    </row>
    <row r="524" spans="1:40" ht="15.75" thickBot="1">
      <c r="A524" s="430"/>
      <c r="B524" s="575"/>
      <c r="C524" s="428"/>
      <c r="D524" s="428"/>
      <c r="E524" s="545"/>
      <c r="F524" s="428"/>
      <c r="G524" s="428"/>
      <c r="H524" s="554" t="s">
        <v>133</v>
      </c>
      <c r="I524" s="92" t="s">
        <v>140</v>
      </c>
      <c r="J524" s="584"/>
      <c r="K524" s="422"/>
      <c r="L524" s="545"/>
      <c r="M524" s="572"/>
      <c r="N524" s="648"/>
      <c r="O524" s="545"/>
      <c r="P524" s="562"/>
      <c r="Q524" s="562"/>
      <c r="R524" s="562" t="s">
        <v>201</v>
      </c>
      <c r="S524" s="563"/>
      <c r="T524" s="563"/>
      <c r="U524" s="563"/>
      <c r="V524" s="545"/>
      <c r="W524" s="563"/>
      <c r="X524" s="563"/>
      <c r="Y524" s="545"/>
      <c r="Z524" s="607"/>
      <c r="AA524" s="952"/>
      <c r="AB524" s="591"/>
      <c r="AC524" s="591"/>
      <c r="AD524" s="591"/>
      <c r="AE524" s="545"/>
      <c r="AF524" s="428"/>
      <c r="AG524" s="545"/>
      <c r="AH524" s="545"/>
      <c r="AI524" s="572"/>
      <c r="AJ524" s="548"/>
      <c r="AK524" s="551"/>
      <c r="AL524" s="551"/>
      <c r="AM524" s="545"/>
      <c r="AN524" s="569"/>
    </row>
    <row r="525" spans="1:40" ht="15.75" thickBot="1">
      <c r="A525" s="430"/>
      <c r="B525" s="575"/>
      <c r="C525" s="428"/>
      <c r="D525" s="428"/>
      <c r="E525" s="545"/>
      <c r="F525" s="428"/>
      <c r="G525" s="428"/>
      <c r="H525" s="554"/>
      <c r="I525" s="92" t="s">
        <v>140</v>
      </c>
      <c r="J525" s="584"/>
      <c r="K525" s="422"/>
      <c r="L525" s="545"/>
      <c r="M525" s="572"/>
      <c r="N525" s="648"/>
      <c r="O525" s="545"/>
      <c r="P525" s="563"/>
      <c r="Q525" s="563"/>
      <c r="R525" s="563"/>
      <c r="S525" s="563"/>
      <c r="T525" s="563"/>
      <c r="U525" s="563"/>
      <c r="V525" s="545"/>
      <c r="W525" s="563"/>
      <c r="X525" s="563"/>
      <c r="Y525" s="545"/>
      <c r="Z525" s="607"/>
      <c r="AA525" s="952"/>
      <c r="AB525" s="591"/>
      <c r="AC525" s="591"/>
      <c r="AD525" s="591"/>
      <c r="AE525" s="545"/>
      <c r="AF525" s="428"/>
      <c r="AG525" s="545"/>
      <c r="AH525" s="545"/>
      <c r="AI525" s="572"/>
      <c r="AJ525" s="548"/>
      <c r="AK525" s="551"/>
      <c r="AL525" s="551"/>
      <c r="AM525" s="545"/>
      <c r="AN525" s="569"/>
    </row>
    <row r="526" spans="1:40" ht="15.75" thickBot="1">
      <c r="A526" s="430"/>
      <c r="B526" s="575"/>
      <c r="C526" s="428"/>
      <c r="D526" s="428"/>
      <c r="E526" s="545"/>
      <c r="F526" s="428"/>
      <c r="G526" s="428"/>
      <c r="H526" s="554" t="s">
        <v>134</v>
      </c>
      <c r="I526" s="92" t="s">
        <v>140</v>
      </c>
      <c r="J526" s="584"/>
      <c r="K526" s="422"/>
      <c r="L526" s="545"/>
      <c r="M526" s="572"/>
      <c r="N526" s="648"/>
      <c r="O526" s="545"/>
      <c r="P526" s="563"/>
      <c r="Q526" s="563"/>
      <c r="R526" s="563"/>
      <c r="S526" s="563"/>
      <c r="T526" s="563"/>
      <c r="U526" s="563"/>
      <c r="V526" s="545"/>
      <c r="W526" s="563"/>
      <c r="X526" s="563"/>
      <c r="Y526" s="545"/>
      <c r="Z526" s="607"/>
      <c r="AA526" s="952"/>
      <c r="AB526" s="591"/>
      <c r="AC526" s="591"/>
      <c r="AD526" s="591"/>
      <c r="AE526" s="545"/>
      <c r="AF526" s="428"/>
      <c r="AG526" s="545"/>
      <c r="AH526" s="545"/>
      <c r="AI526" s="572"/>
      <c r="AJ526" s="548"/>
      <c r="AK526" s="551"/>
      <c r="AL526" s="551"/>
      <c r="AM526" s="545"/>
      <c r="AN526" s="569"/>
    </row>
    <row r="527" spans="1:40" ht="15.75" thickBot="1">
      <c r="A527" s="430"/>
      <c r="B527" s="575"/>
      <c r="C527" s="428"/>
      <c r="D527" s="428"/>
      <c r="E527" s="545"/>
      <c r="F527" s="428"/>
      <c r="G527" s="428"/>
      <c r="H527" s="554"/>
      <c r="I527" s="92" t="s">
        <v>140</v>
      </c>
      <c r="J527" s="584"/>
      <c r="K527" s="422"/>
      <c r="L527" s="545"/>
      <c r="M527" s="572"/>
      <c r="N527" s="648"/>
      <c r="O527" s="545"/>
      <c r="P527" s="563"/>
      <c r="Q527" s="563"/>
      <c r="R527" s="563"/>
      <c r="S527" s="563"/>
      <c r="T527" s="563"/>
      <c r="U527" s="563"/>
      <c r="V527" s="545"/>
      <c r="W527" s="563"/>
      <c r="X527" s="563"/>
      <c r="Y527" s="545"/>
      <c r="Z527" s="607"/>
      <c r="AA527" s="952"/>
      <c r="AB527" s="591"/>
      <c r="AC527" s="591"/>
      <c r="AD527" s="591"/>
      <c r="AE527" s="545"/>
      <c r="AF527" s="428"/>
      <c r="AG527" s="545"/>
      <c r="AH527" s="545"/>
      <c r="AI527" s="572"/>
      <c r="AJ527" s="548"/>
      <c r="AK527" s="551"/>
      <c r="AL527" s="551"/>
      <c r="AM527" s="545"/>
      <c r="AN527" s="569"/>
    </row>
    <row r="528" spans="1:40" ht="15.75" thickBot="1">
      <c r="A528" s="430"/>
      <c r="B528" s="575"/>
      <c r="C528" s="428"/>
      <c r="D528" s="428"/>
      <c r="E528" s="545"/>
      <c r="F528" s="428"/>
      <c r="G528" s="428"/>
      <c r="H528" s="554"/>
      <c r="I528" s="92" t="s">
        <v>140</v>
      </c>
      <c r="J528" s="584"/>
      <c r="K528" s="422"/>
      <c r="L528" s="545"/>
      <c r="M528" s="572"/>
      <c r="N528" s="648"/>
      <c r="O528" s="545"/>
      <c r="P528" s="563"/>
      <c r="Q528" s="563"/>
      <c r="R528" s="563"/>
      <c r="S528" s="563"/>
      <c r="T528" s="563"/>
      <c r="U528" s="563"/>
      <c r="V528" s="545"/>
      <c r="W528" s="563"/>
      <c r="X528" s="563"/>
      <c r="Y528" s="545"/>
      <c r="Z528" s="607"/>
      <c r="AA528" s="952"/>
      <c r="AB528" s="591"/>
      <c r="AC528" s="591"/>
      <c r="AD528" s="591"/>
      <c r="AE528" s="545"/>
      <c r="AF528" s="428"/>
      <c r="AG528" s="545"/>
      <c r="AH528" s="545"/>
      <c r="AI528" s="572"/>
      <c r="AJ528" s="548"/>
      <c r="AK528" s="551"/>
      <c r="AL528" s="551"/>
      <c r="AM528" s="545"/>
      <c r="AN528" s="569"/>
    </row>
    <row r="529" spans="1:40" ht="15.75" thickBot="1">
      <c r="A529" s="430"/>
      <c r="B529" s="575"/>
      <c r="C529" s="428"/>
      <c r="D529" s="428"/>
      <c r="E529" s="546"/>
      <c r="F529" s="428"/>
      <c r="G529" s="428"/>
      <c r="H529" s="91"/>
      <c r="I529" s="92" t="s">
        <v>140</v>
      </c>
      <c r="J529" s="584"/>
      <c r="K529" s="422"/>
      <c r="L529" s="545"/>
      <c r="M529" s="572"/>
      <c r="N529" s="648"/>
      <c r="O529" s="545"/>
      <c r="P529" s="563"/>
      <c r="Q529" s="563"/>
      <c r="R529" s="563"/>
      <c r="S529" s="563"/>
      <c r="T529" s="563"/>
      <c r="U529" s="563"/>
      <c r="V529" s="545"/>
      <c r="W529" s="563"/>
      <c r="X529" s="563"/>
      <c r="Y529" s="545"/>
      <c r="Z529" s="607"/>
      <c r="AA529" s="952"/>
      <c r="AB529" s="591"/>
      <c r="AC529" s="591"/>
      <c r="AD529" s="591"/>
      <c r="AE529" s="545"/>
      <c r="AF529" s="85"/>
      <c r="AG529" s="545"/>
      <c r="AH529" s="545"/>
      <c r="AI529" s="572"/>
      <c r="AJ529" s="549"/>
      <c r="AK529" s="552"/>
      <c r="AL529" s="552"/>
      <c r="AM529" s="546"/>
      <c r="AN529" s="570"/>
    </row>
    <row r="530" spans="1:40" ht="129.75" customHeight="1" thickBot="1">
      <c r="A530" s="430"/>
      <c r="B530" s="793"/>
      <c r="C530" s="428"/>
      <c r="D530" s="428"/>
      <c r="E530" s="85" t="s">
        <v>436</v>
      </c>
      <c r="F530" s="428"/>
      <c r="G530" s="428"/>
      <c r="H530" s="91"/>
      <c r="I530" s="92" t="s">
        <v>140</v>
      </c>
      <c r="J530" s="584"/>
      <c r="K530" s="422"/>
      <c r="L530" s="589"/>
      <c r="M530" s="573"/>
      <c r="N530" s="833"/>
      <c r="O530" s="546"/>
      <c r="P530" s="564"/>
      <c r="Q530" s="564"/>
      <c r="R530" s="564"/>
      <c r="S530" s="564"/>
      <c r="T530" s="564"/>
      <c r="U530" s="564"/>
      <c r="V530" s="546"/>
      <c r="W530" s="564"/>
      <c r="X530" s="564"/>
      <c r="Y530" s="546"/>
      <c r="Z530" s="608"/>
      <c r="AA530" s="953"/>
      <c r="AB530" s="834"/>
      <c r="AC530" s="834"/>
      <c r="AD530" s="834"/>
      <c r="AE530" s="546"/>
      <c r="AF530" s="85"/>
      <c r="AG530" s="546"/>
      <c r="AH530" s="589"/>
      <c r="AI530" s="573"/>
      <c r="AJ530" s="101" t="s">
        <v>437</v>
      </c>
      <c r="AK530" s="65" t="s">
        <v>193</v>
      </c>
      <c r="AL530" s="65" t="s">
        <v>194</v>
      </c>
      <c r="AM530" s="97" t="s">
        <v>195</v>
      </c>
      <c r="AN530" s="56"/>
    </row>
    <row r="531" spans="1:40">
      <c r="A531" s="435">
        <v>19</v>
      </c>
      <c r="B531" s="949" t="s">
        <v>438</v>
      </c>
      <c r="C531" s="544" t="s">
        <v>439</v>
      </c>
      <c r="D531" s="424" t="s">
        <v>85</v>
      </c>
      <c r="E531" s="544" t="s">
        <v>440</v>
      </c>
      <c r="F531" s="424" t="s">
        <v>441</v>
      </c>
      <c r="G531" s="733" t="s">
        <v>88</v>
      </c>
      <c r="H531" s="36" t="s">
        <v>89</v>
      </c>
      <c r="I531" s="92" t="s">
        <v>140</v>
      </c>
      <c r="J531" s="802">
        <v>26</v>
      </c>
      <c r="K531" s="667" t="str">
        <f>+IF(AND(J531&lt;6,J531&gt;0),"Moderado",IF(AND(J531&lt;12,J531&gt;5),"Mayor",IF(AND(J531&lt;20,J531&gt;11),"Catastrófico","Responda las Preguntas de Impacto")))</f>
        <v>Responda las Preguntas de Impacto</v>
      </c>
      <c r="L531" s="544"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804"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447" t="s">
        <v>442</v>
      </c>
      <c r="O531" s="427" t="s">
        <v>92</v>
      </c>
      <c r="P531" s="34" t="s">
        <v>93</v>
      </c>
      <c r="Q531" s="30" t="s">
        <v>94</v>
      </c>
      <c r="R531" s="30">
        <v>15</v>
      </c>
      <c r="S531" s="707">
        <f>SUM(R531:R538)</f>
        <v>100</v>
      </c>
      <c r="T531" s="430" t="str">
        <f>+IF(AND(S531&lt;=100,S531&gt;=96),"Fuerte",IF(AND(S531&lt;=95,S531&gt;=86),"Moderado",IF(AND(S531&lt;=85,J531&gt;=0),"Débil"," ")))</f>
        <v>Fuerte</v>
      </c>
      <c r="U531" s="430" t="s">
        <v>95</v>
      </c>
      <c r="V531" s="430"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430">
        <f>IF(V531="Fuerte",100,IF(V531="Moderado",50,IF(V531="Débil",0)))</f>
        <v>100</v>
      </c>
      <c r="X531" s="562">
        <f>AVERAGE(W531:W556)</f>
        <v>100</v>
      </c>
      <c r="Y531" s="553" t="s">
        <v>443</v>
      </c>
      <c r="Z531" s="562" t="s">
        <v>208</v>
      </c>
      <c r="AA531" s="787" t="s">
        <v>444</v>
      </c>
      <c r="AB531" s="771" t="str">
        <f>+IF(X531=100,"Fuerte",IF(AND(X531&lt;=99,X531&gt;=50),"Moderado",IF(X531&lt;50,"Débil"," ")))</f>
        <v>Fuerte</v>
      </c>
      <c r="AC531" s="577" t="s">
        <v>99</v>
      </c>
      <c r="AD531" s="577" t="s">
        <v>99</v>
      </c>
      <c r="AE531" s="772"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544"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544" t="str">
        <f>K531</f>
        <v>Responda las Preguntas de Impacto</v>
      </c>
      <c r="AH531" s="544"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637"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540" t="s">
        <v>445</v>
      </c>
      <c r="AK531" s="789">
        <v>43466</v>
      </c>
      <c r="AL531" s="550">
        <v>43830</v>
      </c>
      <c r="AM531" s="716" t="s">
        <v>446</v>
      </c>
      <c r="AN531" s="568" t="s">
        <v>447</v>
      </c>
    </row>
    <row r="532" spans="1:40" ht="15.75" thickBot="1">
      <c r="A532" s="436"/>
      <c r="B532" s="575"/>
      <c r="C532" s="545"/>
      <c r="D532" s="425"/>
      <c r="E532" s="545"/>
      <c r="F532" s="425"/>
      <c r="G532" s="648"/>
      <c r="H532" s="32" t="s">
        <v>104</v>
      </c>
      <c r="I532" s="92" t="s">
        <v>140</v>
      </c>
      <c r="J532" s="802"/>
      <c r="K532" s="587"/>
      <c r="L532" s="545"/>
      <c r="M532" s="805"/>
      <c r="N532" s="448"/>
      <c r="O532" s="428"/>
      <c r="P532" s="34" t="s">
        <v>105</v>
      </c>
      <c r="Q532" s="30" t="s">
        <v>106</v>
      </c>
      <c r="R532" s="30">
        <v>15</v>
      </c>
      <c r="S532" s="708"/>
      <c r="T532" s="430"/>
      <c r="U532" s="430"/>
      <c r="V532" s="430"/>
      <c r="W532" s="430"/>
      <c r="X532" s="563"/>
      <c r="Y532" s="545"/>
      <c r="Z532" s="563"/>
      <c r="AA532" s="591"/>
      <c r="AB532" s="705"/>
      <c r="AC532" s="577"/>
      <c r="AD532" s="577"/>
      <c r="AE532" s="773"/>
      <c r="AF532" s="545"/>
      <c r="AG532" s="545"/>
      <c r="AH532" s="545"/>
      <c r="AI532" s="572"/>
      <c r="AJ532" s="540"/>
      <c r="AK532" s="551"/>
      <c r="AL532" s="551"/>
      <c r="AM532" s="548"/>
      <c r="AN532" s="569"/>
    </row>
    <row r="533" spans="1:40" ht="15.75" thickBot="1">
      <c r="A533" s="436"/>
      <c r="B533" s="575"/>
      <c r="C533" s="545"/>
      <c r="D533" s="425"/>
      <c r="E533" s="545"/>
      <c r="F533" s="425"/>
      <c r="G533" s="648"/>
      <c r="H533" s="32" t="s">
        <v>107</v>
      </c>
      <c r="I533" s="92" t="s">
        <v>140</v>
      </c>
      <c r="J533" s="802"/>
      <c r="K533" s="587"/>
      <c r="L533" s="545"/>
      <c r="M533" s="805"/>
      <c r="N533" s="448"/>
      <c r="O533" s="428"/>
      <c r="P533" s="34" t="s">
        <v>108</v>
      </c>
      <c r="Q533" s="30" t="s">
        <v>109</v>
      </c>
      <c r="R533" s="30">
        <v>15</v>
      </c>
      <c r="S533" s="708"/>
      <c r="T533" s="430"/>
      <c r="U533" s="430"/>
      <c r="V533" s="430"/>
      <c r="W533" s="430"/>
      <c r="X533" s="563"/>
      <c r="Y533" s="545"/>
      <c r="Z533" s="563"/>
      <c r="AA533" s="591"/>
      <c r="AB533" s="705"/>
      <c r="AC533" s="577"/>
      <c r="AD533" s="577"/>
      <c r="AE533" s="773"/>
      <c r="AF533" s="545"/>
      <c r="AG533" s="545"/>
      <c r="AH533" s="545"/>
      <c r="AI533" s="572"/>
      <c r="AJ533" s="540"/>
      <c r="AK533" s="551"/>
      <c r="AL533" s="551"/>
      <c r="AM533" s="548"/>
      <c r="AN533" s="569"/>
    </row>
    <row r="534" spans="1:40" ht="15.75" thickBot="1">
      <c r="A534" s="436"/>
      <c r="B534" s="575"/>
      <c r="C534" s="545"/>
      <c r="D534" s="425"/>
      <c r="E534" s="545"/>
      <c r="F534" s="425"/>
      <c r="G534" s="648"/>
      <c r="H534" s="32" t="s">
        <v>110</v>
      </c>
      <c r="I534" s="92" t="s">
        <v>140</v>
      </c>
      <c r="J534" s="802"/>
      <c r="K534" s="587"/>
      <c r="L534" s="545"/>
      <c r="M534" s="805"/>
      <c r="N534" s="448"/>
      <c r="O534" s="428"/>
      <c r="P534" s="34" t="s">
        <v>112</v>
      </c>
      <c r="Q534" s="30" t="s">
        <v>113</v>
      </c>
      <c r="R534" s="30">
        <v>15</v>
      </c>
      <c r="S534" s="708"/>
      <c r="T534" s="430"/>
      <c r="U534" s="430"/>
      <c r="V534" s="430"/>
      <c r="W534" s="430"/>
      <c r="X534" s="563"/>
      <c r="Y534" s="545"/>
      <c r="Z534" s="563"/>
      <c r="AA534" s="591"/>
      <c r="AB534" s="705"/>
      <c r="AC534" s="577"/>
      <c r="AD534" s="577"/>
      <c r="AE534" s="773"/>
      <c r="AF534" s="545"/>
      <c r="AG534" s="545"/>
      <c r="AH534" s="545"/>
      <c r="AI534" s="572"/>
      <c r="AJ534" s="540"/>
      <c r="AK534" s="551"/>
      <c r="AL534" s="551"/>
      <c r="AM534" s="548"/>
      <c r="AN534" s="569"/>
    </row>
    <row r="535" spans="1:40" ht="15.75" thickBot="1">
      <c r="A535" s="436"/>
      <c r="B535" s="575"/>
      <c r="C535" s="545"/>
      <c r="D535" s="425"/>
      <c r="E535" s="545"/>
      <c r="F535" s="425"/>
      <c r="G535" s="648"/>
      <c r="H535" s="32" t="s">
        <v>114</v>
      </c>
      <c r="I535" s="92" t="s">
        <v>140</v>
      </c>
      <c r="J535" s="802"/>
      <c r="K535" s="587"/>
      <c r="L535" s="545"/>
      <c r="M535" s="805"/>
      <c r="N535" s="448"/>
      <c r="O535" s="428"/>
      <c r="P535" s="34" t="s">
        <v>115</v>
      </c>
      <c r="Q535" s="30" t="s">
        <v>116</v>
      </c>
      <c r="R535" s="30">
        <v>15</v>
      </c>
      <c r="S535" s="708"/>
      <c r="T535" s="430"/>
      <c r="U535" s="430"/>
      <c r="V535" s="430"/>
      <c r="W535" s="430"/>
      <c r="X535" s="563"/>
      <c r="Y535" s="545"/>
      <c r="Z535" s="563"/>
      <c r="AA535" s="591"/>
      <c r="AB535" s="705"/>
      <c r="AC535" s="577"/>
      <c r="AD535" s="577"/>
      <c r="AE535" s="773"/>
      <c r="AF535" s="545"/>
      <c r="AG535" s="545"/>
      <c r="AH535" s="545"/>
      <c r="AI535" s="572"/>
      <c r="AJ535" s="540"/>
      <c r="AK535" s="551"/>
      <c r="AL535" s="551"/>
      <c r="AM535" s="548"/>
      <c r="AN535" s="569"/>
    </row>
    <row r="536" spans="1:40" ht="15.75" thickBot="1">
      <c r="A536" s="436"/>
      <c r="B536" s="575"/>
      <c r="C536" s="545"/>
      <c r="D536" s="425"/>
      <c r="E536" s="545"/>
      <c r="F536" s="425"/>
      <c r="G536" s="648"/>
      <c r="H536" s="32" t="s">
        <v>117</v>
      </c>
      <c r="I536" s="92" t="s">
        <v>140</v>
      </c>
      <c r="J536" s="802"/>
      <c r="K536" s="587"/>
      <c r="L536" s="545"/>
      <c r="M536" s="805"/>
      <c r="N536" s="448"/>
      <c r="O536" s="428"/>
      <c r="P536" s="35" t="s">
        <v>118</v>
      </c>
      <c r="Q536" s="30" t="s">
        <v>119</v>
      </c>
      <c r="R536" s="30">
        <v>15</v>
      </c>
      <c r="S536" s="708"/>
      <c r="T536" s="430"/>
      <c r="U536" s="430"/>
      <c r="V536" s="430"/>
      <c r="W536" s="430"/>
      <c r="X536" s="563"/>
      <c r="Y536" s="545"/>
      <c r="Z536" s="563"/>
      <c r="AA536" s="591"/>
      <c r="AB536" s="705"/>
      <c r="AC536" s="577"/>
      <c r="AD536" s="577"/>
      <c r="AE536" s="773"/>
      <c r="AF536" s="545"/>
      <c r="AG536" s="545"/>
      <c r="AH536" s="545"/>
      <c r="AI536" s="572"/>
      <c r="AJ536" s="540"/>
      <c r="AK536" s="551"/>
      <c r="AL536" s="551"/>
      <c r="AM536" s="548"/>
      <c r="AN536" s="569"/>
    </row>
    <row r="537" spans="1:40" ht="15.75" thickBot="1">
      <c r="A537" s="436"/>
      <c r="B537" s="575"/>
      <c r="C537" s="545"/>
      <c r="D537" s="425"/>
      <c r="E537" s="545"/>
      <c r="F537" s="425"/>
      <c r="G537" s="648"/>
      <c r="H537" s="32" t="s">
        <v>120</v>
      </c>
      <c r="I537" s="92" t="s">
        <v>140</v>
      </c>
      <c r="J537" s="802"/>
      <c r="K537" s="587"/>
      <c r="L537" s="545"/>
      <c r="M537" s="805"/>
      <c r="N537" s="448"/>
      <c r="O537" s="428"/>
      <c r="P537" s="34" t="s">
        <v>121</v>
      </c>
      <c r="Q537" s="34" t="s">
        <v>122</v>
      </c>
      <c r="R537" s="34">
        <v>10</v>
      </c>
      <c r="S537" s="708"/>
      <c r="T537" s="430"/>
      <c r="U537" s="430"/>
      <c r="V537" s="430"/>
      <c r="W537" s="430"/>
      <c r="X537" s="563"/>
      <c r="Y537" s="545"/>
      <c r="Z537" s="563"/>
      <c r="AA537" s="591"/>
      <c r="AB537" s="705"/>
      <c r="AC537" s="577"/>
      <c r="AD537" s="577"/>
      <c r="AE537" s="773"/>
      <c r="AF537" s="545"/>
      <c r="AG537" s="545"/>
      <c r="AH537" s="545"/>
      <c r="AI537" s="572"/>
      <c r="AJ537" s="540"/>
      <c r="AK537" s="551"/>
      <c r="AL537" s="551"/>
      <c r="AM537" s="548"/>
      <c r="AN537" s="569"/>
    </row>
    <row r="538" spans="1:40" ht="30.75" thickBot="1">
      <c r="A538" s="436"/>
      <c r="B538" s="575"/>
      <c r="C538" s="545"/>
      <c r="D538" s="425"/>
      <c r="E538" s="546"/>
      <c r="F538" s="425"/>
      <c r="G538" s="648"/>
      <c r="H538" s="32" t="s">
        <v>123</v>
      </c>
      <c r="I538" s="92" t="s">
        <v>140</v>
      </c>
      <c r="J538" s="802"/>
      <c r="K538" s="587"/>
      <c r="L538" s="545"/>
      <c r="M538" s="805"/>
      <c r="N538" s="448"/>
      <c r="O538" s="428"/>
      <c r="P538" s="33"/>
      <c r="Q538" s="33"/>
      <c r="R538" s="33"/>
      <c r="S538" s="709"/>
      <c r="T538" s="430"/>
      <c r="U538" s="430"/>
      <c r="V538" s="430"/>
      <c r="W538" s="430"/>
      <c r="X538" s="563"/>
      <c r="Y538" s="546"/>
      <c r="Z538" s="564"/>
      <c r="AA538" s="834"/>
      <c r="AB538" s="705"/>
      <c r="AC538" s="577"/>
      <c r="AD538" s="577"/>
      <c r="AE538" s="773"/>
      <c r="AF538" s="545"/>
      <c r="AG538" s="545"/>
      <c r="AH538" s="545"/>
      <c r="AI538" s="572"/>
      <c r="AJ538" s="540"/>
      <c r="AK538" s="552"/>
      <c r="AL538" s="552"/>
      <c r="AM538" s="549"/>
      <c r="AN538" s="569"/>
    </row>
    <row r="539" spans="1:40" ht="15.75" thickBot="1">
      <c r="A539" s="436"/>
      <c r="B539" s="575"/>
      <c r="C539" s="545"/>
      <c r="D539" s="425"/>
      <c r="E539" s="647"/>
      <c r="F539" s="425"/>
      <c r="G539" s="648"/>
      <c r="H539" s="32" t="s">
        <v>124</v>
      </c>
      <c r="I539" s="92" t="s">
        <v>140</v>
      </c>
      <c r="J539" s="802"/>
      <c r="K539" s="587"/>
      <c r="L539" s="545"/>
      <c r="M539" s="805"/>
      <c r="N539" s="448"/>
      <c r="O539" s="544"/>
      <c r="P539" s="30" t="s">
        <v>93</v>
      </c>
      <c r="Q539" s="30" t="s">
        <v>94</v>
      </c>
      <c r="R539" s="30">
        <v>15</v>
      </c>
      <c r="S539" s="562">
        <f>SUM(R539:R548)</f>
        <v>100</v>
      </c>
      <c r="T539" s="562" t="str">
        <f>+IF(AND(S539&lt;=100,S539&gt;=96),"Fuerte",IF(AND(S539&lt;=95,S539&gt;=86),"Moderado",IF(AND(S539&lt;=85,J539&gt;=0),"Débil"," ")))</f>
        <v>Fuerte</v>
      </c>
      <c r="U539" s="562" t="s">
        <v>95</v>
      </c>
      <c r="V539" s="562"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562">
        <f>IF(V539="Fuerte",100,IF(V539="Moderado",50,IF(V539="Débil",0)))</f>
        <v>100</v>
      </c>
      <c r="X539" s="563"/>
      <c r="Y539" s="553"/>
      <c r="Z539" s="606"/>
      <c r="AA539" s="553"/>
      <c r="AB539" s="705"/>
      <c r="AC539" s="577"/>
      <c r="AD539" s="577"/>
      <c r="AE539" s="773"/>
      <c r="AF539" s="545"/>
      <c r="AG539" s="545"/>
      <c r="AH539" s="545"/>
      <c r="AI539" s="572"/>
      <c r="AJ539" s="540"/>
      <c r="AK539" s="541"/>
      <c r="AL539" s="541"/>
      <c r="AM539" s="428"/>
      <c r="AN539" s="569"/>
    </row>
    <row r="540" spans="1:40" ht="15.75" thickBot="1">
      <c r="A540" s="436"/>
      <c r="B540" s="575"/>
      <c r="C540" s="545"/>
      <c r="D540" s="425"/>
      <c r="E540" s="648"/>
      <c r="F540" s="425"/>
      <c r="G540" s="648"/>
      <c r="H540" s="32" t="s">
        <v>125</v>
      </c>
      <c r="I540" s="92" t="s">
        <v>140</v>
      </c>
      <c r="J540" s="802"/>
      <c r="K540" s="587"/>
      <c r="L540" s="545"/>
      <c r="M540" s="805"/>
      <c r="N540" s="448"/>
      <c r="O540" s="545"/>
      <c r="P540" s="31" t="s">
        <v>105</v>
      </c>
      <c r="Q540" s="30" t="s">
        <v>106</v>
      </c>
      <c r="R540" s="30">
        <v>15</v>
      </c>
      <c r="S540" s="563"/>
      <c r="T540" s="563"/>
      <c r="U540" s="563"/>
      <c r="V540" s="563"/>
      <c r="W540" s="563"/>
      <c r="X540" s="563"/>
      <c r="Y540" s="545"/>
      <c r="Z540" s="563"/>
      <c r="AA540" s="545"/>
      <c r="AB540" s="705"/>
      <c r="AC540" s="577"/>
      <c r="AD540" s="577"/>
      <c r="AE540" s="773"/>
      <c r="AF540" s="545"/>
      <c r="AG540" s="545"/>
      <c r="AH540" s="545"/>
      <c r="AI540" s="572"/>
      <c r="AJ540" s="540"/>
      <c r="AK540" s="541"/>
      <c r="AL540" s="541"/>
      <c r="AM540" s="428"/>
      <c r="AN540" s="569"/>
    </row>
    <row r="541" spans="1:40" ht="15.75" thickBot="1">
      <c r="A541" s="436"/>
      <c r="B541" s="575"/>
      <c r="C541" s="545"/>
      <c r="D541" s="425"/>
      <c r="E541" s="648"/>
      <c r="F541" s="425"/>
      <c r="G541" s="648"/>
      <c r="H541" s="32" t="s">
        <v>126</v>
      </c>
      <c r="I541" s="92" t="s">
        <v>140</v>
      </c>
      <c r="J541" s="802"/>
      <c r="K541" s="587"/>
      <c r="L541" s="545"/>
      <c r="M541" s="805"/>
      <c r="N541" s="448"/>
      <c r="O541" s="545"/>
      <c r="P541" s="31" t="s">
        <v>108</v>
      </c>
      <c r="Q541" s="30" t="s">
        <v>109</v>
      </c>
      <c r="R541" s="30">
        <v>15</v>
      </c>
      <c r="S541" s="563"/>
      <c r="T541" s="563"/>
      <c r="U541" s="563"/>
      <c r="V541" s="563"/>
      <c r="W541" s="563"/>
      <c r="X541" s="563"/>
      <c r="Y541" s="545"/>
      <c r="Z541" s="563"/>
      <c r="AA541" s="545"/>
      <c r="AB541" s="705"/>
      <c r="AC541" s="577"/>
      <c r="AD541" s="577"/>
      <c r="AE541" s="773"/>
      <c r="AF541" s="545"/>
      <c r="AG541" s="545"/>
      <c r="AH541" s="545"/>
      <c r="AI541" s="572"/>
      <c r="AJ541" s="540"/>
      <c r="AK541" s="541"/>
      <c r="AL541" s="541"/>
      <c r="AM541" s="428"/>
      <c r="AN541" s="569"/>
    </row>
    <row r="542" spans="1:40" ht="15.75" thickBot="1">
      <c r="A542" s="436"/>
      <c r="B542" s="575"/>
      <c r="C542" s="545"/>
      <c r="D542" s="425"/>
      <c r="E542" s="648"/>
      <c r="F542" s="425"/>
      <c r="G542" s="648"/>
      <c r="H542" s="32" t="s">
        <v>127</v>
      </c>
      <c r="I542" s="92" t="s">
        <v>140</v>
      </c>
      <c r="J542" s="802"/>
      <c r="K542" s="587"/>
      <c r="L542" s="545"/>
      <c r="M542" s="805"/>
      <c r="N542" s="448"/>
      <c r="O542" s="545"/>
      <c r="P542" s="31" t="s">
        <v>112</v>
      </c>
      <c r="Q542" s="30" t="s">
        <v>113</v>
      </c>
      <c r="R542" s="30">
        <v>15</v>
      </c>
      <c r="S542" s="563"/>
      <c r="T542" s="563"/>
      <c r="U542" s="563"/>
      <c r="V542" s="563"/>
      <c r="W542" s="563"/>
      <c r="X542" s="563"/>
      <c r="Y542" s="545"/>
      <c r="Z542" s="563"/>
      <c r="AA542" s="545"/>
      <c r="AB542" s="705"/>
      <c r="AC542" s="577"/>
      <c r="AD542" s="577"/>
      <c r="AE542" s="773"/>
      <c r="AF542" s="545"/>
      <c r="AG542" s="545"/>
      <c r="AH542" s="545"/>
      <c r="AI542" s="572"/>
      <c r="AJ542" s="540"/>
      <c r="AK542" s="541"/>
      <c r="AL542" s="541"/>
      <c r="AM542" s="428"/>
      <c r="AN542" s="569"/>
    </row>
    <row r="543" spans="1:40" ht="15.75" thickBot="1">
      <c r="A543" s="436"/>
      <c r="B543" s="575"/>
      <c r="C543" s="545"/>
      <c r="D543" s="425"/>
      <c r="E543" s="648"/>
      <c r="F543" s="425"/>
      <c r="G543" s="648"/>
      <c r="H543" s="554" t="s">
        <v>128</v>
      </c>
      <c r="I543" s="92" t="s">
        <v>140</v>
      </c>
      <c r="J543" s="802"/>
      <c r="K543" s="587"/>
      <c r="L543" s="545"/>
      <c r="M543" s="805"/>
      <c r="N543" s="448"/>
      <c r="O543" s="545"/>
      <c r="P543" s="31" t="s">
        <v>115</v>
      </c>
      <c r="Q543" s="30" t="s">
        <v>116</v>
      </c>
      <c r="R543" s="30">
        <v>15</v>
      </c>
      <c r="S543" s="563"/>
      <c r="T543" s="563"/>
      <c r="U543" s="563"/>
      <c r="V543" s="563"/>
      <c r="W543" s="563"/>
      <c r="X543" s="563"/>
      <c r="Y543" s="545"/>
      <c r="Z543" s="563"/>
      <c r="AA543" s="545"/>
      <c r="AB543" s="705"/>
      <c r="AC543" s="577"/>
      <c r="AD543" s="577"/>
      <c r="AE543" s="773"/>
      <c r="AF543" s="545"/>
      <c r="AG543" s="545"/>
      <c r="AH543" s="545"/>
      <c r="AI543" s="572"/>
      <c r="AJ543" s="540"/>
      <c r="AK543" s="541"/>
      <c r="AL543" s="541"/>
      <c r="AM543" s="428"/>
      <c r="AN543" s="569"/>
    </row>
    <row r="544" spans="1:40" ht="15.75" thickBot="1">
      <c r="A544" s="436"/>
      <c r="B544" s="575"/>
      <c r="C544" s="545"/>
      <c r="D544" s="425"/>
      <c r="E544" s="648"/>
      <c r="F544" s="425"/>
      <c r="G544" s="648"/>
      <c r="H544" s="554"/>
      <c r="I544" s="92" t="s">
        <v>140</v>
      </c>
      <c r="J544" s="802"/>
      <c r="K544" s="587"/>
      <c r="L544" s="545"/>
      <c r="M544" s="805"/>
      <c r="N544" s="448"/>
      <c r="O544" s="545"/>
      <c r="P544" s="31" t="s">
        <v>118</v>
      </c>
      <c r="Q544" s="30" t="s">
        <v>119</v>
      </c>
      <c r="R544" s="30">
        <v>15</v>
      </c>
      <c r="S544" s="563"/>
      <c r="T544" s="563"/>
      <c r="U544" s="563"/>
      <c r="V544" s="563"/>
      <c r="W544" s="563"/>
      <c r="X544" s="563"/>
      <c r="Y544" s="545"/>
      <c r="Z544" s="563"/>
      <c r="AA544" s="545"/>
      <c r="AB544" s="705"/>
      <c r="AC544" s="577"/>
      <c r="AD544" s="577"/>
      <c r="AE544" s="773"/>
      <c r="AF544" s="545"/>
      <c r="AG544" s="545"/>
      <c r="AH544" s="545"/>
      <c r="AI544" s="572"/>
      <c r="AJ544" s="540"/>
      <c r="AK544" s="541"/>
      <c r="AL544" s="541"/>
      <c r="AM544" s="428"/>
      <c r="AN544" s="569"/>
    </row>
    <row r="545" spans="1:40" ht="15.75" thickBot="1">
      <c r="A545" s="436"/>
      <c r="B545" s="575"/>
      <c r="C545" s="545"/>
      <c r="D545" s="425"/>
      <c r="E545" s="648"/>
      <c r="F545" s="425"/>
      <c r="G545" s="648"/>
      <c r="H545" s="556" t="s">
        <v>129</v>
      </c>
      <c r="I545" s="92" t="s">
        <v>140</v>
      </c>
      <c r="J545" s="802"/>
      <c r="K545" s="587"/>
      <c r="L545" s="545"/>
      <c r="M545" s="805"/>
      <c r="N545" s="448"/>
      <c r="O545" s="545"/>
      <c r="P545" s="31" t="s">
        <v>121</v>
      </c>
      <c r="Q545" s="34" t="s">
        <v>122</v>
      </c>
      <c r="R545" s="30">
        <v>10</v>
      </c>
      <c r="S545" s="563"/>
      <c r="T545" s="563"/>
      <c r="U545" s="563"/>
      <c r="V545" s="563"/>
      <c r="W545" s="563"/>
      <c r="X545" s="563"/>
      <c r="Y545" s="545"/>
      <c r="Z545" s="563"/>
      <c r="AA545" s="545"/>
      <c r="AB545" s="705"/>
      <c r="AC545" s="577"/>
      <c r="AD545" s="577"/>
      <c r="AE545" s="773"/>
      <c r="AF545" s="545"/>
      <c r="AG545" s="545"/>
      <c r="AH545" s="545"/>
      <c r="AI545" s="572"/>
      <c r="AJ545" s="540"/>
      <c r="AK545" s="541"/>
      <c r="AL545" s="541"/>
      <c r="AM545" s="428"/>
      <c r="AN545" s="569"/>
    </row>
    <row r="546" spans="1:40" ht="15.75" thickBot="1">
      <c r="A546" s="436"/>
      <c r="B546" s="575"/>
      <c r="C546" s="545"/>
      <c r="D546" s="425"/>
      <c r="E546" s="648"/>
      <c r="F546" s="425"/>
      <c r="G546" s="648"/>
      <c r="H546" s="558"/>
      <c r="I546" s="92" t="s">
        <v>140</v>
      </c>
      <c r="J546" s="802"/>
      <c r="K546" s="587"/>
      <c r="L546" s="545"/>
      <c r="M546" s="805"/>
      <c r="N546" s="648"/>
      <c r="O546" s="545"/>
      <c r="P546" s="562"/>
      <c r="Q546" s="562"/>
      <c r="R546" s="562"/>
      <c r="S546" s="563"/>
      <c r="T546" s="563"/>
      <c r="U546" s="563"/>
      <c r="V546" s="563"/>
      <c r="W546" s="563"/>
      <c r="X546" s="563"/>
      <c r="Y546" s="545"/>
      <c r="Z546" s="563"/>
      <c r="AA546" s="545"/>
      <c r="AB546" s="705"/>
      <c r="AC546" s="577"/>
      <c r="AD546" s="577"/>
      <c r="AE546" s="773"/>
      <c r="AF546" s="545"/>
      <c r="AG546" s="545"/>
      <c r="AH546" s="545"/>
      <c r="AI546" s="569"/>
      <c r="AJ546" s="681"/>
      <c r="AK546" s="701"/>
      <c r="AL546" s="701"/>
      <c r="AM546" s="553"/>
      <c r="AN546" s="569"/>
    </row>
    <row r="547" spans="1:40" ht="15.75" thickBot="1">
      <c r="A547" s="436"/>
      <c r="B547" s="575"/>
      <c r="C547" s="545"/>
      <c r="D547" s="425"/>
      <c r="E547" s="648"/>
      <c r="F547" s="425"/>
      <c r="G547" s="648"/>
      <c r="H547" s="956" t="s">
        <v>130</v>
      </c>
      <c r="I547" s="92" t="s">
        <v>140</v>
      </c>
      <c r="J547" s="802"/>
      <c r="K547" s="587"/>
      <c r="L547" s="545"/>
      <c r="M547" s="805"/>
      <c r="N547" s="648"/>
      <c r="O547" s="545"/>
      <c r="P547" s="563"/>
      <c r="Q547" s="563"/>
      <c r="R547" s="563"/>
      <c r="S547" s="563"/>
      <c r="T547" s="563"/>
      <c r="U547" s="563"/>
      <c r="V547" s="563"/>
      <c r="W547" s="563"/>
      <c r="X547" s="563"/>
      <c r="Y547" s="545"/>
      <c r="Z547" s="563"/>
      <c r="AA547" s="545"/>
      <c r="AB547" s="705"/>
      <c r="AC547" s="577"/>
      <c r="AD547" s="577"/>
      <c r="AE547" s="773"/>
      <c r="AF547" s="545"/>
      <c r="AG547" s="545"/>
      <c r="AH547" s="545"/>
      <c r="AI547" s="569"/>
      <c r="AJ547" s="682"/>
      <c r="AK547" s="702"/>
      <c r="AL547" s="702"/>
      <c r="AM547" s="545"/>
      <c r="AN547" s="569"/>
    </row>
    <row r="548" spans="1:40" ht="15.75" thickBot="1">
      <c r="A548" s="436"/>
      <c r="B548" s="575"/>
      <c r="C548" s="545"/>
      <c r="D548" s="425"/>
      <c r="E548" s="648"/>
      <c r="F548" s="425"/>
      <c r="G548" s="648"/>
      <c r="H548" s="956"/>
      <c r="I548" s="92" t="s">
        <v>140</v>
      </c>
      <c r="J548" s="802"/>
      <c r="K548" s="587"/>
      <c r="L548" s="545"/>
      <c r="M548" s="805"/>
      <c r="N548" s="648"/>
      <c r="O548" s="545"/>
      <c r="P548" s="563"/>
      <c r="Q548" s="563"/>
      <c r="R548" s="563"/>
      <c r="S548" s="563"/>
      <c r="T548" s="563"/>
      <c r="U548" s="563"/>
      <c r="V548" s="563"/>
      <c r="W548" s="563"/>
      <c r="X548" s="563"/>
      <c r="Y548" s="545"/>
      <c r="Z548" s="563"/>
      <c r="AA548" s="545"/>
      <c r="AB548" s="705"/>
      <c r="AC548" s="577"/>
      <c r="AD548" s="577"/>
      <c r="AE548" s="773"/>
      <c r="AF548" s="545"/>
      <c r="AG548" s="545"/>
      <c r="AH548" s="545"/>
      <c r="AI548" s="569"/>
      <c r="AJ548" s="682"/>
      <c r="AK548" s="702"/>
      <c r="AL548" s="702"/>
      <c r="AM548" s="545"/>
      <c r="AN548" s="569"/>
    </row>
    <row r="549" spans="1:40" ht="15.75" thickBot="1">
      <c r="A549" s="436"/>
      <c r="B549" s="575"/>
      <c r="C549" s="545"/>
      <c r="D549" s="425"/>
      <c r="E549" s="648"/>
      <c r="F549" s="425"/>
      <c r="G549" s="648"/>
      <c r="H549" s="554" t="s">
        <v>131</v>
      </c>
      <c r="I549" s="92" t="s">
        <v>140</v>
      </c>
      <c r="J549" s="802"/>
      <c r="K549" s="587"/>
      <c r="L549" s="545"/>
      <c r="M549" s="805"/>
      <c r="N549" s="648"/>
      <c r="O549" s="545"/>
      <c r="P549" s="563"/>
      <c r="Q549" s="563"/>
      <c r="R549" s="563"/>
      <c r="S549" s="563"/>
      <c r="T549" s="563"/>
      <c r="U549" s="563"/>
      <c r="V549" s="563"/>
      <c r="W549" s="563"/>
      <c r="X549" s="563"/>
      <c r="Y549" s="545"/>
      <c r="Z549" s="563"/>
      <c r="AA549" s="545"/>
      <c r="AB549" s="705"/>
      <c r="AC549" s="577"/>
      <c r="AD549" s="577"/>
      <c r="AE549" s="773"/>
      <c r="AF549" s="545"/>
      <c r="AG549" s="545"/>
      <c r="AH549" s="545"/>
      <c r="AI549" s="569"/>
      <c r="AJ549" s="682"/>
      <c r="AK549" s="702"/>
      <c r="AL549" s="702"/>
      <c r="AM549" s="545"/>
      <c r="AN549" s="569"/>
    </row>
    <row r="550" spans="1:40" ht="15.75" thickBot="1">
      <c r="A550" s="436"/>
      <c r="B550" s="575"/>
      <c r="C550" s="545"/>
      <c r="D550" s="425"/>
      <c r="E550" s="648"/>
      <c r="F550" s="425"/>
      <c r="G550" s="648"/>
      <c r="H550" s="554"/>
      <c r="I550" s="92" t="s">
        <v>140</v>
      </c>
      <c r="J550" s="802"/>
      <c r="K550" s="587"/>
      <c r="L550" s="545"/>
      <c r="M550" s="805"/>
      <c r="N550" s="648"/>
      <c r="O550" s="545"/>
      <c r="P550" s="563"/>
      <c r="Q550" s="563"/>
      <c r="R550" s="563"/>
      <c r="S550" s="563"/>
      <c r="T550" s="563"/>
      <c r="U550" s="563"/>
      <c r="V550" s="563"/>
      <c r="W550" s="563"/>
      <c r="X550" s="563"/>
      <c r="Y550" s="545"/>
      <c r="Z550" s="563"/>
      <c r="AA550" s="545"/>
      <c r="AB550" s="705"/>
      <c r="AC550" s="577"/>
      <c r="AD550" s="577"/>
      <c r="AE550" s="773"/>
      <c r="AF550" s="545"/>
      <c r="AG550" s="545"/>
      <c r="AH550" s="545"/>
      <c r="AI550" s="569"/>
      <c r="AJ550" s="682"/>
      <c r="AK550" s="702"/>
      <c r="AL550" s="702"/>
      <c r="AM550" s="545"/>
      <c r="AN550" s="569"/>
    </row>
    <row r="551" spans="1:40" ht="15.75" thickBot="1">
      <c r="A551" s="436"/>
      <c r="B551" s="575"/>
      <c r="C551" s="545"/>
      <c r="D551" s="425"/>
      <c r="E551" s="648"/>
      <c r="F551" s="425"/>
      <c r="G551" s="648"/>
      <c r="H551" s="554" t="s">
        <v>132</v>
      </c>
      <c r="I551" s="92" t="s">
        <v>140</v>
      </c>
      <c r="J551" s="802"/>
      <c r="K551" s="587"/>
      <c r="L551" s="545"/>
      <c r="M551" s="805"/>
      <c r="N551" s="648"/>
      <c r="O551" s="545"/>
      <c r="P551" s="563"/>
      <c r="Q551" s="563"/>
      <c r="R551" s="563"/>
      <c r="S551" s="563"/>
      <c r="T551" s="563"/>
      <c r="U551" s="563"/>
      <c r="V551" s="563"/>
      <c r="W551" s="563"/>
      <c r="X551" s="563"/>
      <c r="Y551" s="545"/>
      <c r="Z551" s="563"/>
      <c r="AA551" s="545"/>
      <c r="AB551" s="705"/>
      <c r="AC551" s="577"/>
      <c r="AD551" s="577"/>
      <c r="AE551" s="773"/>
      <c r="AF551" s="545"/>
      <c r="AG551" s="545"/>
      <c r="AH551" s="545"/>
      <c r="AI551" s="569"/>
      <c r="AJ551" s="682"/>
      <c r="AK551" s="702"/>
      <c r="AL551" s="702"/>
      <c r="AM551" s="545"/>
      <c r="AN551" s="569"/>
    </row>
    <row r="552" spans="1:40" ht="15.75" thickBot="1">
      <c r="A552" s="436"/>
      <c r="B552" s="575"/>
      <c r="C552" s="545"/>
      <c r="D552" s="425"/>
      <c r="E552" s="648"/>
      <c r="F552" s="425"/>
      <c r="G552" s="648"/>
      <c r="H552" s="554"/>
      <c r="I552" s="92" t="s">
        <v>140</v>
      </c>
      <c r="J552" s="802"/>
      <c r="K552" s="587"/>
      <c r="L552" s="545"/>
      <c r="M552" s="805"/>
      <c r="N552" s="648"/>
      <c r="O552" s="545"/>
      <c r="P552" s="563"/>
      <c r="Q552" s="563"/>
      <c r="R552" s="563"/>
      <c r="S552" s="563"/>
      <c r="T552" s="563"/>
      <c r="U552" s="563"/>
      <c r="V552" s="563"/>
      <c r="W552" s="563"/>
      <c r="X552" s="563"/>
      <c r="Y552" s="545"/>
      <c r="Z552" s="563"/>
      <c r="AA552" s="545"/>
      <c r="AB552" s="705"/>
      <c r="AC552" s="577"/>
      <c r="AD552" s="577"/>
      <c r="AE552" s="773"/>
      <c r="AF552" s="545"/>
      <c r="AG552" s="545"/>
      <c r="AH552" s="545"/>
      <c r="AI552" s="569"/>
      <c r="AJ552" s="682"/>
      <c r="AK552" s="702"/>
      <c r="AL552" s="702"/>
      <c r="AM552" s="545"/>
      <c r="AN552" s="569"/>
    </row>
    <row r="553" spans="1:40" ht="15.75" thickBot="1">
      <c r="A553" s="436"/>
      <c r="B553" s="575"/>
      <c r="C553" s="545"/>
      <c r="D553" s="425"/>
      <c r="E553" s="648"/>
      <c r="F553" s="425"/>
      <c r="G553" s="648"/>
      <c r="H553" s="556" t="s">
        <v>133</v>
      </c>
      <c r="I553" s="92" t="s">
        <v>140</v>
      </c>
      <c r="J553" s="802"/>
      <c r="K553" s="587"/>
      <c r="L553" s="545"/>
      <c r="M553" s="805"/>
      <c r="N553" s="648"/>
      <c r="O553" s="545"/>
      <c r="P553" s="563"/>
      <c r="Q553" s="563"/>
      <c r="R553" s="563"/>
      <c r="S553" s="563"/>
      <c r="T553" s="563"/>
      <c r="U553" s="563"/>
      <c r="V553" s="563"/>
      <c r="W553" s="563"/>
      <c r="X553" s="563"/>
      <c r="Y553" s="545"/>
      <c r="Z553" s="563"/>
      <c r="AA553" s="545"/>
      <c r="AB553" s="705"/>
      <c r="AC553" s="577"/>
      <c r="AD553" s="577"/>
      <c r="AE553" s="773"/>
      <c r="AF553" s="545"/>
      <c r="AG553" s="545"/>
      <c r="AH553" s="545"/>
      <c r="AI553" s="569"/>
      <c r="AJ553" s="682"/>
      <c r="AK553" s="702"/>
      <c r="AL553" s="702"/>
      <c r="AM553" s="545"/>
      <c r="AN553" s="569"/>
    </row>
    <row r="554" spans="1:40" ht="15.75" thickBot="1">
      <c r="A554" s="436"/>
      <c r="B554" s="575"/>
      <c r="C554" s="545"/>
      <c r="D554" s="425"/>
      <c r="E554" s="648"/>
      <c r="F554" s="425"/>
      <c r="G554" s="648"/>
      <c r="H554" s="558"/>
      <c r="I554" s="92" t="s">
        <v>140</v>
      </c>
      <c r="J554" s="802"/>
      <c r="K554" s="587"/>
      <c r="L554" s="545"/>
      <c r="M554" s="805"/>
      <c r="N554" s="648"/>
      <c r="O554" s="545"/>
      <c r="P554" s="563"/>
      <c r="Q554" s="563"/>
      <c r="R554" s="563"/>
      <c r="S554" s="563"/>
      <c r="T554" s="563"/>
      <c r="U554" s="563"/>
      <c r="V554" s="563"/>
      <c r="W554" s="563"/>
      <c r="X554" s="563"/>
      <c r="Y554" s="545"/>
      <c r="Z554" s="563"/>
      <c r="AA554" s="545"/>
      <c r="AB554" s="705"/>
      <c r="AC554" s="577"/>
      <c r="AD554" s="577"/>
      <c r="AE554" s="773"/>
      <c r="AF554" s="545"/>
      <c r="AG554" s="545"/>
      <c r="AH554" s="545"/>
      <c r="AI554" s="569"/>
      <c r="AJ554" s="682"/>
      <c r="AK554" s="702"/>
      <c r="AL554" s="702"/>
      <c r="AM554" s="545"/>
      <c r="AN554" s="569"/>
    </row>
    <row r="555" spans="1:40" ht="15.75" thickBot="1">
      <c r="A555" s="436"/>
      <c r="B555" s="575"/>
      <c r="C555" s="545"/>
      <c r="D555" s="425"/>
      <c r="E555" s="648"/>
      <c r="F555" s="425"/>
      <c r="G555" s="648"/>
      <c r="H555" s="684" t="s">
        <v>134</v>
      </c>
      <c r="I555" s="92" t="s">
        <v>140</v>
      </c>
      <c r="J555" s="802"/>
      <c r="K555" s="587"/>
      <c r="L555" s="545"/>
      <c r="M555" s="805"/>
      <c r="N555" s="648"/>
      <c r="O555" s="545"/>
      <c r="P555" s="563"/>
      <c r="Q555" s="563"/>
      <c r="R555" s="563"/>
      <c r="S555" s="563"/>
      <c r="T555" s="563"/>
      <c r="U555" s="563"/>
      <c r="V555" s="563"/>
      <c r="W555" s="563"/>
      <c r="X555" s="563"/>
      <c r="Y555" s="545"/>
      <c r="Z555" s="563"/>
      <c r="AA555" s="545"/>
      <c r="AB555" s="705"/>
      <c r="AC555" s="577"/>
      <c r="AD555" s="577"/>
      <c r="AE555" s="773"/>
      <c r="AF555" s="545"/>
      <c r="AG555" s="545"/>
      <c r="AH555" s="545"/>
      <c r="AI555" s="569"/>
      <c r="AJ555" s="682"/>
      <c r="AK555" s="702"/>
      <c r="AL555" s="702"/>
      <c r="AM555" s="545"/>
      <c r="AN555" s="569"/>
    </row>
    <row r="556" spans="1:40" ht="15.75" thickBot="1">
      <c r="A556" s="957"/>
      <c r="B556" s="793"/>
      <c r="C556" s="545"/>
      <c r="D556" s="568"/>
      <c r="E556" s="648"/>
      <c r="F556" s="568"/>
      <c r="G556" s="649"/>
      <c r="H556" s="959"/>
      <c r="I556" s="92" t="s">
        <v>140</v>
      </c>
      <c r="J556" s="583"/>
      <c r="K556" s="587"/>
      <c r="L556" s="545"/>
      <c r="M556" s="571"/>
      <c r="N556" s="648"/>
      <c r="O556" s="545"/>
      <c r="P556" s="563"/>
      <c r="Q556" s="563"/>
      <c r="R556" s="563"/>
      <c r="S556" s="563"/>
      <c r="T556" s="563"/>
      <c r="U556" s="563"/>
      <c r="V556" s="563"/>
      <c r="W556" s="563"/>
      <c r="X556" s="563"/>
      <c r="Y556" s="545"/>
      <c r="Z556" s="563"/>
      <c r="AA556" s="545"/>
      <c r="AB556" s="705"/>
      <c r="AC556" s="787"/>
      <c r="AD556" s="787"/>
      <c r="AE556" s="958"/>
      <c r="AF556" s="545"/>
      <c r="AG556" s="545"/>
      <c r="AH556" s="545"/>
      <c r="AI556" s="569"/>
      <c r="AJ556" s="682"/>
      <c r="AK556" s="702"/>
      <c r="AL556" s="702"/>
      <c r="AM556" s="545"/>
      <c r="AN556" s="569"/>
    </row>
    <row r="557" spans="1:40" ht="45" customHeight="1" thickBot="1">
      <c r="A557" s="435">
        <v>20</v>
      </c>
      <c r="B557" s="949" t="s">
        <v>448</v>
      </c>
      <c r="C557" s="796" t="s">
        <v>449</v>
      </c>
      <c r="D557" s="796" t="s">
        <v>85</v>
      </c>
      <c r="E557" s="799" t="s">
        <v>450</v>
      </c>
      <c r="F557" s="796" t="s">
        <v>451</v>
      </c>
      <c r="G557" s="733" t="s">
        <v>88</v>
      </c>
      <c r="H557" s="57" t="s">
        <v>89</v>
      </c>
      <c r="I557" s="92" t="s">
        <v>140</v>
      </c>
      <c r="J557" s="801">
        <v>26</v>
      </c>
      <c r="K557" s="667" t="str">
        <f>+IF(AND(J557&lt;6,J557&gt;0),"Moderado",IF(AND(J557&lt;12,J557&gt;5),"Mayor",IF(AND(J557&lt;20,J557&gt;11),"Catastrófico","Responda las Preguntas de Impacto")))</f>
        <v>Responda las Preguntas de Impacto</v>
      </c>
      <c r="L557" s="544"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804"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807" t="s">
        <v>452</v>
      </c>
      <c r="O557" s="427" t="s">
        <v>92</v>
      </c>
      <c r="P557" s="58" t="s">
        <v>93</v>
      </c>
      <c r="Q557" s="30" t="s">
        <v>94</v>
      </c>
      <c r="R557" s="30">
        <v>15</v>
      </c>
      <c r="S557" s="707">
        <f>SUM(R557:R564)</f>
        <v>100</v>
      </c>
      <c r="T557" s="451" t="str">
        <f>+IF(AND(S557&lt;=100,S557&gt;=96),"Fuerte",IF(AND(S557&lt;=95,S557&gt;=86),"Moderado",IF(AND(S557&lt;=85,J557&gt;=0),"Débil"," ")))</f>
        <v>Fuerte</v>
      </c>
      <c r="U557" s="451" t="s">
        <v>95</v>
      </c>
      <c r="V557" s="451"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451">
        <f>IF(V557="Fuerte",100,IF(V557="Moderado",50,IF(V557="Débil",0)))</f>
        <v>100</v>
      </c>
      <c r="X557" s="621">
        <f>AVERAGE(W557:W582)</f>
        <v>100</v>
      </c>
      <c r="Y557" s="544" t="s">
        <v>453</v>
      </c>
      <c r="Z557" s="782" t="s">
        <v>454</v>
      </c>
      <c r="AA557" s="783" t="s">
        <v>455</v>
      </c>
      <c r="AB557" s="786" t="str">
        <f>+IF(X557=100,"Fuerte",IF(AND(X557&lt;=99,X557&gt;=50),"Moderado",IF(X557&lt;50,"Débil"," ")))</f>
        <v>Fuerte</v>
      </c>
      <c r="AC557" s="577" t="s">
        <v>99</v>
      </c>
      <c r="AD557" s="577" t="s">
        <v>99</v>
      </c>
      <c r="AE557" s="772"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544"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544" t="str">
        <f>K557</f>
        <v>Responda las Preguntas de Impacto</v>
      </c>
      <c r="AH557" s="544"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637"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788" t="s">
        <v>456</v>
      </c>
      <c r="AK557" s="789">
        <v>43556</v>
      </c>
      <c r="AL557" s="789">
        <v>43830</v>
      </c>
      <c r="AM557" s="716" t="s">
        <v>453</v>
      </c>
      <c r="AN557" s="790" t="s">
        <v>457</v>
      </c>
    </row>
    <row r="558" spans="1:40" ht="49.5" customHeight="1" thickBot="1">
      <c r="A558" s="436"/>
      <c r="B558" s="575"/>
      <c r="C558" s="797"/>
      <c r="D558" s="797"/>
      <c r="E558" s="800"/>
      <c r="F558" s="797"/>
      <c r="G558" s="648"/>
      <c r="H558" s="91" t="s">
        <v>104</v>
      </c>
      <c r="I558" s="92" t="s">
        <v>140</v>
      </c>
      <c r="J558" s="802"/>
      <c r="K558" s="587"/>
      <c r="L558" s="545"/>
      <c r="M558" s="805"/>
      <c r="N558" s="808"/>
      <c r="O558" s="428"/>
      <c r="P558" s="34" t="s">
        <v>105</v>
      </c>
      <c r="Q558" s="30" t="s">
        <v>106</v>
      </c>
      <c r="R558" s="30">
        <v>15</v>
      </c>
      <c r="S558" s="708"/>
      <c r="T558" s="430"/>
      <c r="U558" s="430"/>
      <c r="V558" s="430"/>
      <c r="W558" s="430"/>
      <c r="X558" s="563"/>
      <c r="Y558" s="545"/>
      <c r="Z558" s="563"/>
      <c r="AA558" s="784"/>
      <c r="AB558" s="705"/>
      <c r="AC558" s="577"/>
      <c r="AD558" s="577"/>
      <c r="AE558" s="773"/>
      <c r="AF558" s="545"/>
      <c r="AG558" s="545"/>
      <c r="AH558" s="545"/>
      <c r="AI558" s="572"/>
      <c r="AJ558" s="540"/>
      <c r="AK558" s="551"/>
      <c r="AL558" s="551"/>
      <c r="AM558" s="548"/>
      <c r="AN558" s="791"/>
    </row>
    <row r="559" spans="1:40" ht="54" customHeight="1" thickBot="1">
      <c r="A559" s="436"/>
      <c r="B559" s="575"/>
      <c r="C559" s="797"/>
      <c r="D559" s="797"/>
      <c r="E559" s="800"/>
      <c r="F559" s="797"/>
      <c r="G559" s="648"/>
      <c r="H559" s="91" t="s">
        <v>107</v>
      </c>
      <c r="I559" s="92" t="s">
        <v>140</v>
      </c>
      <c r="J559" s="802"/>
      <c r="K559" s="587"/>
      <c r="L559" s="545"/>
      <c r="M559" s="805"/>
      <c r="N559" s="808"/>
      <c r="O559" s="428"/>
      <c r="P559" s="34" t="s">
        <v>108</v>
      </c>
      <c r="Q559" s="30" t="s">
        <v>109</v>
      </c>
      <c r="R559" s="30">
        <v>15</v>
      </c>
      <c r="S559" s="708"/>
      <c r="T559" s="430"/>
      <c r="U559" s="430"/>
      <c r="V559" s="430"/>
      <c r="W559" s="430"/>
      <c r="X559" s="563"/>
      <c r="Y559" s="545"/>
      <c r="Z559" s="563"/>
      <c r="AA559" s="784"/>
      <c r="AB559" s="705"/>
      <c r="AC559" s="577"/>
      <c r="AD559" s="577"/>
      <c r="AE559" s="773"/>
      <c r="AF559" s="545"/>
      <c r="AG559" s="545"/>
      <c r="AH559" s="545"/>
      <c r="AI559" s="572"/>
      <c r="AJ559" s="540"/>
      <c r="AK559" s="551"/>
      <c r="AL559" s="551"/>
      <c r="AM559" s="548"/>
      <c r="AN559" s="791"/>
    </row>
    <row r="560" spans="1:40" ht="49.5" customHeight="1" thickBot="1">
      <c r="A560" s="436"/>
      <c r="B560" s="575"/>
      <c r="C560" s="797"/>
      <c r="D560" s="797"/>
      <c r="E560" s="809" t="s">
        <v>458</v>
      </c>
      <c r="F560" s="797"/>
      <c r="G560" s="648"/>
      <c r="H560" s="91" t="s">
        <v>110</v>
      </c>
      <c r="I560" s="92" t="s">
        <v>140</v>
      </c>
      <c r="J560" s="802"/>
      <c r="K560" s="587"/>
      <c r="L560" s="545"/>
      <c r="M560" s="805"/>
      <c r="N560" s="808"/>
      <c r="O560" s="428"/>
      <c r="P560" s="34" t="s">
        <v>112</v>
      </c>
      <c r="Q560" s="30" t="s">
        <v>113</v>
      </c>
      <c r="R560" s="30">
        <v>15</v>
      </c>
      <c r="S560" s="708"/>
      <c r="T560" s="430"/>
      <c r="U560" s="430"/>
      <c r="V560" s="430"/>
      <c r="W560" s="430"/>
      <c r="X560" s="563"/>
      <c r="Y560" s="545"/>
      <c r="Z560" s="563"/>
      <c r="AA560" s="784"/>
      <c r="AB560" s="705"/>
      <c r="AC560" s="577"/>
      <c r="AD560" s="577"/>
      <c r="AE560" s="773"/>
      <c r="AF560" s="545"/>
      <c r="AG560" s="545"/>
      <c r="AH560" s="545"/>
      <c r="AI560" s="572"/>
      <c r="AJ560" s="540"/>
      <c r="AK560" s="551"/>
      <c r="AL560" s="551"/>
      <c r="AM560" s="548"/>
      <c r="AN560" s="791"/>
    </row>
    <row r="561" spans="1:40" ht="15" customHeight="1" thickBot="1">
      <c r="A561" s="436"/>
      <c r="B561" s="575"/>
      <c r="C561" s="797"/>
      <c r="D561" s="797"/>
      <c r="E561" s="810"/>
      <c r="F561" s="797"/>
      <c r="G561" s="648"/>
      <c r="H561" s="91" t="s">
        <v>114</v>
      </c>
      <c r="I561" s="92" t="s">
        <v>140</v>
      </c>
      <c r="J561" s="802"/>
      <c r="K561" s="587"/>
      <c r="L561" s="545"/>
      <c r="M561" s="805"/>
      <c r="N561" s="808"/>
      <c r="O561" s="428"/>
      <c r="P561" s="34" t="s">
        <v>115</v>
      </c>
      <c r="Q561" s="30" t="s">
        <v>116</v>
      </c>
      <c r="R561" s="30">
        <v>15</v>
      </c>
      <c r="S561" s="708"/>
      <c r="T561" s="430"/>
      <c r="U561" s="430"/>
      <c r="V561" s="430"/>
      <c r="W561" s="430"/>
      <c r="X561" s="563"/>
      <c r="Y561" s="545"/>
      <c r="Z561" s="563"/>
      <c r="AA561" s="784"/>
      <c r="AB561" s="705"/>
      <c r="AC561" s="577"/>
      <c r="AD561" s="577"/>
      <c r="AE561" s="773"/>
      <c r="AF561" s="545"/>
      <c r="AG561" s="545"/>
      <c r="AH561" s="545"/>
      <c r="AI561" s="572"/>
      <c r="AJ561" s="540"/>
      <c r="AK561" s="551"/>
      <c r="AL561" s="551"/>
      <c r="AM561" s="548"/>
      <c r="AN561" s="791"/>
    </row>
    <row r="562" spans="1:40" ht="69.75" customHeight="1" thickBot="1">
      <c r="A562" s="436"/>
      <c r="B562" s="575"/>
      <c r="C562" s="797"/>
      <c r="D562" s="797"/>
      <c r="E562" s="810"/>
      <c r="F562" s="797"/>
      <c r="G562" s="648"/>
      <c r="H562" s="91" t="s">
        <v>117</v>
      </c>
      <c r="I562" s="92" t="s">
        <v>140</v>
      </c>
      <c r="J562" s="802"/>
      <c r="K562" s="587"/>
      <c r="L562" s="545"/>
      <c r="M562" s="805"/>
      <c r="N562" s="808"/>
      <c r="O562" s="428"/>
      <c r="P562" s="35" t="s">
        <v>118</v>
      </c>
      <c r="Q562" s="30" t="s">
        <v>119</v>
      </c>
      <c r="R562" s="30">
        <v>10</v>
      </c>
      <c r="S562" s="708"/>
      <c r="T562" s="430"/>
      <c r="U562" s="430"/>
      <c r="V562" s="430"/>
      <c r="W562" s="430"/>
      <c r="X562" s="563"/>
      <c r="Y562" s="545"/>
      <c r="Z562" s="563"/>
      <c r="AA562" s="784"/>
      <c r="AB562" s="705"/>
      <c r="AC562" s="577"/>
      <c r="AD562" s="577"/>
      <c r="AE562" s="773"/>
      <c r="AF562" s="545"/>
      <c r="AG562" s="545"/>
      <c r="AH562" s="545"/>
      <c r="AI562" s="572"/>
      <c r="AJ562" s="540"/>
      <c r="AK562" s="551"/>
      <c r="AL562" s="551"/>
      <c r="AM562" s="548"/>
      <c r="AN562" s="791"/>
    </row>
    <row r="563" spans="1:40" ht="47.25" customHeight="1" thickBot="1">
      <c r="A563" s="436"/>
      <c r="B563" s="575"/>
      <c r="C563" s="797"/>
      <c r="D563" s="797"/>
      <c r="E563" s="810"/>
      <c r="F563" s="797"/>
      <c r="G563" s="648"/>
      <c r="H563" s="91" t="s">
        <v>120</v>
      </c>
      <c r="I563" s="92" t="s">
        <v>140</v>
      </c>
      <c r="J563" s="802"/>
      <c r="K563" s="587"/>
      <c r="L563" s="545"/>
      <c r="M563" s="805"/>
      <c r="N563" s="808"/>
      <c r="O563" s="428"/>
      <c r="P563" s="34" t="s">
        <v>121</v>
      </c>
      <c r="Q563" s="34" t="s">
        <v>122</v>
      </c>
      <c r="R563" s="34">
        <v>15</v>
      </c>
      <c r="S563" s="708"/>
      <c r="T563" s="430"/>
      <c r="U563" s="430"/>
      <c r="V563" s="430"/>
      <c r="W563" s="430"/>
      <c r="X563" s="563"/>
      <c r="Y563" s="545"/>
      <c r="Z563" s="563"/>
      <c r="AA563" s="784"/>
      <c r="AB563" s="705"/>
      <c r="AC563" s="577"/>
      <c r="AD563" s="577"/>
      <c r="AE563" s="773"/>
      <c r="AF563" s="545"/>
      <c r="AG563" s="545"/>
      <c r="AH563" s="545"/>
      <c r="AI563" s="572"/>
      <c r="AJ563" s="540"/>
      <c r="AK563" s="551"/>
      <c r="AL563" s="551"/>
      <c r="AM563" s="548"/>
      <c r="AN563" s="791"/>
    </row>
    <row r="564" spans="1:40" ht="121.5" customHeight="1" thickBot="1">
      <c r="A564" s="436"/>
      <c r="B564" s="575"/>
      <c r="C564" s="797"/>
      <c r="D564" s="797"/>
      <c r="E564" s="811"/>
      <c r="F564" s="797"/>
      <c r="G564" s="648"/>
      <c r="H564" s="91" t="s">
        <v>123</v>
      </c>
      <c r="I564" s="92" t="s">
        <v>140</v>
      </c>
      <c r="J564" s="802"/>
      <c r="K564" s="587"/>
      <c r="L564" s="545"/>
      <c r="M564" s="805"/>
      <c r="N564" s="808"/>
      <c r="O564" s="428"/>
      <c r="P564" s="33"/>
      <c r="Q564" s="33"/>
      <c r="R564" s="33"/>
      <c r="S564" s="709"/>
      <c r="T564" s="430"/>
      <c r="U564" s="430"/>
      <c r="V564" s="430"/>
      <c r="W564" s="430"/>
      <c r="X564" s="563"/>
      <c r="Y564" s="546"/>
      <c r="Z564" s="564"/>
      <c r="AA564" s="785"/>
      <c r="AB564" s="705"/>
      <c r="AC564" s="577"/>
      <c r="AD564" s="577"/>
      <c r="AE564" s="773"/>
      <c r="AF564" s="545"/>
      <c r="AG564" s="545"/>
      <c r="AH564" s="545"/>
      <c r="AI564" s="572"/>
      <c r="AJ564" s="540"/>
      <c r="AK564" s="552"/>
      <c r="AL564" s="552"/>
      <c r="AM564" s="549"/>
      <c r="AN564" s="791"/>
    </row>
    <row r="565" spans="1:40" ht="42.75" customHeight="1" thickBot="1">
      <c r="A565" s="436"/>
      <c r="B565" s="575"/>
      <c r="C565" s="797"/>
      <c r="D565" s="797"/>
      <c r="E565" s="812" t="s">
        <v>459</v>
      </c>
      <c r="F565" s="797"/>
      <c r="G565" s="648"/>
      <c r="H565" s="91" t="s">
        <v>124</v>
      </c>
      <c r="I565" s="92" t="s">
        <v>140</v>
      </c>
      <c r="J565" s="802"/>
      <c r="K565" s="587"/>
      <c r="L565" s="545"/>
      <c r="M565" s="805"/>
      <c r="N565" s="813" t="s">
        <v>460</v>
      </c>
      <c r="O565" s="544" t="s">
        <v>92</v>
      </c>
      <c r="P565" s="30" t="s">
        <v>93</v>
      </c>
      <c r="Q565" s="30" t="s">
        <v>94</v>
      </c>
      <c r="R565" s="30">
        <v>15</v>
      </c>
      <c r="S565" s="562">
        <f>SUM(R565:R574)</f>
        <v>100</v>
      </c>
      <c r="T565" s="562" t="str">
        <f>+IF(AND(S565&lt;=100,S565&gt;=96),"Fuerte",IF(AND(S565&lt;=95,S565&gt;=86),"Moderado",IF(AND(S565&lt;=85,J565&gt;=0),"Débil"," ")))</f>
        <v>Fuerte</v>
      </c>
      <c r="U565" s="562" t="s">
        <v>95</v>
      </c>
      <c r="V565" s="562"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562">
        <f>IF(V565="Fuerte",100,IF(V565="Moderado",50,IF(V565="Débil",0)))</f>
        <v>100</v>
      </c>
      <c r="X565" s="563"/>
      <c r="Y565" s="553" t="s">
        <v>461</v>
      </c>
      <c r="Z565" s="606" t="s">
        <v>454</v>
      </c>
      <c r="AA565" s="574" t="s">
        <v>462</v>
      </c>
      <c r="AB565" s="705"/>
      <c r="AC565" s="577"/>
      <c r="AD565" s="577"/>
      <c r="AE565" s="773"/>
      <c r="AF565" s="545"/>
      <c r="AG565" s="545"/>
      <c r="AH565" s="545"/>
      <c r="AI565" s="572"/>
      <c r="AJ565" s="540" t="s">
        <v>463</v>
      </c>
      <c r="AK565" s="550">
        <v>43556</v>
      </c>
      <c r="AL565" s="550">
        <v>43830</v>
      </c>
      <c r="AM565" s="553" t="s">
        <v>453</v>
      </c>
      <c r="AN565" s="791"/>
    </row>
    <row r="566" spans="1:40" ht="42.75" customHeight="1" thickBot="1">
      <c r="A566" s="436"/>
      <c r="B566" s="575"/>
      <c r="C566" s="797"/>
      <c r="D566" s="797"/>
      <c r="E566" s="563"/>
      <c r="F566" s="797"/>
      <c r="G566" s="648"/>
      <c r="H566" s="91" t="s">
        <v>125</v>
      </c>
      <c r="I566" s="92" t="s">
        <v>140</v>
      </c>
      <c r="J566" s="802"/>
      <c r="K566" s="587"/>
      <c r="L566" s="545"/>
      <c r="M566" s="805"/>
      <c r="N566" s="814"/>
      <c r="O566" s="545"/>
      <c r="P566" s="31" t="s">
        <v>105</v>
      </c>
      <c r="Q566" s="30" t="s">
        <v>106</v>
      </c>
      <c r="R566" s="30">
        <v>15</v>
      </c>
      <c r="S566" s="563"/>
      <c r="T566" s="563"/>
      <c r="U566" s="563"/>
      <c r="V566" s="563"/>
      <c r="W566" s="563"/>
      <c r="X566" s="563"/>
      <c r="Y566" s="545"/>
      <c r="Z566" s="563"/>
      <c r="AA566" s="575"/>
      <c r="AB566" s="705"/>
      <c r="AC566" s="577"/>
      <c r="AD566" s="577"/>
      <c r="AE566" s="773"/>
      <c r="AF566" s="545"/>
      <c r="AG566" s="545"/>
      <c r="AH566" s="545"/>
      <c r="AI566" s="572"/>
      <c r="AJ566" s="540"/>
      <c r="AK566" s="551"/>
      <c r="AL566" s="551"/>
      <c r="AM566" s="545"/>
      <c r="AN566" s="791"/>
    </row>
    <row r="567" spans="1:40" ht="35.25" customHeight="1" thickBot="1">
      <c r="A567" s="436"/>
      <c r="B567" s="575"/>
      <c r="C567" s="797"/>
      <c r="D567" s="797"/>
      <c r="E567" s="563"/>
      <c r="F567" s="797"/>
      <c r="G567" s="648"/>
      <c r="H567" s="91" t="s">
        <v>126</v>
      </c>
      <c r="I567" s="92" t="s">
        <v>140</v>
      </c>
      <c r="J567" s="802"/>
      <c r="K567" s="587"/>
      <c r="L567" s="545"/>
      <c r="M567" s="805"/>
      <c r="N567" s="814"/>
      <c r="O567" s="545"/>
      <c r="P567" s="31" t="s">
        <v>108</v>
      </c>
      <c r="Q567" s="30" t="s">
        <v>109</v>
      </c>
      <c r="R567" s="30">
        <v>15</v>
      </c>
      <c r="S567" s="563"/>
      <c r="T567" s="563"/>
      <c r="U567" s="563"/>
      <c r="V567" s="563"/>
      <c r="W567" s="563"/>
      <c r="X567" s="563"/>
      <c r="Y567" s="545"/>
      <c r="Z567" s="563"/>
      <c r="AA567" s="575"/>
      <c r="AB567" s="705"/>
      <c r="AC567" s="577"/>
      <c r="AD567" s="577"/>
      <c r="AE567" s="773"/>
      <c r="AF567" s="545"/>
      <c r="AG567" s="545"/>
      <c r="AH567" s="545"/>
      <c r="AI567" s="572"/>
      <c r="AJ567" s="540"/>
      <c r="AK567" s="551"/>
      <c r="AL567" s="551"/>
      <c r="AM567" s="545"/>
      <c r="AN567" s="791"/>
    </row>
    <row r="568" spans="1:40" ht="43.5" customHeight="1" thickBot="1">
      <c r="A568" s="436"/>
      <c r="B568" s="575"/>
      <c r="C568" s="797"/>
      <c r="D568" s="797"/>
      <c r="E568" s="563"/>
      <c r="F568" s="797"/>
      <c r="G568" s="648"/>
      <c r="H568" s="91" t="s">
        <v>127</v>
      </c>
      <c r="I568" s="92" t="s">
        <v>140</v>
      </c>
      <c r="J568" s="802"/>
      <c r="K568" s="587"/>
      <c r="L568" s="545"/>
      <c r="M568" s="805"/>
      <c r="N568" s="814"/>
      <c r="O568" s="545"/>
      <c r="P568" s="31" t="s">
        <v>112</v>
      </c>
      <c r="Q568" s="30" t="s">
        <v>113</v>
      </c>
      <c r="R568" s="30">
        <v>15</v>
      </c>
      <c r="S568" s="563"/>
      <c r="T568" s="563"/>
      <c r="U568" s="563"/>
      <c r="V568" s="563"/>
      <c r="W568" s="563"/>
      <c r="X568" s="563"/>
      <c r="Y568" s="545"/>
      <c r="Z568" s="563"/>
      <c r="AA568" s="575"/>
      <c r="AB568" s="705"/>
      <c r="AC568" s="577"/>
      <c r="AD568" s="577"/>
      <c r="AE568" s="773"/>
      <c r="AF568" s="545"/>
      <c r="AG568" s="545"/>
      <c r="AH568" s="545"/>
      <c r="AI568" s="572"/>
      <c r="AJ568" s="540"/>
      <c r="AK568" s="551"/>
      <c r="AL568" s="551"/>
      <c r="AM568" s="545"/>
      <c r="AN568" s="791"/>
    </row>
    <row r="569" spans="1:40" ht="15.75" thickBot="1">
      <c r="A569" s="436"/>
      <c r="B569" s="575"/>
      <c r="C569" s="797"/>
      <c r="D569" s="797"/>
      <c r="E569" s="564"/>
      <c r="F569" s="797"/>
      <c r="G569" s="648"/>
      <c r="H569" s="554" t="s">
        <v>128</v>
      </c>
      <c r="I569" s="92" t="s">
        <v>140</v>
      </c>
      <c r="J569" s="802"/>
      <c r="K569" s="587"/>
      <c r="L569" s="545"/>
      <c r="M569" s="805"/>
      <c r="N569" s="814"/>
      <c r="O569" s="545"/>
      <c r="P569" s="31" t="s">
        <v>115</v>
      </c>
      <c r="Q569" s="30" t="s">
        <v>116</v>
      </c>
      <c r="R569" s="30">
        <v>15</v>
      </c>
      <c r="S569" s="563"/>
      <c r="T569" s="563"/>
      <c r="U569" s="563"/>
      <c r="V569" s="563"/>
      <c r="W569" s="563"/>
      <c r="X569" s="563"/>
      <c r="Y569" s="545"/>
      <c r="Z569" s="563"/>
      <c r="AA569" s="575"/>
      <c r="AB569" s="705"/>
      <c r="AC569" s="577"/>
      <c r="AD569" s="577"/>
      <c r="AE569" s="773"/>
      <c r="AF569" s="545"/>
      <c r="AG569" s="545"/>
      <c r="AH569" s="545"/>
      <c r="AI569" s="572"/>
      <c r="AJ569" s="540"/>
      <c r="AK569" s="551"/>
      <c r="AL569" s="551"/>
      <c r="AM569" s="545"/>
      <c r="AN569" s="791"/>
    </row>
    <row r="570" spans="1:40" ht="30" customHeight="1" thickBot="1">
      <c r="A570" s="436"/>
      <c r="B570" s="575"/>
      <c r="C570" s="797"/>
      <c r="D570" s="797"/>
      <c r="E570" s="812"/>
      <c r="F570" s="797"/>
      <c r="G570" s="648"/>
      <c r="H570" s="554"/>
      <c r="I570" s="92" t="s">
        <v>140</v>
      </c>
      <c r="J570" s="802"/>
      <c r="K570" s="587"/>
      <c r="L570" s="545"/>
      <c r="M570" s="805"/>
      <c r="N570" s="814"/>
      <c r="O570" s="545"/>
      <c r="P570" s="31" t="s">
        <v>118</v>
      </c>
      <c r="Q570" s="30" t="s">
        <v>119</v>
      </c>
      <c r="R570" s="30">
        <v>15</v>
      </c>
      <c r="S570" s="563"/>
      <c r="T570" s="563"/>
      <c r="U570" s="563"/>
      <c r="V570" s="563"/>
      <c r="W570" s="563"/>
      <c r="X570" s="563"/>
      <c r="Y570" s="545"/>
      <c r="Z570" s="563"/>
      <c r="AA570" s="575"/>
      <c r="AB570" s="705"/>
      <c r="AC570" s="577"/>
      <c r="AD570" s="577"/>
      <c r="AE570" s="773"/>
      <c r="AF570" s="545"/>
      <c r="AG570" s="545"/>
      <c r="AH570" s="545"/>
      <c r="AI570" s="572"/>
      <c r="AJ570" s="540"/>
      <c r="AK570" s="551"/>
      <c r="AL570" s="551"/>
      <c r="AM570" s="545"/>
      <c r="AN570" s="791"/>
    </row>
    <row r="571" spans="1:40" ht="15.75" thickBot="1">
      <c r="A571" s="436"/>
      <c r="B571" s="575"/>
      <c r="C571" s="797"/>
      <c r="D571" s="797"/>
      <c r="E571" s="810"/>
      <c r="F571" s="797"/>
      <c r="G571" s="648"/>
      <c r="H571" s="554" t="s">
        <v>129</v>
      </c>
      <c r="I571" s="92" t="s">
        <v>140</v>
      </c>
      <c r="J571" s="802"/>
      <c r="K571" s="587"/>
      <c r="L571" s="545"/>
      <c r="M571" s="805"/>
      <c r="N571" s="814"/>
      <c r="O571" s="545"/>
      <c r="P571" s="31" t="s">
        <v>121</v>
      </c>
      <c r="Q571" s="34" t="s">
        <v>122</v>
      </c>
      <c r="R571" s="30">
        <v>10</v>
      </c>
      <c r="S571" s="563"/>
      <c r="T571" s="563"/>
      <c r="U571" s="563"/>
      <c r="V571" s="563"/>
      <c r="W571" s="563"/>
      <c r="X571" s="563"/>
      <c r="Y571" s="545"/>
      <c r="Z571" s="563"/>
      <c r="AA571" s="575"/>
      <c r="AB571" s="705"/>
      <c r="AC571" s="577"/>
      <c r="AD571" s="577"/>
      <c r="AE571" s="773"/>
      <c r="AF571" s="545"/>
      <c r="AG571" s="545"/>
      <c r="AH571" s="545"/>
      <c r="AI571" s="572"/>
      <c r="AJ571" s="540"/>
      <c r="AK571" s="551"/>
      <c r="AL571" s="551"/>
      <c r="AM571" s="545"/>
      <c r="AN571" s="791"/>
    </row>
    <row r="572" spans="1:40" ht="15.75" thickBot="1">
      <c r="A572" s="436"/>
      <c r="B572" s="575"/>
      <c r="C572" s="797"/>
      <c r="D572" s="797"/>
      <c r="E572" s="810"/>
      <c r="F572" s="797"/>
      <c r="G572" s="648"/>
      <c r="H572" s="554"/>
      <c r="I572" s="92" t="s">
        <v>140</v>
      </c>
      <c r="J572" s="802"/>
      <c r="K572" s="587"/>
      <c r="L572" s="545"/>
      <c r="M572" s="805"/>
      <c r="N572" s="814"/>
      <c r="O572" s="545"/>
      <c r="P572" s="562"/>
      <c r="Q572" s="562"/>
      <c r="R572" s="562"/>
      <c r="S572" s="563"/>
      <c r="T572" s="563"/>
      <c r="U572" s="563"/>
      <c r="V572" s="563"/>
      <c r="W572" s="563"/>
      <c r="X572" s="563"/>
      <c r="Y572" s="545"/>
      <c r="Z572" s="563"/>
      <c r="AA572" s="575"/>
      <c r="AB572" s="705"/>
      <c r="AC572" s="577"/>
      <c r="AD572" s="577"/>
      <c r="AE572" s="773"/>
      <c r="AF572" s="545"/>
      <c r="AG572" s="545"/>
      <c r="AH572" s="545"/>
      <c r="AI572" s="572"/>
      <c r="AJ572" s="540"/>
      <c r="AK572" s="551"/>
      <c r="AL572" s="551"/>
      <c r="AM572" s="545"/>
      <c r="AN572" s="791"/>
    </row>
    <row r="573" spans="1:40" ht="15.75" thickBot="1">
      <c r="A573" s="436"/>
      <c r="B573" s="575"/>
      <c r="C573" s="797"/>
      <c r="D573" s="797"/>
      <c r="E573" s="810"/>
      <c r="F573" s="797"/>
      <c r="G573" s="648"/>
      <c r="H573" s="554" t="s">
        <v>130</v>
      </c>
      <c r="I573" s="92" t="s">
        <v>140</v>
      </c>
      <c r="J573" s="802"/>
      <c r="K573" s="587"/>
      <c r="L573" s="545"/>
      <c r="M573" s="805"/>
      <c r="N573" s="814"/>
      <c r="O573" s="545"/>
      <c r="P573" s="563"/>
      <c r="Q573" s="563"/>
      <c r="R573" s="563"/>
      <c r="S573" s="563"/>
      <c r="T573" s="563"/>
      <c r="U573" s="563"/>
      <c r="V573" s="563"/>
      <c r="W573" s="563"/>
      <c r="X573" s="563"/>
      <c r="Y573" s="545"/>
      <c r="Z573" s="563"/>
      <c r="AA573" s="575"/>
      <c r="AB573" s="705"/>
      <c r="AC573" s="577"/>
      <c r="AD573" s="577"/>
      <c r="AE573" s="773"/>
      <c r="AF573" s="545"/>
      <c r="AG573" s="545"/>
      <c r="AH573" s="545"/>
      <c r="AI573" s="572"/>
      <c r="AJ573" s="540"/>
      <c r="AK573" s="551"/>
      <c r="AL573" s="551"/>
      <c r="AM573" s="545"/>
      <c r="AN573" s="791"/>
    </row>
    <row r="574" spans="1:40" ht="15.75" thickBot="1">
      <c r="A574" s="436"/>
      <c r="B574" s="575"/>
      <c r="C574" s="797"/>
      <c r="D574" s="797"/>
      <c r="E574" s="810"/>
      <c r="F574" s="797"/>
      <c r="G574" s="648"/>
      <c r="H574" s="554"/>
      <c r="I574" s="92" t="s">
        <v>140</v>
      </c>
      <c r="J574" s="802"/>
      <c r="K574" s="587"/>
      <c r="L574" s="545"/>
      <c r="M574" s="805"/>
      <c r="N574" s="814"/>
      <c r="O574" s="545"/>
      <c r="P574" s="563"/>
      <c r="Q574" s="563"/>
      <c r="R574" s="563"/>
      <c r="S574" s="563"/>
      <c r="T574" s="563"/>
      <c r="U574" s="563"/>
      <c r="V574" s="563"/>
      <c r="W574" s="563"/>
      <c r="X574" s="563"/>
      <c r="Y574" s="545"/>
      <c r="Z574" s="563"/>
      <c r="AA574" s="575"/>
      <c r="AB574" s="705"/>
      <c r="AC574" s="577"/>
      <c r="AD574" s="577"/>
      <c r="AE574" s="773"/>
      <c r="AF574" s="545"/>
      <c r="AG574" s="545"/>
      <c r="AH574" s="545"/>
      <c r="AI574" s="572"/>
      <c r="AJ574" s="540"/>
      <c r="AK574" s="551"/>
      <c r="AL574" s="551"/>
      <c r="AM574" s="545"/>
      <c r="AN574" s="791"/>
    </row>
    <row r="575" spans="1:40" ht="15.75" thickBot="1">
      <c r="A575" s="436"/>
      <c r="B575" s="575"/>
      <c r="C575" s="797"/>
      <c r="D575" s="797"/>
      <c r="E575" s="810"/>
      <c r="F575" s="797"/>
      <c r="G575" s="648"/>
      <c r="H575" s="554" t="s">
        <v>131</v>
      </c>
      <c r="I575" s="92" t="s">
        <v>140</v>
      </c>
      <c r="J575" s="802"/>
      <c r="K575" s="587"/>
      <c r="L575" s="545"/>
      <c r="M575" s="805"/>
      <c r="N575" s="814"/>
      <c r="O575" s="545"/>
      <c r="P575" s="563"/>
      <c r="Q575" s="563"/>
      <c r="R575" s="563"/>
      <c r="S575" s="563"/>
      <c r="T575" s="563"/>
      <c r="U575" s="563"/>
      <c r="V575" s="563"/>
      <c r="W575" s="563"/>
      <c r="X575" s="563"/>
      <c r="Y575" s="545"/>
      <c r="Z575" s="563"/>
      <c r="AA575" s="575"/>
      <c r="AB575" s="705"/>
      <c r="AC575" s="577"/>
      <c r="AD575" s="577"/>
      <c r="AE575" s="773"/>
      <c r="AF575" s="545"/>
      <c r="AG575" s="545"/>
      <c r="AH575" s="545"/>
      <c r="AI575" s="572"/>
      <c r="AJ575" s="540"/>
      <c r="AK575" s="551"/>
      <c r="AL575" s="551"/>
      <c r="AM575" s="545"/>
      <c r="AN575" s="791"/>
    </row>
    <row r="576" spans="1:40" ht="30" customHeight="1" thickBot="1">
      <c r="A576" s="436"/>
      <c r="B576" s="575"/>
      <c r="C576" s="797"/>
      <c r="D576" s="797"/>
      <c r="E576" s="545"/>
      <c r="F576" s="797"/>
      <c r="G576" s="648"/>
      <c r="H576" s="554"/>
      <c r="I576" s="92" t="s">
        <v>140</v>
      </c>
      <c r="J576" s="802"/>
      <c r="K576" s="587"/>
      <c r="L576" s="545"/>
      <c r="M576" s="805"/>
      <c r="N576" s="814"/>
      <c r="O576" s="545"/>
      <c r="P576" s="563"/>
      <c r="Q576" s="563"/>
      <c r="R576" s="563"/>
      <c r="S576" s="563"/>
      <c r="T576" s="563"/>
      <c r="U576" s="563"/>
      <c r="V576" s="563"/>
      <c r="W576" s="563"/>
      <c r="X576" s="563"/>
      <c r="Y576" s="545"/>
      <c r="Z576" s="563"/>
      <c r="AA576" s="575"/>
      <c r="AB576" s="705"/>
      <c r="AC576" s="577"/>
      <c r="AD576" s="577"/>
      <c r="AE576" s="773"/>
      <c r="AF576" s="545"/>
      <c r="AG576" s="545"/>
      <c r="AH576" s="545"/>
      <c r="AI576" s="572"/>
      <c r="AJ576" s="540"/>
      <c r="AK576" s="551"/>
      <c r="AL576" s="551"/>
      <c r="AM576" s="545"/>
      <c r="AN576" s="791"/>
    </row>
    <row r="577" spans="1:40" ht="15.75" thickBot="1">
      <c r="A577" s="436"/>
      <c r="B577" s="575"/>
      <c r="C577" s="797"/>
      <c r="D577" s="797"/>
      <c r="E577" s="545"/>
      <c r="F577" s="797"/>
      <c r="G577" s="648"/>
      <c r="H577" s="554" t="s">
        <v>132</v>
      </c>
      <c r="I577" s="92" t="s">
        <v>140</v>
      </c>
      <c r="J577" s="802"/>
      <c r="K577" s="587"/>
      <c r="L577" s="545"/>
      <c r="M577" s="805"/>
      <c r="N577" s="814"/>
      <c r="O577" s="545"/>
      <c r="P577" s="563"/>
      <c r="Q577" s="563"/>
      <c r="R577" s="563"/>
      <c r="S577" s="563"/>
      <c r="T577" s="563"/>
      <c r="U577" s="563"/>
      <c r="V577" s="563"/>
      <c r="W577" s="563"/>
      <c r="X577" s="563"/>
      <c r="Y577" s="545"/>
      <c r="Z577" s="563"/>
      <c r="AA577" s="575"/>
      <c r="AB577" s="705"/>
      <c r="AC577" s="577"/>
      <c r="AD577" s="577"/>
      <c r="AE577" s="773"/>
      <c r="AF577" s="545"/>
      <c r="AG577" s="545"/>
      <c r="AH577" s="545"/>
      <c r="AI577" s="572"/>
      <c r="AJ577" s="540"/>
      <c r="AK577" s="551"/>
      <c r="AL577" s="551"/>
      <c r="AM577" s="545"/>
      <c r="AN577" s="791"/>
    </row>
    <row r="578" spans="1:40" ht="30" customHeight="1" thickBot="1">
      <c r="A578" s="436"/>
      <c r="B578" s="575"/>
      <c r="C578" s="797"/>
      <c r="D578" s="797"/>
      <c r="E578" s="545"/>
      <c r="F578" s="797"/>
      <c r="G578" s="648"/>
      <c r="H578" s="554"/>
      <c r="I578" s="92" t="s">
        <v>140</v>
      </c>
      <c r="J578" s="802"/>
      <c r="K578" s="587"/>
      <c r="L578" s="545"/>
      <c r="M578" s="805"/>
      <c r="N578" s="814"/>
      <c r="O578" s="545"/>
      <c r="P578" s="563"/>
      <c r="Q578" s="563"/>
      <c r="R578" s="563"/>
      <c r="S578" s="563"/>
      <c r="T578" s="563"/>
      <c r="U578" s="563"/>
      <c r="V578" s="563"/>
      <c r="W578" s="563"/>
      <c r="X578" s="563"/>
      <c r="Y578" s="545"/>
      <c r="Z578" s="563"/>
      <c r="AA578" s="575"/>
      <c r="AB578" s="705"/>
      <c r="AC578" s="577"/>
      <c r="AD578" s="577"/>
      <c r="AE578" s="773"/>
      <c r="AF578" s="545"/>
      <c r="AG578" s="545"/>
      <c r="AH578" s="545"/>
      <c r="AI578" s="572"/>
      <c r="AJ578" s="540"/>
      <c r="AK578" s="551"/>
      <c r="AL578" s="551"/>
      <c r="AM578" s="545"/>
      <c r="AN578" s="791"/>
    </row>
    <row r="579" spans="1:40" ht="15.75" thickBot="1">
      <c r="A579" s="436"/>
      <c r="B579" s="575"/>
      <c r="C579" s="797"/>
      <c r="D579" s="797"/>
      <c r="E579" s="545"/>
      <c r="F579" s="797"/>
      <c r="G579" s="648"/>
      <c r="H579" s="554" t="s">
        <v>133</v>
      </c>
      <c r="I579" s="92" t="s">
        <v>140</v>
      </c>
      <c r="J579" s="802"/>
      <c r="K579" s="587"/>
      <c r="L579" s="545"/>
      <c r="M579" s="805"/>
      <c r="N579" s="814"/>
      <c r="O579" s="545"/>
      <c r="P579" s="563"/>
      <c r="Q579" s="563"/>
      <c r="R579" s="563"/>
      <c r="S579" s="563"/>
      <c r="T579" s="563"/>
      <c r="U579" s="563"/>
      <c r="V579" s="563"/>
      <c r="W579" s="563"/>
      <c r="X579" s="563"/>
      <c r="Y579" s="545"/>
      <c r="Z579" s="563"/>
      <c r="AA579" s="575"/>
      <c r="AB579" s="705"/>
      <c r="AC579" s="577"/>
      <c r="AD579" s="577"/>
      <c r="AE579" s="773"/>
      <c r="AF579" s="545"/>
      <c r="AG579" s="545"/>
      <c r="AH579" s="545"/>
      <c r="AI579" s="572"/>
      <c r="AJ579" s="540"/>
      <c r="AK579" s="551"/>
      <c r="AL579" s="551"/>
      <c r="AM579" s="545"/>
      <c r="AN579" s="791"/>
    </row>
    <row r="580" spans="1:40" ht="15.75" thickBot="1">
      <c r="A580" s="436"/>
      <c r="B580" s="575"/>
      <c r="C580" s="797"/>
      <c r="D580" s="797"/>
      <c r="E580" s="545"/>
      <c r="F580" s="797"/>
      <c r="G580" s="648"/>
      <c r="H580" s="554"/>
      <c r="I580" s="92" t="s">
        <v>140</v>
      </c>
      <c r="J580" s="802"/>
      <c r="K580" s="587"/>
      <c r="L580" s="545"/>
      <c r="M580" s="805"/>
      <c r="N580" s="814"/>
      <c r="O580" s="545"/>
      <c r="P580" s="563"/>
      <c r="Q580" s="563"/>
      <c r="R580" s="563"/>
      <c r="S580" s="563"/>
      <c r="T580" s="563"/>
      <c r="U580" s="563"/>
      <c r="V580" s="563"/>
      <c r="W580" s="563"/>
      <c r="X580" s="563"/>
      <c r="Y580" s="545"/>
      <c r="Z580" s="563"/>
      <c r="AA580" s="575"/>
      <c r="AB580" s="705"/>
      <c r="AC580" s="577"/>
      <c r="AD580" s="577"/>
      <c r="AE580" s="773"/>
      <c r="AF580" s="545"/>
      <c r="AG580" s="545"/>
      <c r="AH580" s="545"/>
      <c r="AI580" s="572"/>
      <c r="AJ580" s="540"/>
      <c r="AK580" s="551"/>
      <c r="AL580" s="551"/>
      <c r="AM580" s="545"/>
      <c r="AN580" s="791"/>
    </row>
    <row r="581" spans="1:40" ht="15.75" thickBot="1">
      <c r="A581" s="436"/>
      <c r="B581" s="575"/>
      <c r="C581" s="797"/>
      <c r="D581" s="797"/>
      <c r="E581" s="545"/>
      <c r="F581" s="797"/>
      <c r="G581" s="648"/>
      <c r="H581" s="554" t="s">
        <v>134</v>
      </c>
      <c r="I581" s="92" t="s">
        <v>140</v>
      </c>
      <c r="J581" s="802"/>
      <c r="K581" s="587"/>
      <c r="L581" s="545"/>
      <c r="M581" s="805"/>
      <c r="N581" s="814"/>
      <c r="O581" s="545"/>
      <c r="P581" s="563"/>
      <c r="Q581" s="563"/>
      <c r="R581" s="563"/>
      <c r="S581" s="563"/>
      <c r="T581" s="563"/>
      <c r="U581" s="563"/>
      <c r="V581" s="563"/>
      <c r="W581" s="563"/>
      <c r="X581" s="563"/>
      <c r="Y581" s="545"/>
      <c r="Z581" s="563"/>
      <c r="AA581" s="575"/>
      <c r="AB581" s="705"/>
      <c r="AC581" s="577"/>
      <c r="AD581" s="577"/>
      <c r="AE581" s="773"/>
      <c r="AF581" s="545"/>
      <c r="AG581" s="545"/>
      <c r="AH581" s="545"/>
      <c r="AI581" s="572"/>
      <c r="AJ581" s="540"/>
      <c r="AK581" s="551"/>
      <c r="AL581" s="551"/>
      <c r="AM581" s="545"/>
      <c r="AN581" s="791"/>
    </row>
    <row r="582" spans="1:40" ht="119.25" customHeight="1" thickBot="1">
      <c r="A582" s="437"/>
      <c r="B582" s="793"/>
      <c r="C582" s="798"/>
      <c r="D582" s="798"/>
      <c r="E582" s="589"/>
      <c r="F582" s="798"/>
      <c r="G582" s="649"/>
      <c r="H582" s="781"/>
      <c r="I582" s="92" t="s">
        <v>140</v>
      </c>
      <c r="J582" s="803"/>
      <c r="K582" s="668"/>
      <c r="L582" s="589"/>
      <c r="M582" s="806"/>
      <c r="N582" s="815"/>
      <c r="O582" s="589"/>
      <c r="P582" s="658"/>
      <c r="Q582" s="658"/>
      <c r="R582" s="658"/>
      <c r="S582" s="658"/>
      <c r="T582" s="658"/>
      <c r="U582" s="658"/>
      <c r="V582" s="658"/>
      <c r="W582" s="658"/>
      <c r="X582" s="658"/>
      <c r="Y582" s="589"/>
      <c r="Z582" s="658"/>
      <c r="AA582" s="793"/>
      <c r="AB582" s="706"/>
      <c r="AC582" s="787"/>
      <c r="AD582" s="787"/>
      <c r="AE582" s="774"/>
      <c r="AF582" s="589"/>
      <c r="AG582" s="589"/>
      <c r="AH582" s="589"/>
      <c r="AI582" s="670"/>
      <c r="AJ582" s="794"/>
      <c r="AK582" s="795"/>
      <c r="AL582" s="795"/>
      <c r="AM582" s="589"/>
      <c r="AN582" s="792"/>
    </row>
  </sheetData>
  <mergeCells count="2151">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s>
  <conditionalFormatting sqref="L9 L35 L61 L87 L113 L165 L215 L242 L268 L294 L320 L346 L372 L398 L424 L450 L476 L502 L531">
    <cfRule type="containsText" dxfId="291" priority="9" operator="containsText" text="Extremo">
      <formula>NOT(ISERROR(SEARCH("Extremo",L9)))</formula>
    </cfRule>
    <cfRule type="containsText" dxfId="290" priority="10" operator="containsText" text="Alto">
      <formula>NOT(ISERROR(SEARCH("Alto",L9)))</formula>
    </cfRule>
    <cfRule type="containsText" dxfId="289" priority="11" operator="containsText" text="Moderado">
      <formula>NOT(ISERROR(SEARCH("Moderado",L9)))</formula>
    </cfRule>
    <cfRule type="containsText" dxfId="288" priority="12" operator="containsText" text="Bajo">
      <formula>NOT(ISERROR(SEARCH("Bajo",L9)))</formula>
    </cfRule>
  </conditionalFormatting>
  <conditionalFormatting sqref="L557">
    <cfRule type="containsText" dxfId="287" priority="1" operator="containsText" text="Extremo">
      <formula>NOT(ISERROR(SEARCH("Extremo",L557)))</formula>
    </cfRule>
    <cfRule type="containsText" dxfId="286" priority="2" operator="containsText" text="Alto">
      <formula>NOT(ISERROR(SEARCH("Alto",L557)))</formula>
    </cfRule>
    <cfRule type="containsText" dxfId="285" priority="3" operator="containsText" text="Moderado">
      <formula>NOT(ISERROR(SEARCH("Moderado",L557)))</formula>
    </cfRule>
    <cfRule type="containsText" dxfId="284" priority="4" operator="containsText" text="Bajo">
      <formula>NOT(ISERROR(SEARCH("Bajo",L557)))</formula>
    </cfRule>
  </conditionalFormatting>
  <conditionalFormatting sqref="AH9 AH35 AH61 AH87 AH113 AH165 AH215 AH242 AH268 AH294 AH320 AH346 AH372 AH398 AH424 AH450 AH476 AH502 AH531">
    <cfRule type="containsText" dxfId="283" priority="13" operator="containsText" text="Extremo">
      <formula>NOT(ISERROR(SEARCH("Extremo",AH9)))</formula>
    </cfRule>
    <cfRule type="containsText" dxfId="282" priority="14" operator="containsText" text="Alto">
      <formula>NOT(ISERROR(SEARCH("Alto",AH9)))</formula>
    </cfRule>
    <cfRule type="containsText" dxfId="281" priority="15" operator="containsText" text="Moderado">
      <formula>NOT(ISERROR(SEARCH("Moderado",AH9)))</formula>
    </cfRule>
    <cfRule type="containsText" dxfId="280" priority="16" operator="containsText" text="Bajo">
      <formula>NOT(ISERROR(SEARCH("Bajo",AH9)))</formula>
    </cfRule>
  </conditionalFormatting>
  <conditionalFormatting sqref="AH557">
    <cfRule type="containsText" dxfId="279" priority="5" operator="containsText" text="Extremo">
      <formula>NOT(ISERROR(SEARCH("Extremo",AH557)))</formula>
    </cfRule>
    <cfRule type="containsText" dxfId="278" priority="6" operator="containsText" text="Alto">
      <formula>NOT(ISERROR(SEARCH("Alto",AH557)))</formula>
    </cfRule>
    <cfRule type="containsText" dxfId="277" priority="7" operator="containsText" text="Moderado">
      <formula>NOT(ISERROR(SEARCH("Moderado",AH557)))</formula>
    </cfRule>
    <cfRule type="containsText" dxfId="276" priority="8" operator="containsText" text="Bajo">
      <formula>NOT(ISERROR(SEARCH("Bajo",AH557)))</formula>
    </cfRule>
  </conditionalFormatting>
  <dataValidations count="2">
    <dataValidation type="list" allowBlank="1" showInputMessage="1" showErrorMessage="1" sqref="F139" xr:uid="{00000000-0002-0000-0400-000000000000}">
      <formula1>$A$2:$A$13</formula1>
    </dataValidation>
    <dataValidation type="list" allowBlank="1" showInputMessage="1" showErrorMessage="1" sqref="O539:O556 BE43 U35:U43 BA43 BE35 BA35 U61:U69 BE69 BA61 BA69 BE61 BE95 U87:U95 BA95 BE87 BA87 U113:U121 AF139 BE113 BA113 BE121 BA121 AF163 U200:U206 BA223 U179 BE165 BA165 BE172 BA172 G215 U165:U172 O214 Q214 BE215 BA215 BE223 BA242 BE242 BA250 BE250 BA268 BE268 BA276 BE276 BE302 BA302 BE294 BA294 BE346 BA354 BE354 BE320 BA320 BE328 BA328 BA346 BE380 BA380 BE372 BA372 BE406 BA406 BE398 BA398 BE424 BA424 BE432 BA432 O458:O475 O484:O501 Q524 G113:G165 Q17:Q23 BE9 BA9 BE17 BA17" xr:uid="{00000000-0002-0000-0400-000001000000}"/>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16"/>
  <sheetViews>
    <sheetView topLeftCell="B1" workbookViewId="0">
      <selection activeCell="B2" sqref="B2"/>
    </sheetView>
  </sheetViews>
  <sheetFormatPr defaultColWidth="11.42578125" defaultRowHeight="15"/>
  <cols>
    <col min="2" max="2" width="99.28515625" customWidth="1"/>
    <col min="3" max="3" width="75.5703125" customWidth="1"/>
  </cols>
  <sheetData>
    <row r="2" spans="2:3">
      <c r="B2" s="346" t="s">
        <v>464</v>
      </c>
      <c r="C2" t="s">
        <v>465</v>
      </c>
    </row>
    <row r="3" spans="2:3">
      <c r="B3" s="346" t="s">
        <v>466</v>
      </c>
    </row>
    <row r="4" spans="2:3">
      <c r="B4" s="346" t="s">
        <v>467</v>
      </c>
    </row>
    <row r="5" spans="2:3" ht="45">
      <c r="B5" s="346" t="s">
        <v>468</v>
      </c>
    </row>
    <row r="6" spans="2:3">
      <c r="B6" s="345" t="s">
        <v>469</v>
      </c>
    </row>
    <row r="7" spans="2:3">
      <c r="B7" s="966" t="s">
        <v>470</v>
      </c>
    </row>
    <row r="8" spans="2:3">
      <c r="B8" s="966"/>
    </row>
    <row r="9" spans="2:3">
      <c r="B9" s="966"/>
    </row>
    <row r="10" spans="2:3">
      <c r="B10" s="966" t="s">
        <v>471</v>
      </c>
    </row>
    <row r="11" spans="2:3">
      <c r="B11" s="966"/>
    </row>
    <row r="12" spans="2:3">
      <c r="B12" s="966"/>
    </row>
    <row r="13" spans="2:3">
      <c r="B13" s="345" t="s">
        <v>472</v>
      </c>
    </row>
    <row r="14" spans="2:3">
      <c r="B14" s="345" t="s">
        <v>473</v>
      </c>
    </row>
    <row r="15" spans="2:3" ht="30">
      <c r="B15" s="346" t="s">
        <v>474</v>
      </c>
    </row>
    <row r="16" spans="2:3">
      <c r="B16" s="346" t="s">
        <v>475</v>
      </c>
    </row>
  </sheetData>
  <mergeCells count="2">
    <mergeCell ref="B7:B9"/>
    <mergeCell ref="B10:B12"/>
  </mergeCells>
  <conditionalFormatting sqref="B2:B16">
    <cfRule type="cellIs" dxfId="275" priority="1" operator="equal">
      <formula>"NO DILIGENCIAR"</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1"/>
  <sheetViews>
    <sheetView zoomScaleNormal="100" zoomScaleSheetLayoutView="110" workbookViewId="0">
      <selection activeCell="C2" sqref="C2:D2"/>
    </sheetView>
  </sheetViews>
  <sheetFormatPr defaultColWidth="11.42578125" defaultRowHeight="11.25"/>
  <cols>
    <col min="1" max="1" width="11.42578125" style="23"/>
    <col min="2" max="2" width="7.140625" style="23" customWidth="1"/>
    <col min="3" max="3" width="6.28515625" style="23" customWidth="1"/>
    <col min="4" max="4" width="17.28515625" style="23" customWidth="1"/>
    <col min="5" max="5" width="15.85546875" style="23" customWidth="1"/>
    <col min="6" max="6" width="15" style="23" customWidth="1"/>
    <col min="7" max="7" width="15.5703125" style="198" customWidth="1"/>
    <col min="8" max="8" width="13.7109375" style="198" customWidth="1"/>
    <col min="9" max="9" width="15.28515625" style="198" customWidth="1"/>
    <col min="10" max="10" width="17" style="23" customWidth="1"/>
    <col min="11" max="11" width="15.140625" style="23" customWidth="1"/>
    <col min="12" max="12" width="0" style="23" hidden="1" customWidth="1"/>
    <col min="13" max="13" width="13.85546875" style="23" hidden="1" customWidth="1"/>
    <col min="14" max="16" width="0" style="23" hidden="1" customWidth="1"/>
    <col min="17" max="16384" width="11.42578125" style="23"/>
  </cols>
  <sheetData>
    <row r="1" spans="1:16" ht="21" customHeight="1" thickBot="1">
      <c r="A1" s="983" t="s">
        <v>476</v>
      </c>
      <c r="B1" s="984"/>
      <c r="C1" s="984"/>
      <c r="D1" s="984"/>
      <c r="E1" s="984"/>
      <c r="F1" s="984"/>
      <c r="G1" s="984"/>
      <c r="H1" s="984"/>
      <c r="I1" s="984"/>
      <c r="J1" s="984"/>
      <c r="K1" s="984"/>
      <c r="L1" s="979" t="s">
        <v>477</v>
      </c>
      <c r="M1" s="980"/>
      <c r="N1" s="980"/>
      <c r="O1" s="980"/>
      <c r="P1" s="981" t="s">
        <v>478</v>
      </c>
    </row>
    <row r="2" spans="1:16" ht="78.75" customHeight="1">
      <c r="A2" s="985" t="s">
        <v>479</v>
      </c>
      <c r="B2" s="986"/>
      <c r="C2" s="989" t="s">
        <v>480</v>
      </c>
      <c r="D2" s="990"/>
      <c r="E2" s="213" t="s">
        <v>481</v>
      </c>
      <c r="F2" s="262" t="s">
        <v>482</v>
      </c>
      <c r="G2" s="262" t="s">
        <v>483</v>
      </c>
      <c r="H2" s="262" t="s">
        <v>484</v>
      </c>
      <c r="I2" s="262" t="s">
        <v>485</v>
      </c>
      <c r="J2" s="214" t="s">
        <v>35</v>
      </c>
      <c r="K2" s="215" t="s">
        <v>34</v>
      </c>
      <c r="L2" s="183" t="s">
        <v>486</v>
      </c>
      <c r="M2" s="149" t="s">
        <v>487</v>
      </c>
      <c r="N2" s="149" t="s">
        <v>488</v>
      </c>
      <c r="O2" s="149" t="s">
        <v>489</v>
      </c>
      <c r="P2" s="982"/>
    </row>
    <row r="3" spans="1:16" ht="182.25" customHeight="1">
      <c r="A3" s="987" t="s">
        <v>490</v>
      </c>
      <c r="B3" s="988"/>
      <c r="C3" s="216" t="s">
        <v>491</v>
      </c>
      <c r="D3" s="217" t="s">
        <v>492</v>
      </c>
      <c r="E3" s="217" t="s">
        <v>493</v>
      </c>
      <c r="F3" s="257" t="s">
        <v>494</v>
      </c>
      <c r="G3" s="258"/>
      <c r="H3" s="258">
        <v>1</v>
      </c>
      <c r="I3" s="259">
        <v>1</v>
      </c>
      <c r="J3" s="217" t="s">
        <v>495</v>
      </c>
      <c r="K3" s="217" t="s">
        <v>496</v>
      </c>
      <c r="L3" s="185"/>
      <c r="M3" s="184"/>
      <c r="N3" s="184"/>
      <c r="O3" s="184"/>
      <c r="P3" s="184"/>
    </row>
    <row r="4" spans="1:16" ht="81" customHeight="1">
      <c r="A4" s="973" t="s">
        <v>497</v>
      </c>
      <c r="B4" s="974"/>
      <c r="C4" s="218" t="s">
        <v>498</v>
      </c>
      <c r="D4" s="217" t="s">
        <v>499</v>
      </c>
      <c r="E4" s="219" t="s">
        <v>500</v>
      </c>
      <c r="F4" s="257" t="s">
        <v>494</v>
      </c>
      <c r="G4" s="260"/>
      <c r="H4" s="260"/>
      <c r="I4" s="261">
        <v>1</v>
      </c>
      <c r="J4" s="217" t="s">
        <v>501</v>
      </c>
      <c r="K4" s="217" t="s">
        <v>502</v>
      </c>
      <c r="L4" s="185"/>
      <c r="M4" s="184"/>
      <c r="N4" s="184"/>
      <c r="O4" s="184"/>
      <c r="P4" s="184"/>
    </row>
    <row r="5" spans="1:16" ht="100.5" customHeight="1">
      <c r="A5" s="975"/>
      <c r="B5" s="976"/>
      <c r="C5" s="218" t="s">
        <v>503</v>
      </c>
      <c r="D5" s="217" t="s">
        <v>504</v>
      </c>
      <c r="E5" s="217" t="s">
        <v>505</v>
      </c>
      <c r="F5" s="257" t="s">
        <v>494</v>
      </c>
      <c r="G5" s="259"/>
      <c r="H5" s="259"/>
      <c r="I5" s="258">
        <v>1</v>
      </c>
      <c r="J5" s="217" t="s">
        <v>506</v>
      </c>
      <c r="K5" s="217" t="s">
        <v>507</v>
      </c>
      <c r="L5" s="185"/>
      <c r="M5" s="184"/>
      <c r="N5" s="184"/>
      <c r="O5" s="184"/>
      <c r="P5" s="184"/>
    </row>
    <row r="6" spans="1:16" ht="138.75" customHeight="1">
      <c r="A6" s="977" t="s">
        <v>508</v>
      </c>
      <c r="B6" s="978"/>
      <c r="C6" s="218" t="s">
        <v>509</v>
      </c>
      <c r="D6" s="217" t="s">
        <v>510</v>
      </c>
      <c r="E6" s="217" t="s">
        <v>511</v>
      </c>
      <c r="F6" s="257" t="s">
        <v>494</v>
      </c>
      <c r="G6" s="259"/>
      <c r="H6" s="259"/>
      <c r="I6" s="258">
        <v>1</v>
      </c>
      <c r="J6" s="217" t="s">
        <v>512</v>
      </c>
      <c r="K6" s="217" t="s">
        <v>513</v>
      </c>
      <c r="L6" s="185"/>
      <c r="M6" s="184"/>
      <c r="N6" s="184"/>
      <c r="O6" s="184"/>
      <c r="P6" s="184"/>
    </row>
    <row r="7" spans="1:16" ht="133.5" customHeight="1">
      <c r="A7" s="977"/>
      <c r="B7" s="978"/>
      <c r="C7" s="218" t="s">
        <v>514</v>
      </c>
      <c r="D7" s="217" t="s">
        <v>515</v>
      </c>
      <c r="E7" s="217" t="s">
        <v>516</v>
      </c>
      <c r="F7" s="257" t="s">
        <v>494</v>
      </c>
      <c r="G7" s="258">
        <v>1</v>
      </c>
      <c r="H7" s="259"/>
      <c r="I7" s="258"/>
      <c r="J7" s="217" t="s">
        <v>517</v>
      </c>
      <c r="K7" s="217" t="s">
        <v>518</v>
      </c>
      <c r="L7" s="185"/>
      <c r="M7" s="184"/>
      <c r="N7" s="184"/>
      <c r="O7" s="184"/>
      <c r="P7" s="184"/>
    </row>
    <row r="8" spans="1:16" ht="133.5" customHeight="1">
      <c r="A8" s="977"/>
      <c r="B8" s="978"/>
      <c r="C8" s="218" t="s">
        <v>519</v>
      </c>
      <c r="D8" s="217" t="s">
        <v>520</v>
      </c>
      <c r="E8" s="217" t="s">
        <v>521</v>
      </c>
      <c r="F8" s="257" t="s">
        <v>494</v>
      </c>
      <c r="G8" s="258">
        <v>1</v>
      </c>
      <c r="H8" s="258">
        <v>1</v>
      </c>
      <c r="I8" s="258">
        <v>1</v>
      </c>
      <c r="J8" s="217" t="s">
        <v>522</v>
      </c>
      <c r="K8" s="217" t="s">
        <v>523</v>
      </c>
      <c r="L8" s="185"/>
      <c r="M8" s="184"/>
      <c r="N8" s="184"/>
      <c r="O8" s="184"/>
      <c r="P8" s="184"/>
    </row>
    <row r="9" spans="1:16" ht="99.75" customHeight="1" thickBot="1">
      <c r="A9" s="969" t="s">
        <v>524</v>
      </c>
      <c r="B9" s="970"/>
      <c r="C9" s="218" t="s">
        <v>525</v>
      </c>
      <c r="D9" s="217" t="s">
        <v>526</v>
      </c>
      <c r="E9" s="217" t="s">
        <v>527</v>
      </c>
      <c r="F9" s="257" t="s">
        <v>494</v>
      </c>
      <c r="G9" s="258">
        <v>1</v>
      </c>
      <c r="H9" s="258">
        <v>1</v>
      </c>
      <c r="I9" s="258">
        <v>1</v>
      </c>
      <c r="J9" s="217" t="s">
        <v>528</v>
      </c>
      <c r="K9" s="217" t="s">
        <v>529</v>
      </c>
      <c r="L9" s="185"/>
      <c r="M9" s="184"/>
      <c r="N9" s="184"/>
      <c r="O9" s="184"/>
      <c r="P9" s="184"/>
    </row>
    <row r="10" spans="1:16" ht="163.5" customHeight="1" thickBot="1">
      <c r="A10" s="971" t="s">
        <v>530</v>
      </c>
      <c r="B10" s="972"/>
      <c r="C10" s="220" t="s">
        <v>531</v>
      </c>
      <c r="D10" s="217" t="s">
        <v>532</v>
      </c>
      <c r="E10" s="217" t="s">
        <v>533</v>
      </c>
      <c r="F10" s="257" t="s">
        <v>494</v>
      </c>
      <c r="G10" s="258">
        <v>1</v>
      </c>
      <c r="H10" s="258">
        <v>1</v>
      </c>
      <c r="I10" s="258">
        <v>1</v>
      </c>
      <c r="J10" s="217" t="s">
        <v>534</v>
      </c>
      <c r="K10" s="217" t="s">
        <v>535</v>
      </c>
      <c r="L10" s="185"/>
      <c r="M10" s="184"/>
      <c r="N10" s="184"/>
      <c r="O10" s="184"/>
      <c r="P10" s="184"/>
    </row>
    <row r="11" spans="1:16" ht="11.25" customHeight="1">
      <c r="A11" s="967"/>
      <c r="B11" s="968"/>
      <c r="C11" s="968"/>
      <c r="D11" s="968"/>
      <c r="E11" s="968"/>
      <c r="F11" s="968"/>
      <c r="G11" s="968"/>
      <c r="H11" s="968"/>
      <c r="I11" s="968"/>
      <c r="J11" s="968"/>
      <c r="K11" s="968"/>
    </row>
  </sheetData>
  <mergeCells count="11">
    <mergeCell ref="L1:O1"/>
    <mergeCell ref="P1:P2"/>
    <mergeCell ref="A1:K1"/>
    <mergeCell ref="A2:B2"/>
    <mergeCell ref="A3:B3"/>
    <mergeCell ref="C2:D2"/>
    <mergeCell ref="A11:K11"/>
    <mergeCell ref="A9:B9"/>
    <mergeCell ref="A10:B10"/>
    <mergeCell ref="A4:B5"/>
    <mergeCell ref="A6:B8"/>
  </mergeCells>
  <pageMargins left="0.31496062992125984" right="0.51181102362204722" top="0.74803149606299213" bottom="0.74803149606299213" header="0.31496062992125984" footer="0.31496062992125984"/>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Hoja2!$E$4:$E$5</xm:f>
          </x14:formula1>
          <xm:sqref>F3:F10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2A45E-4C86-47D2-844D-19106DE2A9B5}">
  <dimension ref="B1:H16"/>
  <sheetViews>
    <sheetView topLeftCell="B1" zoomScale="90" zoomScaleNormal="90" workbookViewId="0">
      <selection activeCell="G13" sqref="G13"/>
    </sheetView>
  </sheetViews>
  <sheetFormatPr defaultColWidth="11.42578125" defaultRowHeight="15"/>
  <cols>
    <col min="1" max="1" width="2.7109375" style="72" customWidth="1"/>
    <col min="2" max="2" width="7" style="73" customWidth="1"/>
    <col min="3" max="3" width="14" style="73" customWidth="1"/>
    <col min="4" max="4" width="22.140625" style="73" customWidth="1"/>
    <col min="5" max="5" width="23.42578125" style="74" customWidth="1"/>
    <col min="6" max="6" width="15.85546875" style="74" customWidth="1"/>
    <col min="7" max="7" width="48.140625" style="74" customWidth="1"/>
    <col min="8" max="16384" width="11.42578125" style="72"/>
  </cols>
  <sheetData>
    <row r="1" spans="2:8" ht="97.5" customHeight="1">
      <c r="B1" s="993"/>
      <c r="C1" s="993"/>
      <c r="D1" s="994" t="s">
        <v>536</v>
      </c>
      <c r="E1" s="994"/>
      <c r="F1" s="994"/>
      <c r="G1" s="994"/>
    </row>
    <row r="2" spans="2:8" ht="18" customHeight="1"/>
    <row r="3" spans="2:8" ht="46.5" customHeight="1">
      <c r="C3" s="995" t="s">
        <v>537</v>
      </c>
      <c r="D3" s="996"/>
      <c r="E3" s="996"/>
      <c r="F3" s="997"/>
      <c r="G3" s="998" t="s">
        <v>538</v>
      </c>
    </row>
    <row r="4" spans="2:8" ht="24.75" customHeight="1">
      <c r="C4" s="995" t="s">
        <v>539</v>
      </c>
      <c r="D4" s="996"/>
      <c r="E4" s="996"/>
      <c r="F4" s="997"/>
      <c r="G4" s="998"/>
    </row>
    <row r="5" spans="2:8" ht="68.25" customHeight="1">
      <c r="C5" s="337">
        <v>1</v>
      </c>
      <c r="D5" s="991" t="s">
        <v>540</v>
      </c>
      <c r="E5" s="992"/>
      <c r="F5" s="340" t="s">
        <v>541</v>
      </c>
      <c r="G5" s="341" t="s">
        <v>542</v>
      </c>
    </row>
    <row r="6" spans="2:8" ht="39.75" customHeight="1">
      <c r="C6" s="335">
        <v>2</v>
      </c>
      <c r="D6" s="991" t="s">
        <v>543</v>
      </c>
      <c r="E6" s="992"/>
      <c r="F6" s="340" t="s">
        <v>541</v>
      </c>
      <c r="G6" s="343" t="s">
        <v>544</v>
      </c>
    </row>
    <row r="7" spans="2:8" ht="51.75" customHeight="1">
      <c r="C7" s="335">
        <v>3</v>
      </c>
      <c r="D7" s="991" t="s">
        <v>545</v>
      </c>
      <c r="E7" s="992"/>
      <c r="F7" s="340" t="s">
        <v>541</v>
      </c>
      <c r="G7" s="341" t="s">
        <v>546</v>
      </c>
    </row>
    <row r="8" spans="2:8" ht="60" customHeight="1">
      <c r="C8" s="335">
        <v>4</v>
      </c>
      <c r="D8" s="991" t="s">
        <v>547</v>
      </c>
      <c r="E8" s="992"/>
      <c r="F8" s="342" t="s">
        <v>541</v>
      </c>
      <c r="G8" s="341" t="s">
        <v>548</v>
      </c>
    </row>
    <row r="9" spans="2:8" ht="61.5" customHeight="1">
      <c r="C9" s="335">
        <v>5</v>
      </c>
      <c r="D9" s="991" t="s">
        <v>549</v>
      </c>
      <c r="E9" s="992"/>
      <c r="F9" s="340" t="s">
        <v>541</v>
      </c>
      <c r="G9" s="341" t="s">
        <v>542</v>
      </c>
    </row>
    <row r="10" spans="2:8" ht="42.75" customHeight="1">
      <c r="C10" s="335">
        <v>6</v>
      </c>
      <c r="D10" s="991" t="s">
        <v>550</v>
      </c>
      <c r="E10" s="992"/>
      <c r="F10" s="340" t="s">
        <v>541</v>
      </c>
      <c r="G10" s="341" t="s">
        <v>551</v>
      </c>
    </row>
    <row r="11" spans="2:8" ht="47.25" customHeight="1">
      <c r="C11" s="335">
        <v>7</v>
      </c>
      <c r="D11" s="991" t="s">
        <v>552</v>
      </c>
      <c r="E11" s="992"/>
      <c r="F11" s="340" t="s">
        <v>541</v>
      </c>
      <c r="G11" s="341" t="s">
        <v>551</v>
      </c>
    </row>
    <row r="12" spans="2:8" ht="44.25" customHeight="1">
      <c r="C12" s="335">
        <v>8</v>
      </c>
      <c r="D12" s="991" t="s">
        <v>553</v>
      </c>
      <c r="E12" s="992"/>
      <c r="F12" s="340" t="s">
        <v>541</v>
      </c>
      <c r="G12" s="341" t="s">
        <v>554</v>
      </c>
    </row>
    <row r="13" spans="2:8" ht="69.75" customHeight="1">
      <c r="C13" s="335">
        <v>9</v>
      </c>
      <c r="D13" s="991" t="s">
        <v>555</v>
      </c>
      <c r="E13" s="992"/>
      <c r="F13" s="340" t="s">
        <v>541</v>
      </c>
      <c r="G13" s="341" t="s">
        <v>542</v>
      </c>
    </row>
    <row r="14" spans="2:8" ht="30" customHeight="1">
      <c r="B14" s="72"/>
      <c r="C14" s="78"/>
      <c r="D14" s="78"/>
      <c r="E14" s="73"/>
    </row>
    <row r="15" spans="2:8">
      <c r="E15" s="73"/>
      <c r="F15" s="73"/>
      <c r="G15" s="73"/>
      <c r="H15" s="73"/>
    </row>
    <row r="16" spans="2:8">
      <c r="E16" s="73"/>
      <c r="F16" s="73"/>
      <c r="G16" s="73"/>
      <c r="H16" s="73"/>
    </row>
  </sheetData>
  <mergeCells count="14">
    <mergeCell ref="D5:E5"/>
    <mergeCell ref="B1:C1"/>
    <mergeCell ref="D1:G1"/>
    <mergeCell ref="C3:F3"/>
    <mergeCell ref="G3:G4"/>
    <mergeCell ref="C4:F4"/>
    <mergeCell ref="D12:E12"/>
    <mergeCell ref="D13:E13"/>
    <mergeCell ref="D6:E6"/>
    <mergeCell ref="D7:E7"/>
    <mergeCell ref="D8:E8"/>
    <mergeCell ref="D9:E9"/>
    <mergeCell ref="D10:E10"/>
    <mergeCell ref="D11:E11"/>
  </mergeCells>
  <hyperlinks>
    <hyperlink ref="G5" r:id="rId1" xr:uid="{66154E0E-D5D8-47C3-96B9-FB8B3AFAE2D2}"/>
    <hyperlink ref="G7" r:id="rId2" location="b" xr:uid="{F78E69A1-DB7E-4E48-A587-F9735D4E44E6}"/>
    <hyperlink ref="G9" r:id="rId3" xr:uid="{B6D3C269-0B62-4F0F-BEB7-79C2AF17A318}"/>
    <hyperlink ref="G10" r:id="rId4" xr:uid="{57A1007B-E760-48A4-B48E-AB4B59A9CB7E}"/>
    <hyperlink ref="G11" r:id="rId5" xr:uid="{91661680-3C4F-4BBE-9E7E-756A270D4A4A}"/>
    <hyperlink ref="G12" r:id="rId6" xr:uid="{0C849809-098D-47F9-9DB7-E8CF906BAB07}"/>
    <hyperlink ref="G13" r:id="rId7" xr:uid="{5BD8B40F-2967-46BE-B29E-23C3EC5263F6}"/>
    <hyperlink ref="G8" r:id="rId8" xr:uid="{44A4B77E-7A38-49FA-A886-447696E9DA4E}"/>
    <hyperlink ref="G6" r:id="rId9" xr:uid="{E258985F-800A-4F52-9612-A53EA1C0D6D7}"/>
  </hyperlinks>
  <printOptions horizontalCentered="1"/>
  <pageMargins left="0.70866141732283472" right="0.70866141732283472" top="0.74803149606299213" bottom="0.74803149606299213" header="0.31496062992125984" footer="0.31496062992125984"/>
  <pageSetup scale="60" orientation="landscape" r:id="rId10"/>
  <drawing r:id="rId1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I496"/>
  <sheetViews>
    <sheetView topLeftCell="AA1" zoomScale="70" zoomScaleNormal="70" workbookViewId="0">
      <pane ySplit="1" topLeftCell="A342" activePane="bottomLeft" state="frozen"/>
      <selection pane="bottomLeft" activeCell="AL345" sqref="AL345:AL363"/>
    </sheetView>
  </sheetViews>
  <sheetFormatPr defaultColWidth="11.42578125" defaultRowHeight="15"/>
  <cols>
    <col min="1" max="1" width="5.140625" style="73" customWidth="1"/>
    <col min="2" max="2" width="21.85546875" style="73" customWidth="1"/>
    <col min="3" max="3" width="23.7109375" style="73" customWidth="1"/>
    <col min="4" max="4" width="24" style="74" customWidth="1"/>
    <col min="5" max="5" width="32.7109375" style="73" customWidth="1"/>
    <col min="6" max="7" width="22.5703125" style="73" customWidth="1"/>
    <col min="8" max="8" width="21.5703125" style="74" customWidth="1"/>
    <col min="9" max="9" width="75.7109375" style="75" customWidth="1"/>
    <col min="10" max="10" width="10.85546875" style="74" customWidth="1"/>
    <col min="11" max="11" width="8" style="76" customWidth="1"/>
    <col min="12" max="12" width="19.140625" style="74" customWidth="1"/>
    <col min="13" max="14" width="17.85546875" style="74" customWidth="1"/>
    <col min="15" max="15" width="84.140625" style="73" customWidth="1"/>
    <col min="16" max="16" width="15.7109375" style="73" hidden="1" customWidth="1"/>
    <col min="17" max="17" width="47.85546875" style="73" hidden="1" customWidth="1"/>
    <col min="18" max="18" width="43" style="73" hidden="1" customWidth="1"/>
    <col min="19" max="19" width="24.28515625" style="73" hidden="1" customWidth="1"/>
    <col min="20" max="22" width="20" style="73" hidden="1" customWidth="1"/>
    <col min="23" max="25" width="21.140625" style="73" hidden="1" customWidth="1"/>
    <col min="26" max="26" width="28.5703125" style="73" customWidth="1"/>
    <col min="27" max="27" width="27.42578125" style="73" customWidth="1"/>
    <col min="28" max="28" width="26.28515625" style="73" customWidth="1"/>
    <col min="29" max="29" width="28.85546875" style="73" customWidth="1"/>
    <col min="30" max="30" width="23.28515625" style="73" customWidth="1"/>
    <col min="31" max="34" width="21.140625" style="73" customWidth="1"/>
    <col min="35" max="35" width="24.85546875" style="74" customWidth="1"/>
    <col min="36" max="36" width="23.85546875" style="74" hidden="1" customWidth="1"/>
    <col min="37" max="37" width="17.140625" style="74" customWidth="1"/>
    <col min="38" max="38" width="17.85546875" style="73" customWidth="1"/>
    <col min="39" max="39" width="17.85546875" style="74" customWidth="1"/>
    <col min="40" max="40" width="36" style="73" customWidth="1"/>
    <col min="41" max="42" width="16.5703125" style="73" customWidth="1"/>
    <col min="43" max="43" width="17.5703125" style="73" customWidth="1"/>
    <col min="44" max="44" width="27.28515625" style="73" customWidth="1"/>
    <col min="45" max="46" width="11.42578125" style="73" hidden="1" customWidth="1"/>
    <col min="47" max="47" width="34" style="73" hidden="1" customWidth="1"/>
    <col min="48" max="48" width="16.5703125" style="73" hidden="1" customWidth="1"/>
    <col min="49" max="49" width="7.28515625" style="73" hidden="1" customWidth="1"/>
    <col min="50" max="50" width="8.5703125" style="73" hidden="1" customWidth="1"/>
    <col min="51" max="51" width="19" style="73" hidden="1" customWidth="1"/>
    <col min="52" max="52" width="16.5703125" style="73" hidden="1" customWidth="1"/>
    <col min="53" max="53" width="7.28515625" style="73" hidden="1" customWidth="1"/>
    <col min="54" max="54" width="8.5703125" style="73" hidden="1" customWidth="1"/>
    <col min="55" max="55" width="19" style="73" hidden="1" customWidth="1"/>
    <col min="56" max="56" width="16.5703125" style="73" hidden="1" customWidth="1"/>
    <col min="57" max="57" width="14.85546875" style="73" hidden="1" customWidth="1"/>
    <col min="58" max="58" width="13.7109375" style="73" hidden="1" customWidth="1"/>
    <col min="59" max="59" width="16.5703125" style="73" hidden="1" customWidth="1"/>
    <col min="60" max="60" width="19.85546875" style="73" hidden="1" customWidth="1"/>
    <col min="61" max="61" width="51.42578125" style="73" hidden="1" customWidth="1"/>
    <col min="62" max="16384" width="11.42578125" style="72"/>
  </cols>
  <sheetData>
    <row r="1" spans="1:61" ht="81.75" customHeight="1">
      <c r="A1" s="993"/>
      <c r="B1" s="993"/>
      <c r="C1" s="993"/>
      <c r="D1" s="1117" t="s">
        <v>556</v>
      </c>
      <c r="E1" s="1117"/>
      <c r="F1" s="1117"/>
      <c r="G1" s="1117"/>
      <c r="H1" s="1117"/>
      <c r="I1" s="1117"/>
      <c r="J1" s="1117"/>
      <c r="K1" s="1117"/>
      <c r="L1" s="1117"/>
      <c r="M1" s="1117"/>
      <c r="N1" s="1117"/>
      <c r="O1" s="1117"/>
      <c r="P1" s="1117"/>
      <c r="Q1" s="1117"/>
      <c r="R1" s="1117"/>
      <c r="S1" s="1117"/>
      <c r="T1" s="1117"/>
      <c r="U1" s="1117"/>
      <c r="V1" s="1117"/>
      <c r="W1" s="1117"/>
      <c r="X1" s="1117"/>
      <c r="Y1" s="1117"/>
      <c r="Z1" s="1117"/>
      <c r="AA1" s="1117"/>
      <c r="AB1" s="1117"/>
      <c r="AC1" s="1117"/>
      <c r="AD1" s="1117"/>
      <c r="AE1" s="1117"/>
      <c r="AF1" s="1117"/>
      <c r="AG1" s="1117"/>
      <c r="AH1" s="1117"/>
      <c r="AI1" s="1117"/>
      <c r="AJ1" s="1117"/>
      <c r="AK1" s="1117"/>
      <c r="AL1" s="1117"/>
      <c r="AM1" s="1117"/>
      <c r="AN1" s="1117"/>
      <c r="AO1" s="1117"/>
      <c r="AP1" s="1117"/>
      <c r="AQ1" s="1117"/>
      <c r="AR1" s="1117"/>
      <c r="AS1" s="77"/>
      <c r="AT1" s="77"/>
      <c r="AU1" s="77"/>
      <c r="AV1" s="77"/>
      <c r="AW1" s="77"/>
      <c r="AX1" s="77"/>
      <c r="AY1" s="77"/>
      <c r="AZ1" s="77"/>
      <c r="BA1" s="77"/>
      <c r="BB1" s="77"/>
      <c r="BC1" s="77"/>
      <c r="BD1" s="77"/>
      <c r="BE1" s="77"/>
      <c r="BF1" s="77"/>
      <c r="BG1" s="77"/>
      <c r="BH1" s="77"/>
      <c r="BI1" s="77"/>
    </row>
    <row r="2" spans="1:61" s="78" customFormat="1" ht="18.75" customHeight="1" thickBot="1">
      <c r="A2" s="1118" t="s">
        <v>3</v>
      </c>
      <c r="B2" s="1118"/>
      <c r="C2" s="1118"/>
      <c r="D2" s="1118"/>
      <c r="E2" s="1118"/>
      <c r="F2" s="1118"/>
      <c r="G2" s="263"/>
      <c r="H2" s="1118" t="s">
        <v>4</v>
      </c>
      <c r="I2" s="1118"/>
      <c r="J2" s="1118"/>
      <c r="K2" s="1118"/>
      <c r="L2" s="1118"/>
      <c r="M2" s="1118"/>
      <c r="N2" s="1118"/>
      <c r="O2" s="1118" t="s">
        <v>5</v>
      </c>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26" t="s">
        <v>6</v>
      </c>
      <c r="AT2" s="1127"/>
      <c r="AU2" s="1127"/>
      <c r="AV2" s="1127"/>
      <c r="AW2" s="1127"/>
      <c r="AX2" s="1127"/>
      <c r="AY2" s="1127"/>
      <c r="AZ2" s="1127"/>
      <c r="BA2" s="1127"/>
      <c r="BB2" s="1127"/>
      <c r="BC2" s="1127"/>
      <c r="BD2" s="1128"/>
      <c r="BE2" s="1129" t="s">
        <v>7</v>
      </c>
      <c r="BF2" s="1127"/>
      <c r="BG2" s="1127"/>
      <c r="BH2" s="1127"/>
      <c r="BI2" s="1128"/>
    </row>
    <row r="3" spans="1:61" s="79" customFormat="1" ht="61.5" customHeight="1">
      <c r="A3" s="1123" t="s">
        <v>8</v>
      </c>
      <c r="B3" s="1123" t="s">
        <v>50</v>
      </c>
      <c r="C3" s="1123" t="s">
        <v>51</v>
      </c>
      <c r="D3" s="1123" t="s">
        <v>52</v>
      </c>
      <c r="E3" s="1123" t="s">
        <v>53</v>
      </c>
      <c r="F3" s="1123" t="s">
        <v>54</v>
      </c>
      <c r="G3" s="1123" t="s">
        <v>557</v>
      </c>
      <c r="H3" s="1123" t="s">
        <v>55</v>
      </c>
      <c r="I3" s="1131" t="s">
        <v>56</v>
      </c>
      <c r="J3" s="1132"/>
      <c r="K3" s="1133"/>
      <c r="L3" s="1123" t="s">
        <v>57</v>
      </c>
      <c r="M3" s="1123" t="s">
        <v>58</v>
      </c>
      <c r="N3" s="1123" t="s">
        <v>59</v>
      </c>
      <c r="O3" s="1131" t="s">
        <v>60</v>
      </c>
      <c r="P3" s="1146" t="s">
        <v>18</v>
      </c>
      <c r="Q3" s="1150" t="s">
        <v>61</v>
      </c>
      <c r="R3" s="1151"/>
      <c r="S3" s="1152"/>
      <c r="T3" s="1144" t="s">
        <v>62</v>
      </c>
      <c r="U3" s="1146" t="s">
        <v>63</v>
      </c>
      <c r="V3" s="1114" t="s">
        <v>64</v>
      </c>
      <c r="W3" s="1114" t="s">
        <v>65</v>
      </c>
      <c r="X3" s="1114" t="s">
        <v>66</v>
      </c>
      <c r="Y3" s="1114" t="s">
        <v>67</v>
      </c>
      <c r="Z3" s="1156" t="s">
        <v>482</v>
      </c>
      <c r="AA3" s="1159" t="s">
        <v>483</v>
      </c>
      <c r="AB3" s="1159" t="s">
        <v>484</v>
      </c>
      <c r="AC3" s="1159" t="s">
        <v>485</v>
      </c>
      <c r="AD3" s="1114" t="s">
        <v>68</v>
      </c>
      <c r="AE3" s="1114" t="s">
        <v>70</v>
      </c>
      <c r="AF3" s="1114" t="s">
        <v>71</v>
      </c>
      <c r="AG3" s="1114" t="s">
        <v>72</v>
      </c>
      <c r="AH3" s="1114" t="s">
        <v>73</v>
      </c>
      <c r="AI3" s="1114" t="s">
        <v>13</v>
      </c>
      <c r="AJ3" s="264"/>
      <c r="AK3" s="1114" t="s">
        <v>14</v>
      </c>
      <c r="AL3" s="1114" t="s">
        <v>15</v>
      </c>
      <c r="AM3" s="1114" t="s">
        <v>74</v>
      </c>
      <c r="AN3" s="1150" t="s">
        <v>75</v>
      </c>
      <c r="AO3" s="1151"/>
      <c r="AP3" s="1151"/>
      <c r="AQ3" s="1151"/>
      <c r="AR3" s="1153"/>
      <c r="AS3" s="1109" t="s">
        <v>23</v>
      </c>
      <c r="AT3" s="1109"/>
      <c r="AU3" s="1109"/>
      <c r="AV3" s="1110"/>
      <c r="AW3" s="1108" t="s">
        <v>24</v>
      </c>
      <c r="AX3" s="1109"/>
      <c r="AY3" s="1109"/>
      <c r="AZ3" s="1110"/>
      <c r="BA3" s="1108" t="s">
        <v>558</v>
      </c>
      <c r="BB3" s="1109"/>
      <c r="BC3" s="1109"/>
      <c r="BD3" s="1138"/>
      <c r="BE3" s="1139" t="s">
        <v>26</v>
      </c>
      <c r="BF3" s="1111" t="s">
        <v>27</v>
      </c>
      <c r="BG3" s="1111" t="s">
        <v>28</v>
      </c>
      <c r="BH3" s="1111" t="s">
        <v>29</v>
      </c>
      <c r="BI3" s="1120" t="s">
        <v>30</v>
      </c>
    </row>
    <row r="4" spans="1:61" s="79" customFormat="1" ht="42" customHeight="1">
      <c r="A4" s="1115"/>
      <c r="B4" s="1115"/>
      <c r="C4" s="1115"/>
      <c r="D4" s="1115"/>
      <c r="E4" s="1115"/>
      <c r="F4" s="1115"/>
      <c r="G4" s="1115"/>
      <c r="H4" s="1115"/>
      <c r="I4" s="1134"/>
      <c r="J4" s="1135"/>
      <c r="K4" s="1136"/>
      <c r="L4" s="1115"/>
      <c r="M4" s="1115"/>
      <c r="N4" s="1115"/>
      <c r="O4" s="1149"/>
      <c r="P4" s="1147"/>
      <c r="Q4" s="1123" t="s">
        <v>76</v>
      </c>
      <c r="R4" s="1123" t="s">
        <v>77</v>
      </c>
      <c r="S4" s="1123" t="s">
        <v>78</v>
      </c>
      <c r="T4" s="1145"/>
      <c r="U4" s="1147"/>
      <c r="V4" s="1115"/>
      <c r="W4" s="1115"/>
      <c r="X4" s="1115"/>
      <c r="Y4" s="1115"/>
      <c r="Z4" s="1157"/>
      <c r="AA4" s="1160"/>
      <c r="AB4" s="1160"/>
      <c r="AC4" s="1160"/>
      <c r="AD4" s="1115"/>
      <c r="AE4" s="1115"/>
      <c r="AF4" s="1115"/>
      <c r="AG4" s="1115"/>
      <c r="AH4" s="1115"/>
      <c r="AI4" s="1115"/>
      <c r="AJ4" s="265"/>
      <c r="AK4" s="1115"/>
      <c r="AL4" s="1115"/>
      <c r="AM4" s="1115"/>
      <c r="AN4" s="1123" t="s">
        <v>559</v>
      </c>
      <c r="AO4" s="1123" t="s">
        <v>32</v>
      </c>
      <c r="AP4" s="1123" t="s">
        <v>33</v>
      </c>
      <c r="AQ4" s="1123" t="s">
        <v>34</v>
      </c>
      <c r="AR4" s="1124" t="s">
        <v>35</v>
      </c>
      <c r="AS4" s="1154" t="s">
        <v>36</v>
      </c>
      <c r="AT4" s="1111" t="s">
        <v>37</v>
      </c>
      <c r="AU4" s="1111" t="s">
        <v>38</v>
      </c>
      <c r="AV4" s="1111" t="s">
        <v>28</v>
      </c>
      <c r="AW4" s="1111" t="s">
        <v>36</v>
      </c>
      <c r="AX4" s="1111" t="s">
        <v>37</v>
      </c>
      <c r="AY4" s="1111" t="s">
        <v>38</v>
      </c>
      <c r="AZ4" s="1111" t="s">
        <v>28</v>
      </c>
      <c r="BA4" s="1111" t="s">
        <v>36</v>
      </c>
      <c r="BB4" s="1111" t="s">
        <v>37</v>
      </c>
      <c r="BC4" s="1111" t="s">
        <v>38</v>
      </c>
      <c r="BD4" s="1142" t="s">
        <v>28</v>
      </c>
      <c r="BE4" s="1140"/>
      <c r="BF4" s="1137"/>
      <c r="BG4" s="1137"/>
      <c r="BH4" s="1137"/>
      <c r="BI4" s="1121"/>
    </row>
    <row r="5" spans="1:61" s="78" customFormat="1" ht="65.25" customHeight="1" thickBot="1">
      <c r="A5" s="1130"/>
      <c r="B5" s="1130"/>
      <c r="C5" s="1130"/>
      <c r="D5" s="1130"/>
      <c r="E5" s="1130"/>
      <c r="F5" s="1130"/>
      <c r="G5" s="1130"/>
      <c r="H5" s="1130"/>
      <c r="I5" s="266" t="s">
        <v>80</v>
      </c>
      <c r="J5" s="265" t="s">
        <v>81</v>
      </c>
      <c r="K5" s="267" t="s">
        <v>82</v>
      </c>
      <c r="L5" s="1130"/>
      <c r="M5" s="1130"/>
      <c r="N5" s="1130"/>
      <c r="O5" s="1134"/>
      <c r="P5" s="1148"/>
      <c r="Q5" s="1116"/>
      <c r="R5" s="1116"/>
      <c r="S5" s="1116"/>
      <c r="T5" s="1125"/>
      <c r="U5" s="1148"/>
      <c r="V5" s="1116"/>
      <c r="W5" s="1116"/>
      <c r="X5" s="1116"/>
      <c r="Y5" s="1116"/>
      <c r="Z5" s="1158"/>
      <c r="AA5" s="1161"/>
      <c r="AB5" s="1161"/>
      <c r="AC5" s="1161"/>
      <c r="AD5" s="1116"/>
      <c r="AE5" s="1116"/>
      <c r="AF5" s="1116"/>
      <c r="AG5" s="1116"/>
      <c r="AH5" s="1116"/>
      <c r="AI5" s="1116"/>
      <c r="AJ5" s="268"/>
      <c r="AK5" s="1116"/>
      <c r="AL5" s="1116"/>
      <c r="AM5" s="1116"/>
      <c r="AN5" s="1116"/>
      <c r="AO5" s="1116"/>
      <c r="AP5" s="1116"/>
      <c r="AQ5" s="1116"/>
      <c r="AR5" s="1125"/>
      <c r="AS5" s="1155"/>
      <c r="AT5" s="1112"/>
      <c r="AU5" s="1112"/>
      <c r="AV5" s="1112"/>
      <c r="AW5" s="1112"/>
      <c r="AX5" s="1112"/>
      <c r="AY5" s="1112"/>
      <c r="AZ5" s="1112"/>
      <c r="BA5" s="1112"/>
      <c r="BB5" s="1112"/>
      <c r="BC5" s="1112"/>
      <c r="BD5" s="1143"/>
      <c r="BE5" s="1141"/>
      <c r="BF5" s="1112"/>
      <c r="BG5" s="1112"/>
      <c r="BH5" s="1112"/>
      <c r="BI5" s="1122"/>
    </row>
    <row r="6" spans="1:61" ht="46.5" customHeight="1">
      <c r="A6" s="1031">
        <v>1</v>
      </c>
      <c r="B6" s="1035" t="s">
        <v>560</v>
      </c>
      <c r="C6" s="1014" t="s">
        <v>561</v>
      </c>
      <c r="D6" s="1014" t="s">
        <v>85</v>
      </c>
      <c r="E6" s="1029" t="s">
        <v>562</v>
      </c>
      <c r="F6" s="1014" t="s">
        <v>563</v>
      </c>
      <c r="G6" s="1039" t="s">
        <v>564</v>
      </c>
      <c r="H6" s="1014" t="s">
        <v>88</v>
      </c>
      <c r="I6" s="120" t="s">
        <v>89</v>
      </c>
      <c r="J6" s="159" t="s">
        <v>90</v>
      </c>
      <c r="K6" s="1042">
        <f>COUNTIF(J6:J24,"Si")</f>
        <v>12</v>
      </c>
      <c r="L6" s="1043" t="str">
        <f>+IF(AND(K6&lt;6,K6&gt;0),"Moderado",IF(AND(K6&lt;12,K6&gt;5),"Mayor",IF(AND(K6&lt;20,K6&gt;11),"Catastrófico","Responda las Preguntas de Impacto")))</f>
        <v>Catastrófico</v>
      </c>
      <c r="M6" s="1016" t="str">
        <f>IF(AND(EXACT(H6,"Rara vez"),(EXACT(L6,"Moderado"))),"Moderado",IF(AND(EXACT(H6,"Rara vez"),(EXACT(L6,"Mayor"))),"Alto",IF(AND(EXACT(H6,"Rara vez"),(EXACT(L6,"Catastrófico"))),"Extremo",IF(AND(EXACT(H6,"Improbable"),(EXACT(L6,"Moderado"))),"Moderado",IF(AND(EXACT(H6,"Improbable"),(EXACT(L6,"Mayor"))),"Alto",IF(AND(EXACT(H6,"Improbable"),(EXACT(L6,"Catastrófico"))),"Extremo",IF(AND(EXACT(H6,"Posible"),(EXACT(L6,"Moderado"))),"Alto",IF(AND(EXACT(H6,"Posible"),(EXACT(L6,"Mayor"))),"Extremo",IF(AND(EXACT(H6,"Posible"),(EXACT(L6,"Catastrófico"))),"Extremo",IF(AND(EXACT(H6,"Probable"),(EXACT(L6,"Moderado"))),"Alto",IF(AND(EXACT(H6,"Probable"),(EXACT(L6,"Mayor"))),"Extremo",IF(AND(EXACT(H6,"Probable"),(EXACT(L6,"Catastrófico"))),"Extremo",IF(AND(EXACT(H6,"Casi Seguro"),(EXACT(L6,"Moderado"))),"Extremo",IF(AND(EXACT(H6,"Casi Seguro"),(EXACT(L6,"Mayor"))),"Extremo",IF(AND(EXACT(H6,"Casi Seguro"),(EXACT(L6,"Catastrófico"))),"Extremo","")))))))))))))))</f>
        <v>Extremo</v>
      </c>
      <c r="N6" s="1014" t="s">
        <v>565</v>
      </c>
      <c r="O6" s="1029" t="s">
        <v>566</v>
      </c>
      <c r="P6" s="1041" t="s">
        <v>92</v>
      </c>
      <c r="Q6" s="209" t="s">
        <v>93</v>
      </c>
      <c r="R6" s="210" t="s">
        <v>94</v>
      </c>
      <c r="S6" s="209">
        <v>15</v>
      </c>
      <c r="T6" s="1106">
        <f>SUM(S6:S12)</f>
        <v>100</v>
      </c>
      <c r="U6" s="1106" t="str">
        <f>+IF(AND(T6&lt;=100,T6&gt;=96),"Fuerte",IF(AND(T6&lt;=95,T6&gt;=86),"Moderado",IF(AND(T6&lt;=85,K6&gt;=0),"Débil"," ")))</f>
        <v>Fuerte</v>
      </c>
      <c r="V6" s="1046" t="s">
        <v>95</v>
      </c>
      <c r="W6" s="1106" t="str">
        <f>IF(AND(EXACT(U6,"Fuerte"),(EXACT(V6,"Fuerte"))),"Fuerte",IF(AND(EXACT(U6,"Fuerte"),(EXACT(V6,"Moderado"))),"Moderado",IF(AND(EXACT(U6,"Fuerte"),(EXACT(V6,"Débil"))),"Débil",IF(AND(EXACT(U6,"Moderado"),(EXACT(V6,"Fuerte"))),"Moderado",IF(AND(EXACT(U6,"Moderado"),(EXACT(V6,"Moderado"))),"Moderado",IF(AND(EXACT(U6,"Moderado"),(EXACT(V6,"Débil"))),"Débil",IF(AND(EXACT(U6,"Débil"),(EXACT(V6,"Fuerte"))),"Débil",IF(AND(EXACT(U6,"Débil"),(EXACT(V6,"Moderado"))),"Débil",IF(AND(EXACT(U6,"Débil"),(EXACT(V6,"Débil"))),"Débil",)))))))))</f>
        <v>Fuerte</v>
      </c>
      <c r="X6" s="1106">
        <f>IF(W6="Fuerte",100,IF(W6="Moderado",50,IF(W6="Débil",0)))</f>
        <v>100</v>
      </c>
      <c r="Y6" s="1106">
        <f>AVERAGE(X6:X24)</f>
        <v>100</v>
      </c>
      <c r="Z6" s="1002" t="s">
        <v>494</v>
      </c>
      <c r="AA6" s="1002">
        <v>4</v>
      </c>
      <c r="AB6" s="1002">
        <v>4</v>
      </c>
      <c r="AC6" s="1002">
        <v>4</v>
      </c>
      <c r="AD6" s="1040" t="s">
        <v>392</v>
      </c>
      <c r="AE6" s="1010" t="s">
        <v>393</v>
      </c>
      <c r="AF6" s="1107" t="str">
        <f>+IF(Y6=100,"Fuerte",IF(AND(Y6&lt;=99,Y6&gt;=50),"Moderado",IF(Y6&lt;50,"Débil"," ")))</f>
        <v>Fuerte</v>
      </c>
      <c r="AG6" s="1011" t="s">
        <v>99</v>
      </c>
      <c r="AH6" s="1107" t="s">
        <v>100</v>
      </c>
      <c r="AI6" s="1105" t="str">
        <f>IF(AND(OR(AH6="Directamente",AH6="Indirectamente",AH6="No Disminuye"),(AF6="Fuerte"),(AG6="Directamente"),(OR(H6="Rara vez",H6="Improbable",H6="Posible"))),"Rara vez",IF(AND(OR(AH6="Directamente",AH6="Indirectamente",AH6="No Disminuye"),(AF6="Fuerte"),(AG6="Directamente"),(H6="Probable")),"Improbable",IF(AND(OR(AH6="Directamente",AH6="Indirectamente",AH6="No Disminuye"),(AF6="Fuerte"),(AG6="Directamente"),(H6="Casi Seguro")),"Posible",IF(AND(AH6="Directamente",AG6="No disminuye",AF6="Fuerte"),H6,IF(AND(OR(AH6="Directamente",AH6="Indirectamente",AH6="No Disminuye"),AF6="Moderado",AG6="Directamente",(OR(H6="Rara vez",H6="Improbable"))),"Rara vez",IF(AND(OR(AH6="Directamente",AH6="Indirectamente",AH6="No Disminuye"),(AF6="Moderado"),(AG6="Directamente"),(H6="Posible")),"Improbable",IF(AND(OR(AH6="Directamente",AH6="Indirectamente",AH6="No Disminuye"),(AF6="Moderado"),(AG6="Directamente"),(H6="Probable")),"Posible",IF(AND(OR(AH6="Directamente",AH6="Indirectamente",AH6="No Disminuye"),(AF6="Moderado"),(AG6="Directamente"),(H6="Casi Seguro")),"Probable",IF(AND(AH6="Directamente",AG6="No disminuye",AF6="Moderado"),H6,IF(AF6="Débil",H6," ESTA COMBINACION NO ESTÁ CONTEMPLADA EN LA METODOLOGÍA "))))))))))</f>
        <v>Rara vez</v>
      </c>
      <c r="AJ6" s="1105" t="str">
        <f>IF(AND(OR(AH6="Directamente",AH6="Indirectamente",AH6="No Disminuye"),AF6="Moderado",AG6="Directamente",(OR(H6="Raro",H6="Improbable"))),"Raro",IF(AND(OR(AH6="Directamente",AH6="Indirectamente",AH6="No Disminuye"),(AF6="Moderado"),(AG6="Directamente"),(H6="Posible")),"Improbable",IF(AND(OR(AH6="Directamente",AH6="Indirectamente",AH6="No Disminuye"),(AF6="Moderado"),(AG6="Directamente"),(H6="Probable")),"Posible",IF(AND(OR(AH6="Directamente",AH6="Indirectamente",AH6="No Disminuye"),(AF6="Moderado"),(AG6="Directamente"),(H6="Casi Seguro")),"Probable",IF(AND(AH6="Directamente",AG6="No disminuye",AF6="Moderado"),H6," ")))))</f>
        <v xml:space="preserve"> </v>
      </c>
      <c r="AK6" s="1105" t="str">
        <f>L6</f>
        <v>Catastrófico</v>
      </c>
      <c r="AL6" s="1105" t="str">
        <f>IF(AND(EXACT(AI6,"Rara vez"),(EXACT(AK6,"Moderado"))),"Moderado",IF(AND(EXACT(AI6,"Rara vez"),(EXACT(AK6,"Mayor"))),"Alto",IF(AND(EXACT(AI6,"Rara vez"),(EXACT(AK6,"Catastrófico"))),"Extremo",IF(AND(EXACT(AI6,"Improbable"),(EXACT(AK6,"Moderado"))),"Moderado",IF(AND(EXACT(AI6,"Improbable"),(EXACT(AK6,"Mayor"))),"Alto",IF(AND(EXACT(AI6,"Improbable"),(EXACT(AK6,"Catastrófico"))),"Extremo",IF(AND(EXACT(AI6,"Posible"),(EXACT(AK6,"Moderado"))),"Alto",IF(AND(EXACT(AI6,"Posible"),(EXACT(AK6,"Mayor"))),"Extremo",IF(AND(EXACT(AI6,"Posible"),(EXACT(AK6,"Catastrófico"))),"Extremo",IF(AND(EXACT(AI6,"Probable"),(EXACT(AK6,"Moderado"))),"Alto",IF(AND(EXACT(AI6,"Probable"),(EXACT(AK6,"Mayor"))),"Extremo",IF(AND(EXACT(AI6,"Probable"),(EXACT(AK6,"Catastrófico"))),"Extremo",IF(AND(EXACT(AI6,"Casi Seguro"),(EXACT(AK6,"Moderado"))),"Extremo",IF(AND(EXACT(AI6,"Casi Seguro"),(EXACT(AK6,"Mayor"))),"Extremo",IF(AND(EXACT(AI6,"Casi Seguro"),(EXACT(AK6,"Catastrófico"))),"Extremo","")))))))))))))))</f>
        <v>Extremo</v>
      </c>
      <c r="AM6" s="1041" t="s">
        <v>565</v>
      </c>
      <c r="AN6" s="1020" t="s">
        <v>567</v>
      </c>
      <c r="AO6" s="1104">
        <v>44562</v>
      </c>
      <c r="AP6" s="1104">
        <v>44926</v>
      </c>
      <c r="AQ6" s="1095" t="s">
        <v>568</v>
      </c>
      <c r="AR6" s="1113" t="s">
        <v>569</v>
      </c>
      <c r="AS6" s="1032"/>
      <c r="AT6" s="1025"/>
      <c r="AU6" s="1025"/>
      <c r="AV6" s="1025"/>
      <c r="AW6" s="1025"/>
      <c r="AX6" s="1025"/>
      <c r="AY6" s="1025"/>
      <c r="AZ6" s="1025"/>
      <c r="BA6" s="1025"/>
      <c r="BB6" s="1025"/>
      <c r="BC6" s="1025"/>
      <c r="BD6" s="1071"/>
      <c r="BE6" s="1064"/>
      <c r="BF6" s="1058"/>
      <c r="BG6" s="1058"/>
      <c r="BH6" s="1058"/>
      <c r="BI6" s="1052"/>
    </row>
    <row r="7" spans="1:61" ht="30" customHeight="1">
      <c r="A7" s="1031"/>
      <c r="B7" s="1035"/>
      <c r="C7" s="1014"/>
      <c r="D7" s="1014"/>
      <c r="E7" s="1029"/>
      <c r="F7" s="1014"/>
      <c r="G7" s="1040"/>
      <c r="H7" s="1014"/>
      <c r="I7" s="120" t="s">
        <v>104</v>
      </c>
      <c r="J7" s="159" t="s">
        <v>90</v>
      </c>
      <c r="K7" s="1042"/>
      <c r="L7" s="1043"/>
      <c r="M7" s="1016"/>
      <c r="N7" s="1014"/>
      <c r="O7" s="1029"/>
      <c r="P7" s="1014"/>
      <c r="Q7" s="121" t="s">
        <v>105</v>
      </c>
      <c r="R7" s="122" t="s">
        <v>106</v>
      </c>
      <c r="S7" s="121">
        <v>15</v>
      </c>
      <c r="T7" s="1022"/>
      <c r="U7" s="1022"/>
      <c r="V7" s="1031"/>
      <c r="W7" s="1022"/>
      <c r="X7" s="1022"/>
      <c r="Y7" s="1022"/>
      <c r="Z7" s="1002"/>
      <c r="AA7" s="1002"/>
      <c r="AB7" s="1002"/>
      <c r="AC7" s="1002"/>
      <c r="AD7" s="1040"/>
      <c r="AE7" s="1010"/>
      <c r="AF7" s="1008"/>
      <c r="AG7" s="1015"/>
      <c r="AH7" s="1008"/>
      <c r="AI7" s="1016"/>
      <c r="AJ7" s="1016"/>
      <c r="AK7" s="1016"/>
      <c r="AL7" s="1016"/>
      <c r="AM7" s="1014"/>
      <c r="AN7" s="1020"/>
      <c r="AO7" s="1017"/>
      <c r="AP7" s="1017"/>
      <c r="AQ7" s="1012"/>
      <c r="AR7" s="1013"/>
      <c r="AS7" s="1033"/>
      <c r="AT7" s="1026"/>
      <c r="AU7" s="1026"/>
      <c r="AV7" s="1026"/>
      <c r="AW7" s="1026"/>
      <c r="AX7" s="1026"/>
      <c r="AY7" s="1026"/>
      <c r="AZ7" s="1026"/>
      <c r="BA7" s="1026"/>
      <c r="BB7" s="1026"/>
      <c r="BC7" s="1026"/>
      <c r="BD7" s="1072"/>
      <c r="BE7" s="1065"/>
      <c r="BF7" s="1059"/>
      <c r="BG7" s="1059"/>
      <c r="BH7" s="1059"/>
      <c r="BI7" s="1053"/>
    </row>
    <row r="8" spans="1:61" ht="30" customHeight="1">
      <c r="A8" s="1031"/>
      <c r="B8" s="1035"/>
      <c r="C8" s="1014"/>
      <c r="D8" s="1014"/>
      <c r="E8" s="1029"/>
      <c r="F8" s="1014"/>
      <c r="G8" s="1040"/>
      <c r="H8" s="1014"/>
      <c r="I8" s="120" t="s">
        <v>107</v>
      </c>
      <c r="J8" s="159" t="s">
        <v>111</v>
      </c>
      <c r="K8" s="1042"/>
      <c r="L8" s="1043"/>
      <c r="M8" s="1016"/>
      <c r="N8" s="1014"/>
      <c r="O8" s="1029"/>
      <c r="P8" s="1014"/>
      <c r="Q8" s="121" t="s">
        <v>108</v>
      </c>
      <c r="R8" s="122" t="s">
        <v>109</v>
      </c>
      <c r="S8" s="121">
        <v>15</v>
      </c>
      <c r="T8" s="1022"/>
      <c r="U8" s="1022"/>
      <c r="V8" s="1031"/>
      <c r="W8" s="1022"/>
      <c r="X8" s="1022"/>
      <c r="Y8" s="1022"/>
      <c r="Z8" s="1002"/>
      <c r="AA8" s="1002"/>
      <c r="AB8" s="1002"/>
      <c r="AC8" s="1002"/>
      <c r="AD8" s="1040"/>
      <c r="AE8" s="1010"/>
      <c r="AF8" s="1008"/>
      <c r="AG8" s="1015"/>
      <c r="AH8" s="1008"/>
      <c r="AI8" s="1016"/>
      <c r="AJ8" s="1016"/>
      <c r="AK8" s="1016"/>
      <c r="AL8" s="1016"/>
      <c r="AM8" s="1014"/>
      <c r="AN8" s="1020"/>
      <c r="AO8" s="1017"/>
      <c r="AP8" s="1017"/>
      <c r="AQ8" s="1012"/>
      <c r="AR8" s="1013"/>
      <c r="AS8" s="1033"/>
      <c r="AT8" s="1026"/>
      <c r="AU8" s="1026"/>
      <c r="AV8" s="1026"/>
      <c r="AW8" s="1026"/>
      <c r="AX8" s="1026"/>
      <c r="AY8" s="1026"/>
      <c r="AZ8" s="1026"/>
      <c r="BA8" s="1026"/>
      <c r="BB8" s="1026"/>
      <c r="BC8" s="1026"/>
      <c r="BD8" s="1072"/>
      <c r="BE8" s="1065"/>
      <c r="BF8" s="1059"/>
      <c r="BG8" s="1059"/>
      <c r="BH8" s="1059"/>
      <c r="BI8" s="1053"/>
    </row>
    <row r="9" spans="1:61" ht="30" customHeight="1">
      <c r="A9" s="1031"/>
      <c r="B9" s="1035"/>
      <c r="C9" s="1014"/>
      <c r="D9" s="1014"/>
      <c r="E9" s="1029"/>
      <c r="F9" s="1014"/>
      <c r="G9" s="1040"/>
      <c r="H9" s="1014"/>
      <c r="I9" s="120" t="s">
        <v>110</v>
      </c>
      <c r="J9" s="159" t="s">
        <v>111</v>
      </c>
      <c r="K9" s="1042"/>
      <c r="L9" s="1043"/>
      <c r="M9" s="1016"/>
      <c r="N9" s="1014"/>
      <c r="O9" s="1029"/>
      <c r="P9" s="1014"/>
      <c r="Q9" s="121" t="s">
        <v>112</v>
      </c>
      <c r="R9" s="122" t="s">
        <v>113</v>
      </c>
      <c r="S9" s="121">
        <v>15</v>
      </c>
      <c r="T9" s="1022"/>
      <c r="U9" s="1022"/>
      <c r="V9" s="1031"/>
      <c r="W9" s="1022"/>
      <c r="X9" s="1022"/>
      <c r="Y9" s="1022"/>
      <c r="Z9" s="1002"/>
      <c r="AA9" s="1002"/>
      <c r="AB9" s="1002"/>
      <c r="AC9" s="1002"/>
      <c r="AD9" s="1040"/>
      <c r="AE9" s="1010"/>
      <c r="AF9" s="1008"/>
      <c r="AG9" s="1015"/>
      <c r="AH9" s="1008"/>
      <c r="AI9" s="1016"/>
      <c r="AJ9" s="1016"/>
      <c r="AK9" s="1016"/>
      <c r="AL9" s="1016"/>
      <c r="AM9" s="1014"/>
      <c r="AN9" s="1020"/>
      <c r="AO9" s="1017"/>
      <c r="AP9" s="1017"/>
      <c r="AQ9" s="1012"/>
      <c r="AR9" s="1013"/>
      <c r="AS9" s="1033"/>
      <c r="AT9" s="1026"/>
      <c r="AU9" s="1026"/>
      <c r="AV9" s="1026"/>
      <c r="AW9" s="1026"/>
      <c r="AX9" s="1026"/>
      <c r="AY9" s="1026"/>
      <c r="AZ9" s="1026"/>
      <c r="BA9" s="1026"/>
      <c r="BB9" s="1026"/>
      <c r="BC9" s="1026"/>
      <c r="BD9" s="1072"/>
      <c r="BE9" s="1065"/>
      <c r="BF9" s="1059"/>
      <c r="BG9" s="1059"/>
      <c r="BH9" s="1059"/>
      <c r="BI9" s="1053"/>
    </row>
    <row r="10" spans="1:61" ht="30" customHeight="1">
      <c r="A10" s="1031"/>
      <c r="B10" s="1035"/>
      <c r="C10" s="1014"/>
      <c r="D10" s="1014"/>
      <c r="E10" s="1029"/>
      <c r="F10" s="1014"/>
      <c r="G10" s="1040"/>
      <c r="H10" s="1014"/>
      <c r="I10" s="120" t="s">
        <v>114</v>
      </c>
      <c r="J10" s="159" t="s">
        <v>90</v>
      </c>
      <c r="K10" s="1042"/>
      <c r="L10" s="1043"/>
      <c r="M10" s="1016"/>
      <c r="N10" s="1014"/>
      <c r="O10" s="1029"/>
      <c r="P10" s="1014"/>
      <c r="Q10" s="121" t="s">
        <v>115</v>
      </c>
      <c r="R10" s="122" t="s">
        <v>116</v>
      </c>
      <c r="S10" s="121">
        <v>15</v>
      </c>
      <c r="T10" s="1022"/>
      <c r="U10" s="1022"/>
      <c r="V10" s="1031"/>
      <c r="W10" s="1022"/>
      <c r="X10" s="1022"/>
      <c r="Y10" s="1022"/>
      <c r="Z10" s="1002"/>
      <c r="AA10" s="1002"/>
      <c r="AB10" s="1002"/>
      <c r="AC10" s="1002"/>
      <c r="AD10" s="1040"/>
      <c r="AE10" s="1010"/>
      <c r="AF10" s="1008"/>
      <c r="AG10" s="1015"/>
      <c r="AH10" s="1008"/>
      <c r="AI10" s="1016"/>
      <c r="AJ10" s="1016"/>
      <c r="AK10" s="1016"/>
      <c r="AL10" s="1016"/>
      <c r="AM10" s="1014"/>
      <c r="AN10" s="1020"/>
      <c r="AO10" s="1017"/>
      <c r="AP10" s="1017"/>
      <c r="AQ10" s="1012"/>
      <c r="AR10" s="1013"/>
      <c r="AS10" s="1033"/>
      <c r="AT10" s="1026"/>
      <c r="AU10" s="1026"/>
      <c r="AV10" s="1026"/>
      <c r="AW10" s="1026"/>
      <c r="AX10" s="1026"/>
      <c r="AY10" s="1026"/>
      <c r="AZ10" s="1026"/>
      <c r="BA10" s="1026"/>
      <c r="BB10" s="1026"/>
      <c r="BC10" s="1026"/>
      <c r="BD10" s="1072"/>
      <c r="BE10" s="1065"/>
      <c r="BF10" s="1059"/>
      <c r="BG10" s="1059"/>
      <c r="BH10" s="1059"/>
      <c r="BI10" s="1053"/>
    </row>
    <row r="11" spans="1:61" ht="42" customHeight="1">
      <c r="A11" s="1031"/>
      <c r="B11" s="1035"/>
      <c r="C11" s="1014"/>
      <c r="D11" s="1014"/>
      <c r="E11" s="1029"/>
      <c r="F11" s="1014"/>
      <c r="G11" s="1040"/>
      <c r="H11" s="1014"/>
      <c r="I11" s="120" t="s">
        <v>117</v>
      </c>
      <c r="J11" s="159" t="s">
        <v>90</v>
      </c>
      <c r="K11" s="1042"/>
      <c r="L11" s="1043"/>
      <c r="M11" s="1016"/>
      <c r="N11" s="1014"/>
      <c r="O11" s="1029"/>
      <c r="P11" s="1014"/>
      <c r="Q11" s="121" t="s">
        <v>118</v>
      </c>
      <c r="R11" s="122" t="s">
        <v>119</v>
      </c>
      <c r="S11" s="121">
        <v>15</v>
      </c>
      <c r="T11" s="1022"/>
      <c r="U11" s="1022"/>
      <c r="V11" s="1031"/>
      <c r="W11" s="1022"/>
      <c r="X11" s="1022"/>
      <c r="Y11" s="1022"/>
      <c r="Z11" s="1002"/>
      <c r="AA11" s="1002"/>
      <c r="AB11" s="1002"/>
      <c r="AC11" s="1002"/>
      <c r="AD11" s="1040"/>
      <c r="AE11" s="1010"/>
      <c r="AF11" s="1008"/>
      <c r="AG11" s="1015"/>
      <c r="AH11" s="1008"/>
      <c r="AI11" s="1016"/>
      <c r="AJ11" s="1016"/>
      <c r="AK11" s="1016"/>
      <c r="AL11" s="1016"/>
      <c r="AM11" s="1014"/>
      <c r="AN11" s="1020"/>
      <c r="AO11" s="1017"/>
      <c r="AP11" s="1017"/>
      <c r="AQ11" s="1012"/>
      <c r="AR11" s="1013"/>
      <c r="AS11" s="1033"/>
      <c r="AT11" s="1026"/>
      <c r="AU11" s="1026"/>
      <c r="AV11" s="1026"/>
      <c r="AW11" s="1026"/>
      <c r="AX11" s="1026"/>
      <c r="AY11" s="1026"/>
      <c r="AZ11" s="1026"/>
      <c r="BA11" s="1026"/>
      <c r="BB11" s="1026"/>
      <c r="BC11" s="1026"/>
      <c r="BD11" s="1072"/>
      <c r="BE11" s="1065"/>
      <c r="BF11" s="1059"/>
      <c r="BG11" s="1059"/>
      <c r="BH11" s="1059"/>
      <c r="BI11" s="1053"/>
    </row>
    <row r="12" spans="1:61" ht="54" customHeight="1">
      <c r="A12" s="1031"/>
      <c r="B12" s="1035"/>
      <c r="C12" s="1014"/>
      <c r="D12" s="1014"/>
      <c r="E12" s="1029"/>
      <c r="F12" s="1014"/>
      <c r="G12" s="1040"/>
      <c r="H12" s="1014"/>
      <c r="I12" s="120" t="s">
        <v>120</v>
      </c>
      <c r="J12" s="159" t="s">
        <v>90</v>
      </c>
      <c r="K12" s="1042"/>
      <c r="L12" s="1043"/>
      <c r="M12" s="1016"/>
      <c r="N12" s="1014"/>
      <c r="O12" s="1029"/>
      <c r="P12" s="1014"/>
      <c r="Q12" s="121" t="s">
        <v>121</v>
      </c>
      <c r="R12" s="122" t="s">
        <v>122</v>
      </c>
      <c r="S12" s="121">
        <v>10</v>
      </c>
      <c r="T12" s="1022"/>
      <c r="U12" s="1022"/>
      <c r="V12" s="1031"/>
      <c r="W12" s="1022"/>
      <c r="X12" s="1022"/>
      <c r="Y12" s="1022"/>
      <c r="Z12" s="1002"/>
      <c r="AA12" s="1002"/>
      <c r="AB12" s="1002"/>
      <c r="AC12" s="1002"/>
      <c r="AD12" s="1040"/>
      <c r="AE12" s="1010"/>
      <c r="AF12" s="1008"/>
      <c r="AG12" s="1015"/>
      <c r="AH12" s="1008"/>
      <c r="AI12" s="1016"/>
      <c r="AJ12" s="1016"/>
      <c r="AK12" s="1016"/>
      <c r="AL12" s="1016"/>
      <c r="AM12" s="1014"/>
      <c r="AN12" s="1020"/>
      <c r="AO12" s="1017"/>
      <c r="AP12" s="1017"/>
      <c r="AQ12" s="1012"/>
      <c r="AR12" s="1013"/>
      <c r="AS12" s="1033"/>
      <c r="AT12" s="1026"/>
      <c r="AU12" s="1026"/>
      <c r="AV12" s="1026"/>
      <c r="AW12" s="1026"/>
      <c r="AX12" s="1026"/>
      <c r="AY12" s="1026"/>
      <c r="AZ12" s="1026"/>
      <c r="BA12" s="1026"/>
      <c r="BB12" s="1026"/>
      <c r="BC12" s="1026"/>
      <c r="BD12" s="1072"/>
      <c r="BE12" s="1065"/>
      <c r="BF12" s="1059"/>
      <c r="BG12" s="1059"/>
      <c r="BH12" s="1059"/>
      <c r="BI12" s="1053"/>
    </row>
    <row r="13" spans="1:61" ht="44.25" customHeight="1">
      <c r="A13" s="1031"/>
      <c r="B13" s="1035"/>
      <c r="C13" s="1014"/>
      <c r="D13" s="1014"/>
      <c r="E13" s="1029"/>
      <c r="F13" s="1014"/>
      <c r="G13" s="1040"/>
      <c r="H13" s="1014"/>
      <c r="I13" s="120" t="s">
        <v>123</v>
      </c>
      <c r="J13" s="159" t="s">
        <v>111</v>
      </c>
      <c r="K13" s="1042"/>
      <c r="L13" s="1043"/>
      <c r="M13" s="1016"/>
      <c r="N13" s="1014"/>
      <c r="O13" s="1029"/>
      <c r="P13" s="1014"/>
      <c r="Q13" s="1022"/>
      <c r="R13" s="1031"/>
      <c r="S13" s="1022"/>
      <c r="T13" s="1022"/>
      <c r="U13" s="1022"/>
      <c r="V13" s="1031"/>
      <c r="W13" s="1022"/>
      <c r="X13" s="1022"/>
      <c r="Y13" s="1022"/>
      <c r="Z13" s="1002"/>
      <c r="AA13" s="1002"/>
      <c r="AB13" s="1002"/>
      <c r="AC13" s="1002"/>
      <c r="AD13" s="1040"/>
      <c r="AE13" s="1010"/>
      <c r="AF13" s="1008"/>
      <c r="AG13" s="1015"/>
      <c r="AH13" s="1008"/>
      <c r="AI13" s="1016"/>
      <c r="AJ13" s="1016"/>
      <c r="AK13" s="1016"/>
      <c r="AL13" s="1016"/>
      <c r="AM13" s="1014"/>
      <c r="AN13" s="1020"/>
      <c r="AO13" s="1017"/>
      <c r="AP13" s="1017"/>
      <c r="AQ13" s="1012"/>
      <c r="AR13" s="1013"/>
      <c r="AS13" s="1034"/>
      <c r="AT13" s="1027"/>
      <c r="AU13" s="1027"/>
      <c r="AV13" s="1027"/>
      <c r="AW13" s="1027"/>
      <c r="AX13" s="1027"/>
      <c r="AY13" s="1027"/>
      <c r="AZ13" s="1027"/>
      <c r="BA13" s="1027"/>
      <c r="BB13" s="1027"/>
      <c r="BC13" s="1027"/>
      <c r="BD13" s="1073"/>
      <c r="BE13" s="1066"/>
      <c r="BF13" s="1060"/>
      <c r="BG13" s="1060"/>
      <c r="BH13" s="1060"/>
      <c r="BI13" s="1054"/>
    </row>
    <row r="14" spans="1:61" ht="44.25" customHeight="1">
      <c r="A14" s="1031"/>
      <c r="B14" s="1035"/>
      <c r="C14" s="1014"/>
      <c r="D14" s="1014"/>
      <c r="E14" s="1029"/>
      <c r="F14" s="1014"/>
      <c r="G14" s="1040"/>
      <c r="H14" s="1014"/>
      <c r="I14" s="120" t="s">
        <v>124</v>
      </c>
      <c r="J14" s="159" t="s">
        <v>90</v>
      </c>
      <c r="K14" s="1042"/>
      <c r="L14" s="1043"/>
      <c r="M14" s="1016"/>
      <c r="N14" s="1014"/>
      <c r="O14" s="1029"/>
      <c r="P14" s="1014"/>
      <c r="Q14" s="1022"/>
      <c r="R14" s="1031"/>
      <c r="S14" s="1022"/>
      <c r="T14" s="1022"/>
      <c r="U14" s="1022"/>
      <c r="V14" s="1031"/>
      <c r="W14" s="1022"/>
      <c r="X14" s="1022"/>
      <c r="Y14" s="1022"/>
      <c r="Z14" s="1002"/>
      <c r="AA14" s="1002"/>
      <c r="AB14" s="1002"/>
      <c r="AC14" s="1002"/>
      <c r="AD14" s="1040"/>
      <c r="AE14" s="1010"/>
      <c r="AF14" s="1008"/>
      <c r="AG14" s="1015"/>
      <c r="AH14" s="1008"/>
      <c r="AI14" s="1016"/>
      <c r="AJ14" s="1016"/>
      <c r="AK14" s="1016"/>
      <c r="AL14" s="1016"/>
      <c r="AM14" s="1014"/>
      <c r="AN14" s="1020"/>
      <c r="AO14" s="1017"/>
      <c r="AP14" s="1017"/>
      <c r="AQ14" s="1012"/>
      <c r="AR14" s="1013"/>
      <c r="AS14" s="1028"/>
      <c r="AT14" s="1030"/>
      <c r="AU14" s="1030"/>
      <c r="AV14" s="1030"/>
      <c r="AW14" s="1030"/>
      <c r="AX14" s="1030"/>
      <c r="AY14" s="1030"/>
      <c r="AZ14" s="1030"/>
      <c r="BA14" s="1030"/>
      <c r="BB14" s="1030"/>
      <c r="BC14" s="1030"/>
      <c r="BD14" s="1057"/>
      <c r="BE14" s="1055"/>
      <c r="BF14" s="1024"/>
      <c r="BG14" s="1024"/>
      <c r="BH14" s="1024"/>
      <c r="BI14" s="1048"/>
    </row>
    <row r="15" spans="1:61" ht="44.25" customHeight="1">
      <c r="A15" s="1031"/>
      <c r="B15" s="1035"/>
      <c r="C15" s="1014"/>
      <c r="D15" s="1014"/>
      <c r="E15" s="1029"/>
      <c r="F15" s="1014"/>
      <c r="G15" s="1040"/>
      <c r="H15" s="1014"/>
      <c r="I15" s="120" t="s">
        <v>125</v>
      </c>
      <c r="J15" s="159" t="s">
        <v>90</v>
      </c>
      <c r="K15" s="1042"/>
      <c r="L15" s="1043"/>
      <c r="M15" s="1016"/>
      <c r="N15" s="1014"/>
      <c r="O15" s="1029"/>
      <c r="P15" s="1014"/>
      <c r="Q15" s="1022"/>
      <c r="R15" s="1031"/>
      <c r="S15" s="1022"/>
      <c r="T15" s="1022"/>
      <c r="U15" s="1022"/>
      <c r="V15" s="1031"/>
      <c r="W15" s="1022"/>
      <c r="X15" s="1022"/>
      <c r="Y15" s="1022"/>
      <c r="Z15" s="1002"/>
      <c r="AA15" s="1002"/>
      <c r="AB15" s="1002"/>
      <c r="AC15" s="1002"/>
      <c r="AD15" s="1040"/>
      <c r="AE15" s="1010"/>
      <c r="AF15" s="1008"/>
      <c r="AG15" s="1015"/>
      <c r="AH15" s="1008"/>
      <c r="AI15" s="1016"/>
      <c r="AJ15" s="1016"/>
      <c r="AK15" s="1016"/>
      <c r="AL15" s="1016"/>
      <c r="AM15" s="1014"/>
      <c r="AN15" s="1020"/>
      <c r="AO15" s="1017"/>
      <c r="AP15" s="1017"/>
      <c r="AQ15" s="1012"/>
      <c r="AR15" s="1013"/>
      <c r="AS15" s="1028"/>
      <c r="AT15" s="1030"/>
      <c r="AU15" s="1030"/>
      <c r="AV15" s="1030"/>
      <c r="AW15" s="1030"/>
      <c r="AX15" s="1030"/>
      <c r="AY15" s="1030"/>
      <c r="AZ15" s="1030"/>
      <c r="BA15" s="1030"/>
      <c r="BB15" s="1030"/>
      <c r="BC15" s="1030"/>
      <c r="BD15" s="1057"/>
      <c r="BE15" s="1055"/>
      <c r="BF15" s="1024"/>
      <c r="BG15" s="1024"/>
      <c r="BH15" s="1024"/>
      <c r="BI15" s="1048"/>
    </row>
    <row r="16" spans="1:61" ht="44.25" customHeight="1">
      <c r="A16" s="1031"/>
      <c r="B16" s="1035"/>
      <c r="C16" s="1014"/>
      <c r="D16" s="1014"/>
      <c r="E16" s="1029"/>
      <c r="F16" s="1014"/>
      <c r="G16" s="1040"/>
      <c r="H16" s="1014"/>
      <c r="I16" s="120" t="s">
        <v>126</v>
      </c>
      <c r="J16" s="159" t="s">
        <v>90</v>
      </c>
      <c r="K16" s="1042"/>
      <c r="L16" s="1043"/>
      <c r="M16" s="1016"/>
      <c r="N16" s="1014"/>
      <c r="O16" s="1029"/>
      <c r="P16" s="1014"/>
      <c r="Q16" s="1022"/>
      <c r="R16" s="1031"/>
      <c r="S16" s="1022"/>
      <c r="T16" s="1022"/>
      <c r="U16" s="1022"/>
      <c r="V16" s="1031"/>
      <c r="W16" s="1022"/>
      <c r="X16" s="1022"/>
      <c r="Y16" s="1022"/>
      <c r="Z16" s="1003"/>
      <c r="AA16" s="1003"/>
      <c r="AB16" s="1003"/>
      <c r="AC16" s="1003"/>
      <c r="AD16" s="1041"/>
      <c r="AE16" s="1011"/>
      <c r="AF16" s="1008"/>
      <c r="AG16" s="1015"/>
      <c r="AH16" s="1008"/>
      <c r="AI16" s="1016"/>
      <c r="AJ16" s="1016"/>
      <c r="AK16" s="1016"/>
      <c r="AL16" s="1016"/>
      <c r="AM16" s="1014"/>
      <c r="AN16" s="1021"/>
      <c r="AO16" s="1017"/>
      <c r="AP16" s="1017"/>
      <c r="AQ16" s="1012"/>
      <c r="AR16" s="1013"/>
      <c r="AS16" s="1028"/>
      <c r="AT16" s="1030"/>
      <c r="AU16" s="1030"/>
      <c r="AV16" s="1030"/>
      <c r="AW16" s="1030"/>
      <c r="AX16" s="1030"/>
      <c r="AY16" s="1030"/>
      <c r="AZ16" s="1030"/>
      <c r="BA16" s="1030"/>
      <c r="BB16" s="1030"/>
      <c r="BC16" s="1030"/>
      <c r="BD16" s="1057"/>
      <c r="BE16" s="1055"/>
      <c r="BF16" s="1024"/>
      <c r="BG16" s="1024"/>
      <c r="BH16" s="1024"/>
      <c r="BI16" s="1048"/>
    </row>
    <row r="17" spans="1:61" ht="40.5" customHeight="1">
      <c r="A17" s="1031"/>
      <c r="B17" s="1035"/>
      <c r="C17" s="1014"/>
      <c r="D17" s="1014"/>
      <c r="E17" s="1029" t="s">
        <v>570</v>
      </c>
      <c r="F17" s="1014"/>
      <c r="G17" s="1040"/>
      <c r="H17" s="1014"/>
      <c r="I17" s="120" t="s">
        <v>127</v>
      </c>
      <c r="J17" s="159" t="s">
        <v>90</v>
      </c>
      <c r="K17" s="1042"/>
      <c r="L17" s="1043"/>
      <c r="M17" s="1016"/>
      <c r="N17" s="1014"/>
      <c r="O17" s="1029" t="s">
        <v>571</v>
      </c>
      <c r="P17" s="1014"/>
      <c r="Q17" s="121" t="s">
        <v>93</v>
      </c>
      <c r="R17" s="122"/>
      <c r="S17" s="121" t="s">
        <v>201</v>
      </c>
      <c r="T17" s="1022">
        <f>SUM(S17:S23)</f>
        <v>0</v>
      </c>
      <c r="U17" s="1022" t="str">
        <f>+IF(AND(T17&lt;=100,T17&gt;=96),"Fuerte",IF(AND(T17&lt;=95,T17&gt;=86),"Moderado",IF(AND(T17&lt;=85,K17&gt;=0),"Débil"," ")))</f>
        <v>Débil</v>
      </c>
      <c r="V17" s="1031"/>
      <c r="W17" s="1022">
        <f>IF(AND(EXACT(U17,"Fuerte"),(EXACT(V17,"Fuerte"))),"Fuerte",IF(AND(EXACT(U17,"Fuerte"),(EXACT(V17,"Moderado"))),"Moderado",IF(AND(EXACT(U17,"Fuerte"),(EXACT(V17,"Débil"))),"Débil",IF(AND(EXACT(U17,"Moderado"),(EXACT(V17,"Fuerte"))),"Moderado",IF(AND(EXACT(U17,"Moderado"),(EXACT(V17,"Moderado"))),"Moderado",IF(AND(EXACT(U17,"Moderado"),(EXACT(V17,"Débil"))),"Débil",IF(AND(EXACT(U17,"Débil"),(EXACT(V17,"Fuerte"))),"Débil",IF(AND(EXACT(U17,"Débil"),(EXACT(V17,"Moderado"))),"Débil",IF(AND(EXACT(U17,"Débil"),(EXACT(V17,"Débil"))),"Débil",)))))))))</f>
        <v>0</v>
      </c>
      <c r="X17" s="1022" t="b">
        <f>IF(W17="Fuerte",100,IF(W17="Moderado",50,IF(W17="Débil",0)))</f>
        <v>0</v>
      </c>
      <c r="Y17" s="1022"/>
      <c r="Z17" s="1001" t="s">
        <v>494</v>
      </c>
      <c r="AA17" s="249"/>
      <c r="AB17" s="249"/>
      <c r="AC17" s="249"/>
      <c r="AD17" s="1039"/>
      <c r="AE17" s="1009"/>
      <c r="AF17" s="1008"/>
      <c r="AG17" s="1015"/>
      <c r="AH17" s="1008"/>
      <c r="AI17" s="1016"/>
      <c r="AJ17" s="1016"/>
      <c r="AK17" s="1016"/>
      <c r="AL17" s="1016"/>
      <c r="AM17" s="1014"/>
      <c r="AN17" s="1023" t="s">
        <v>572</v>
      </c>
      <c r="AO17" s="1017"/>
      <c r="AP17" s="1017"/>
      <c r="AQ17" s="1012"/>
      <c r="AR17" s="1013" t="s">
        <v>573</v>
      </c>
      <c r="AS17" s="1028"/>
      <c r="AT17" s="1030"/>
      <c r="AU17" s="1030"/>
      <c r="AV17" s="1030"/>
      <c r="AW17" s="1030"/>
      <c r="AX17" s="1030"/>
      <c r="AY17" s="1030"/>
      <c r="AZ17" s="1030"/>
      <c r="BA17" s="1030"/>
      <c r="BB17" s="1030"/>
      <c r="BC17" s="1030"/>
      <c r="BD17" s="1057"/>
      <c r="BE17" s="1055"/>
      <c r="BF17" s="1024"/>
      <c r="BG17" s="1024"/>
      <c r="BH17" s="1024"/>
      <c r="BI17" s="1048"/>
    </row>
    <row r="18" spans="1:61" ht="42" customHeight="1">
      <c r="A18" s="1031"/>
      <c r="B18" s="1035"/>
      <c r="C18" s="1014"/>
      <c r="D18" s="1014"/>
      <c r="E18" s="1029"/>
      <c r="F18" s="1014"/>
      <c r="G18" s="1040"/>
      <c r="H18" s="1014"/>
      <c r="I18" s="123" t="s">
        <v>128</v>
      </c>
      <c r="J18" s="159" t="s">
        <v>90</v>
      </c>
      <c r="K18" s="1042"/>
      <c r="L18" s="1043"/>
      <c r="M18" s="1016"/>
      <c r="N18" s="1014"/>
      <c r="O18" s="1029"/>
      <c r="P18" s="1014"/>
      <c r="Q18" s="121" t="s">
        <v>105</v>
      </c>
      <c r="R18" s="122"/>
      <c r="S18" s="121" t="s">
        <v>201</v>
      </c>
      <c r="T18" s="1022"/>
      <c r="U18" s="1022"/>
      <c r="V18" s="1031"/>
      <c r="W18" s="1022"/>
      <c r="X18" s="1022"/>
      <c r="Y18" s="1022"/>
      <c r="Z18" s="1002"/>
      <c r="AA18" s="269"/>
      <c r="AB18" s="269"/>
      <c r="AC18" s="269"/>
      <c r="AD18" s="1040"/>
      <c r="AE18" s="1010"/>
      <c r="AF18" s="1008"/>
      <c r="AG18" s="1015"/>
      <c r="AH18" s="1008"/>
      <c r="AI18" s="1016"/>
      <c r="AJ18" s="1016"/>
      <c r="AK18" s="1016"/>
      <c r="AL18" s="1016"/>
      <c r="AM18" s="1014"/>
      <c r="AN18" s="1023"/>
      <c r="AO18" s="1017"/>
      <c r="AP18" s="1017"/>
      <c r="AQ18" s="1012"/>
      <c r="AR18" s="1013"/>
      <c r="AS18" s="1028"/>
      <c r="AT18" s="1030"/>
      <c r="AU18" s="1030"/>
      <c r="AV18" s="1030"/>
      <c r="AW18" s="1030"/>
      <c r="AX18" s="1030"/>
      <c r="AY18" s="1030"/>
      <c r="AZ18" s="1030"/>
      <c r="BA18" s="1030"/>
      <c r="BB18" s="1030"/>
      <c r="BC18" s="1030"/>
      <c r="BD18" s="1057"/>
      <c r="BE18" s="1055"/>
      <c r="BF18" s="1024"/>
      <c r="BG18" s="1024"/>
      <c r="BH18" s="1024"/>
      <c r="BI18" s="1048"/>
    </row>
    <row r="19" spans="1:61" ht="22.5" customHeight="1">
      <c r="A19" s="1031"/>
      <c r="B19" s="1035"/>
      <c r="C19" s="1014"/>
      <c r="D19" s="1014"/>
      <c r="E19" s="1029"/>
      <c r="F19" s="1014"/>
      <c r="G19" s="1040"/>
      <c r="H19" s="1014"/>
      <c r="I19" s="123" t="s">
        <v>129</v>
      </c>
      <c r="J19" s="159" t="s">
        <v>90</v>
      </c>
      <c r="K19" s="1042"/>
      <c r="L19" s="1043"/>
      <c r="M19" s="1016"/>
      <c r="N19" s="1014"/>
      <c r="O19" s="1029"/>
      <c r="P19" s="1014"/>
      <c r="Q19" s="121" t="s">
        <v>108</v>
      </c>
      <c r="R19" s="122"/>
      <c r="S19" s="121" t="s">
        <v>201</v>
      </c>
      <c r="T19" s="1022"/>
      <c r="U19" s="1022"/>
      <c r="V19" s="1031"/>
      <c r="W19" s="1022"/>
      <c r="X19" s="1022"/>
      <c r="Y19" s="1022"/>
      <c r="Z19" s="1002"/>
      <c r="AA19" s="269"/>
      <c r="AB19" s="269"/>
      <c r="AC19" s="269"/>
      <c r="AD19" s="1040"/>
      <c r="AE19" s="1010"/>
      <c r="AF19" s="1008"/>
      <c r="AG19" s="1015"/>
      <c r="AH19" s="1008"/>
      <c r="AI19" s="1016"/>
      <c r="AJ19" s="1016"/>
      <c r="AK19" s="1016"/>
      <c r="AL19" s="1016"/>
      <c r="AM19" s="1014"/>
      <c r="AN19" s="1023"/>
      <c r="AO19" s="1017"/>
      <c r="AP19" s="1017"/>
      <c r="AQ19" s="1012"/>
      <c r="AR19" s="1013"/>
      <c r="AS19" s="1028"/>
      <c r="AT19" s="1030"/>
      <c r="AU19" s="1030"/>
      <c r="AV19" s="1030"/>
      <c r="AW19" s="1030"/>
      <c r="AX19" s="1030"/>
      <c r="AY19" s="1030"/>
      <c r="AZ19" s="1030"/>
      <c r="BA19" s="1030"/>
      <c r="BB19" s="1030"/>
      <c r="BC19" s="1030"/>
      <c r="BD19" s="1057"/>
      <c r="BE19" s="1055"/>
      <c r="BF19" s="1024"/>
      <c r="BG19" s="1024"/>
      <c r="BH19" s="1024"/>
      <c r="BI19" s="1048"/>
    </row>
    <row r="20" spans="1:61" ht="27" customHeight="1">
      <c r="A20" s="1031"/>
      <c r="B20" s="1035"/>
      <c r="C20" s="1014"/>
      <c r="D20" s="1014"/>
      <c r="E20" s="1029"/>
      <c r="F20" s="1014"/>
      <c r="G20" s="1040"/>
      <c r="H20" s="1014"/>
      <c r="I20" s="123" t="s">
        <v>130</v>
      </c>
      <c r="J20" s="159" t="s">
        <v>90</v>
      </c>
      <c r="K20" s="1042"/>
      <c r="L20" s="1043"/>
      <c r="M20" s="1016"/>
      <c r="N20" s="1014"/>
      <c r="O20" s="1029"/>
      <c r="P20" s="1014"/>
      <c r="Q20" s="121" t="s">
        <v>112</v>
      </c>
      <c r="R20" s="122"/>
      <c r="S20" s="121" t="s">
        <v>201</v>
      </c>
      <c r="T20" s="1022"/>
      <c r="U20" s="1022"/>
      <c r="V20" s="1031"/>
      <c r="W20" s="1022"/>
      <c r="X20" s="1022"/>
      <c r="Y20" s="1022"/>
      <c r="Z20" s="1002"/>
      <c r="AA20" s="269"/>
      <c r="AB20" s="269"/>
      <c r="AC20" s="269"/>
      <c r="AD20" s="1040"/>
      <c r="AE20" s="1010"/>
      <c r="AF20" s="1008"/>
      <c r="AG20" s="1015"/>
      <c r="AH20" s="1008"/>
      <c r="AI20" s="1016"/>
      <c r="AJ20" s="1016"/>
      <c r="AK20" s="1016"/>
      <c r="AL20" s="1016"/>
      <c r="AM20" s="1014"/>
      <c r="AN20" s="1023"/>
      <c r="AO20" s="1017"/>
      <c r="AP20" s="1017"/>
      <c r="AQ20" s="1012"/>
      <c r="AR20" s="1013"/>
      <c r="AS20" s="1028"/>
      <c r="AT20" s="1030"/>
      <c r="AU20" s="1030"/>
      <c r="AV20" s="1030"/>
      <c r="AW20" s="1030"/>
      <c r="AX20" s="1030"/>
      <c r="AY20" s="1030"/>
      <c r="AZ20" s="1030"/>
      <c r="BA20" s="1030"/>
      <c r="BB20" s="1030"/>
      <c r="BC20" s="1030"/>
      <c r="BD20" s="1057"/>
      <c r="BE20" s="1055"/>
      <c r="BF20" s="1024"/>
      <c r="BG20" s="1024"/>
      <c r="BH20" s="1024"/>
      <c r="BI20" s="1048"/>
    </row>
    <row r="21" spans="1:61" ht="42" customHeight="1">
      <c r="A21" s="1031"/>
      <c r="B21" s="1035"/>
      <c r="C21" s="1014"/>
      <c r="D21" s="1014"/>
      <c r="E21" s="1029"/>
      <c r="F21" s="1014"/>
      <c r="G21" s="1040"/>
      <c r="H21" s="1014"/>
      <c r="I21" s="123" t="s">
        <v>131</v>
      </c>
      <c r="J21" s="124" t="s">
        <v>111</v>
      </c>
      <c r="K21" s="1042"/>
      <c r="L21" s="1043"/>
      <c r="M21" s="1016"/>
      <c r="N21" s="1014"/>
      <c r="O21" s="1029"/>
      <c r="P21" s="1014"/>
      <c r="Q21" s="121" t="s">
        <v>115</v>
      </c>
      <c r="R21" s="122"/>
      <c r="S21" s="121" t="s">
        <v>201</v>
      </c>
      <c r="T21" s="1022"/>
      <c r="U21" s="1022"/>
      <c r="V21" s="1031"/>
      <c r="W21" s="1022"/>
      <c r="X21" s="1022"/>
      <c r="Y21" s="1022"/>
      <c r="Z21" s="1002"/>
      <c r="AA21" s="269">
        <v>4</v>
      </c>
      <c r="AB21" s="269">
        <v>4</v>
      </c>
      <c r="AC21" s="269">
        <v>4</v>
      </c>
      <c r="AD21" s="1040"/>
      <c r="AE21" s="1010"/>
      <c r="AF21" s="1008"/>
      <c r="AG21" s="1015"/>
      <c r="AH21" s="1008"/>
      <c r="AI21" s="1016"/>
      <c r="AJ21" s="1016"/>
      <c r="AK21" s="1016"/>
      <c r="AL21" s="1016"/>
      <c r="AM21" s="1014"/>
      <c r="AN21" s="1023"/>
      <c r="AO21" s="1017"/>
      <c r="AP21" s="1017"/>
      <c r="AQ21" s="1012"/>
      <c r="AR21" s="1013"/>
      <c r="AS21" s="1028"/>
      <c r="AT21" s="1030"/>
      <c r="AU21" s="1030"/>
      <c r="AV21" s="1030"/>
      <c r="AW21" s="1030"/>
      <c r="AX21" s="1030"/>
      <c r="AY21" s="1030"/>
      <c r="AZ21" s="1030"/>
      <c r="BA21" s="1030"/>
      <c r="BB21" s="1030"/>
      <c r="BC21" s="1030"/>
      <c r="BD21" s="1057"/>
      <c r="BE21" s="1055"/>
      <c r="BF21" s="1024"/>
      <c r="BG21" s="1024"/>
      <c r="BH21" s="1024"/>
      <c r="BI21" s="1048"/>
    </row>
    <row r="22" spans="1:61" ht="51" customHeight="1">
      <c r="A22" s="1031"/>
      <c r="B22" s="1035"/>
      <c r="C22" s="1014"/>
      <c r="D22" s="1014"/>
      <c r="E22" s="1029"/>
      <c r="F22" s="1014"/>
      <c r="G22" s="1040"/>
      <c r="H22" s="1014"/>
      <c r="I22" s="123" t="s">
        <v>132</v>
      </c>
      <c r="J22" s="159" t="s">
        <v>111</v>
      </c>
      <c r="K22" s="1042"/>
      <c r="L22" s="1043"/>
      <c r="M22" s="1016"/>
      <c r="N22" s="1014"/>
      <c r="O22" s="1029"/>
      <c r="P22" s="1014"/>
      <c r="Q22" s="121" t="s">
        <v>118</v>
      </c>
      <c r="R22" s="122"/>
      <c r="S22" s="121" t="s">
        <v>201</v>
      </c>
      <c r="T22" s="1022"/>
      <c r="U22" s="1022"/>
      <c r="V22" s="1031"/>
      <c r="W22" s="1022"/>
      <c r="X22" s="1022"/>
      <c r="Y22" s="1022"/>
      <c r="Z22" s="1002"/>
      <c r="AA22" s="269"/>
      <c r="AB22" s="269"/>
      <c r="AC22" s="269"/>
      <c r="AD22" s="1040"/>
      <c r="AE22" s="1010"/>
      <c r="AF22" s="1008"/>
      <c r="AG22" s="1015"/>
      <c r="AH22" s="1008"/>
      <c r="AI22" s="1016"/>
      <c r="AJ22" s="1016"/>
      <c r="AK22" s="1016"/>
      <c r="AL22" s="1016"/>
      <c r="AM22" s="1014"/>
      <c r="AN22" s="1023"/>
      <c r="AO22" s="1017"/>
      <c r="AP22" s="1017"/>
      <c r="AQ22" s="1012"/>
      <c r="AR22" s="1013"/>
      <c r="AS22" s="1028"/>
      <c r="AT22" s="1030"/>
      <c r="AU22" s="1030"/>
      <c r="AV22" s="1030"/>
      <c r="AW22" s="1030"/>
      <c r="AX22" s="1030"/>
      <c r="AY22" s="1030"/>
      <c r="AZ22" s="1030"/>
      <c r="BA22" s="1030"/>
      <c r="BB22" s="1030"/>
      <c r="BC22" s="1030"/>
      <c r="BD22" s="1057"/>
      <c r="BE22" s="1055"/>
      <c r="BF22" s="1024"/>
      <c r="BG22" s="1024"/>
      <c r="BH22" s="1024"/>
      <c r="BI22" s="1048"/>
    </row>
    <row r="23" spans="1:61" ht="36.75" customHeight="1">
      <c r="A23" s="1031"/>
      <c r="B23" s="1035"/>
      <c r="C23" s="1014"/>
      <c r="D23" s="1014"/>
      <c r="E23" s="1029"/>
      <c r="F23" s="1014"/>
      <c r="G23" s="1040"/>
      <c r="H23" s="1014"/>
      <c r="I23" s="123" t="s">
        <v>133</v>
      </c>
      <c r="J23" s="159" t="s">
        <v>111</v>
      </c>
      <c r="K23" s="1042"/>
      <c r="L23" s="1043"/>
      <c r="M23" s="1016"/>
      <c r="N23" s="1014"/>
      <c r="O23" s="1029"/>
      <c r="P23" s="1014"/>
      <c r="Q23" s="121" t="s">
        <v>121</v>
      </c>
      <c r="R23" s="122"/>
      <c r="S23" s="121" t="s">
        <v>201</v>
      </c>
      <c r="T23" s="1022"/>
      <c r="U23" s="1022"/>
      <c r="V23" s="1031"/>
      <c r="W23" s="1022"/>
      <c r="X23" s="1022"/>
      <c r="Y23" s="1022"/>
      <c r="Z23" s="1002"/>
      <c r="AA23" s="269"/>
      <c r="AB23" s="269"/>
      <c r="AC23" s="269"/>
      <c r="AD23" s="1040"/>
      <c r="AE23" s="1010"/>
      <c r="AF23" s="1008"/>
      <c r="AG23" s="1015"/>
      <c r="AH23" s="1008"/>
      <c r="AI23" s="1016"/>
      <c r="AJ23" s="1016"/>
      <c r="AK23" s="1016"/>
      <c r="AL23" s="1016"/>
      <c r="AM23" s="1014"/>
      <c r="AN23" s="1023"/>
      <c r="AO23" s="1017"/>
      <c r="AP23" s="1017"/>
      <c r="AQ23" s="1012"/>
      <c r="AR23" s="1013"/>
      <c r="AS23" s="1028"/>
      <c r="AT23" s="1030"/>
      <c r="AU23" s="1030"/>
      <c r="AV23" s="1030"/>
      <c r="AW23" s="1030"/>
      <c r="AX23" s="1030"/>
      <c r="AY23" s="1030"/>
      <c r="AZ23" s="1030"/>
      <c r="BA23" s="1030"/>
      <c r="BB23" s="1030"/>
      <c r="BC23" s="1030"/>
      <c r="BD23" s="1057"/>
      <c r="BE23" s="1055"/>
      <c r="BF23" s="1024"/>
      <c r="BG23" s="1024"/>
      <c r="BH23" s="1024"/>
      <c r="BI23" s="1048"/>
    </row>
    <row r="24" spans="1:61" ht="33.75" customHeight="1" thickBot="1">
      <c r="A24" s="1031"/>
      <c r="B24" s="1035"/>
      <c r="C24" s="1014"/>
      <c r="D24" s="1014"/>
      <c r="E24" s="1029"/>
      <c r="F24" s="1014"/>
      <c r="G24" s="1041"/>
      <c r="H24" s="1014"/>
      <c r="I24" s="123" t="s">
        <v>134</v>
      </c>
      <c r="J24" s="159" t="s">
        <v>111</v>
      </c>
      <c r="K24" s="1042"/>
      <c r="L24" s="1043"/>
      <c r="M24" s="1016"/>
      <c r="N24" s="1014"/>
      <c r="O24" s="1029"/>
      <c r="P24" s="1014"/>
      <c r="Q24" s="121"/>
      <c r="R24" s="122"/>
      <c r="S24" s="121"/>
      <c r="T24" s="1022"/>
      <c r="U24" s="1022"/>
      <c r="V24" s="1031"/>
      <c r="W24" s="1022"/>
      <c r="X24" s="1022"/>
      <c r="Y24" s="1022"/>
      <c r="Z24" s="1003"/>
      <c r="AA24" s="270"/>
      <c r="AB24" s="270"/>
      <c r="AC24" s="270"/>
      <c r="AD24" s="1041"/>
      <c r="AE24" s="1011"/>
      <c r="AF24" s="1008"/>
      <c r="AG24" s="1015"/>
      <c r="AH24" s="1008"/>
      <c r="AI24" s="1016"/>
      <c r="AJ24" s="1016"/>
      <c r="AK24" s="1016"/>
      <c r="AL24" s="1016"/>
      <c r="AM24" s="1014"/>
      <c r="AN24" s="1023"/>
      <c r="AO24" s="1017"/>
      <c r="AP24" s="1017"/>
      <c r="AQ24" s="1012"/>
      <c r="AR24" s="1013"/>
      <c r="AS24" s="1028"/>
      <c r="AT24" s="1030"/>
      <c r="AU24" s="1030"/>
      <c r="AV24" s="1030"/>
      <c r="AW24" s="1030"/>
      <c r="AX24" s="1030"/>
      <c r="AY24" s="1030"/>
      <c r="AZ24" s="1030"/>
      <c r="BA24" s="1030"/>
      <c r="BB24" s="1030"/>
      <c r="BC24" s="1030"/>
      <c r="BD24" s="1057"/>
      <c r="BE24" s="1055"/>
      <c r="BF24" s="1024"/>
      <c r="BG24" s="1024"/>
      <c r="BH24" s="1024"/>
      <c r="BI24" s="1048"/>
    </row>
    <row r="25" spans="1:61" ht="48.75" customHeight="1">
      <c r="A25" s="1031">
        <v>2</v>
      </c>
      <c r="B25" s="1035" t="s">
        <v>560</v>
      </c>
      <c r="C25" s="1014" t="s">
        <v>574</v>
      </c>
      <c r="D25" s="1014" t="s">
        <v>85</v>
      </c>
      <c r="E25" s="1029" t="s">
        <v>575</v>
      </c>
      <c r="F25" s="1014" t="s">
        <v>576</v>
      </c>
      <c r="G25" s="1039" t="s">
        <v>564</v>
      </c>
      <c r="H25" s="1014" t="s">
        <v>88</v>
      </c>
      <c r="I25" s="120" t="s">
        <v>89</v>
      </c>
      <c r="J25" s="159" t="s">
        <v>90</v>
      </c>
      <c r="K25" s="1042">
        <f>COUNTIF(J25:J43,"Si")</f>
        <v>14</v>
      </c>
      <c r="L25" s="1043" t="str">
        <f>+IF(AND(K25&lt;6,K25&gt;0),"Moderado",IF(AND(K25&lt;12,K25&gt;5),"Mayor",IF(AND(K25&lt;20,K25&gt;11),"Catastrófico","Responda las Preguntas de Impacto")))</f>
        <v>Catastrófico</v>
      </c>
      <c r="M25" s="1016" t="str">
        <f>IF(AND(EXACT(H25,"Rara vez"),(EXACT(L25,"Moderado"))),"Moderado",IF(AND(EXACT(H25,"Rara vez"),(EXACT(L25,"Mayor"))),"Alto",IF(AND(EXACT(H25,"Rara vez"),(EXACT(L25,"Catastrófico"))),"Extremo",IF(AND(EXACT(H25,"Improbable"),(EXACT(L25,"Moderado"))),"Moderado",IF(AND(EXACT(H25,"Improbable"),(EXACT(L25,"Mayor"))),"Alto",IF(AND(EXACT(H25,"Improbable"),(EXACT(L25,"Catastrófico"))),"Extremo",IF(AND(EXACT(H25,"Posible"),(EXACT(L25,"Moderado"))),"Alto",IF(AND(EXACT(H25,"Posible"),(EXACT(L25,"Mayor"))),"Extremo",IF(AND(EXACT(H25,"Posible"),(EXACT(L25,"Catastrófico"))),"Extremo",IF(AND(EXACT(H25,"Probable"),(EXACT(L25,"Moderado"))),"Alto",IF(AND(EXACT(H25,"Probable"),(EXACT(L25,"Mayor"))),"Extremo",IF(AND(EXACT(H25,"Probable"),(EXACT(L25,"Catastrófico"))),"Extremo",IF(AND(EXACT(H25,"Casi Seguro"),(EXACT(L25,"Moderado"))),"Extremo",IF(AND(EXACT(H25,"Casi Seguro"),(EXACT(L25,"Mayor"))),"Extremo",IF(AND(EXACT(H25,"Casi Seguro"),(EXACT(L25,"Catastrófico"))),"Extremo","")))))))))))))))</f>
        <v>Extremo</v>
      </c>
      <c r="N25" s="1014" t="s">
        <v>565</v>
      </c>
      <c r="O25" s="1029" t="s">
        <v>577</v>
      </c>
      <c r="P25" s="1014" t="s">
        <v>92</v>
      </c>
      <c r="Q25" s="121" t="s">
        <v>93</v>
      </c>
      <c r="R25" s="122" t="s">
        <v>94</v>
      </c>
      <c r="S25" s="121">
        <v>15</v>
      </c>
      <c r="T25" s="1022">
        <f>SUM(S25:S31)</f>
        <v>100</v>
      </c>
      <c r="U25" s="1022" t="str">
        <f>+IF(AND(T25&lt;=100,T25&gt;=96),"Fuerte",IF(AND(T25&lt;=95,T25&gt;=86),"Moderado",IF(AND(T25&lt;=85,K25&gt;=0),"Débil"," ")))</f>
        <v>Fuerte</v>
      </c>
      <c r="V25" s="1031" t="s">
        <v>95</v>
      </c>
      <c r="W25" s="1022" t="str">
        <f>IF(AND(EXACT(U25,"Fuerte"),(EXACT(V25,"Fuerte"))),"Fuerte",IF(AND(EXACT(U25,"Fuerte"),(EXACT(V25,"Moderado"))),"Moderado",IF(AND(EXACT(U25,"Fuerte"),(EXACT(V25,"Débil"))),"Débil",IF(AND(EXACT(U25,"Moderado"),(EXACT(V25,"Fuerte"))),"Moderado",IF(AND(EXACT(U25,"Moderado"),(EXACT(V25,"Moderado"))),"Moderado",IF(AND(EXACT(U25,"Moderado"),(EXACT(V25,"Débil"))),"Débil",IF(AND(EXACT(U25,"Débil"),(EXACT(V25,"Fuerte"))),"Débil",IF(AND(EXACT(U25,"Débil"),(EXACT(V25,"Moderado"))),"Débil",IF(AND(EXACT(U25,"Débil"),(EXACT(V25,"Débil"))),"Débil",)))))))))</f>
        <v>Fuerte</v>
      </c>
      <c r="X25" s="1022">
        <f>IF(W25="Fuerte",100,IF(W25="Moderado",50,IF(W25="Débil",0)))</f>
        <v>100</v>
      </c>
      <c r="Y25" s="1022">
        <f>AVERAGE(X25:X43)</f>
        <v>100</v>
      </c>
      <c r="Z25" s="1001" t="s">
        <v>578</v>
      </c>
      <c r="AA25" s="249"/>
      <c r="AB25" s="249"/>
      <c r="AC25" s="249"/>
      <c r="AD25" s="1039" t="s">
        <v>579</v>
      </c>
      <c r="AE25" s="1009" t="s">
        <v>402</v>
      </c>
      <c r="AF25" s="1008" t="str">
        <f>+IF(Y25=100,"Fuerte",IF(AND(Y25&lt;=99,Y25&gt;=50),"Moderado",IF(Y25&lt;50,"Débil"," ")))</f>
        <v>Fuerte</v>
      </c>
      <c r="AG25" s="1015" t="s">
        <v>99</v>
      </c>
      <c r="AH25" s="1008" t="s">
        <v>100</v>
      </c>
      <c r="AI25" s="1016" t="str">
        <f>IF(AND(OR(AH25="Directamente",AH25="Indirectamente",AH25="No Disminuye"),(AF25="Fuerte"),(AG25="Directamente"),(OR(H25="Rara vez",H25="Improbable",H25="Posible"))),"Rara vez",IF(AND(OR(AH25="Directamente",AH25="Indirectamente",AH25="No Disminuye"),(AF25="Fuerte"),(AG25="Directamente"),(H25="Probable")),"Improbable",IF(AND(OR(AH25="Directamente",AH25="Indirectamente",AH25="No Disminuye"),(AF25="Fuerte"),(AG25="Directamente"),(H25="Casi Seguro")),"Posible",IF(AND(AH25="Directamente",AG25="No disminuye",AF25="Fuerte"),H25,IF(AND(OR(AH25="Directamente",AH25="Indirectamente",AH25="No Disminuye"),AF25="Moderado",AG25="Directamente",(OR(H25="Rara vez",H25="Improbable"))),"Rara vez",IF(AND(OR(AH25="Directamente",AH25="Indirectamente",AH25="No Disminuye"),(AF25="Moderado"),(AG25="Directamente"),(H25="Posible")),"Improbable",IF(AND(OR(AH25="Directamente",AH25="Indirectamente",AH25="No Disminuye"),(AF25="Moderado"),(AG25="Directamente"),(H25="Probable")),"Posible",IF(AND(OR(AH25="Directamente",AH25="Indirectamente",AH25="No Disminuye"),(AF25="Moderado"),(AG25="Directamente"),(H25="Casi Seguro")),"Probable",IF(AND(AH25="Directamente",AG25="No disminuye",AF25="Moderado"),H25,IF(AF25="Débil",H25," ESTA COMBINACION NO ESTÁ CONTEMPLADA EN LA METODOLOGÍA "))))))))))</f>
        <v>Rara vez</v>
      </c>
      <c r="AJ25" s="1016" t="str">
        <f>IF(AND(OR(AH25="Directamente",AH25="Indirectamente",AH25="No Disminuye"),AF25="Moderado",AG25="Directamente",(OR(H25="Raro",H25="Improbable"))),"Raro",IF(AND(OR(AH25="Directamente",AH25="Indirectamente",AH25="No Disminuye"),(AF25="Moderado"),(AG25="Directamente"),(H25="Posible")),"Improbable",IF(AND(OR(AH25="Directamente",AH25="Indirectamente",AH25="No Disminuye"),(AF25="Moderado"),(AG25="Directamente"),(H25="Probable")),"Posible",IF(AND(OR(AH25="Directamente",AH25="Indirectamente",AH25="No Disminuye"),(AF25="Moderado"),(AG25="Directamente"),(H25="Casi Seguro")),"Probable",IF(AND(AH25="Directamente",AG25="No disminuye",AF25="Moderado"),H25," ")))))</f>
        <v xml:space="preserve"> </v>
      </c>
      <c r="AK25" s="1016" t="str">
        <f>L25</f>
        <v>Catastrófico</v>
      </c>
      <c r="AL25" s="1016" t="str">
        <f>IF(AND(EXACT(AI25,"Rara vez"),(EXACT(AK25,"Moderado"))),"Moderado",IF(AND(EXACT(AI25,"Rara vez"),(EXACT(AK25,"Mayor"))),"Alto",IF(AND(EXACT(AI25,"Rara vez"),(EXACT(AK25,"Catastrófico"))),"Extremo",IF(AND(EXACT(AI25,"Improbable"),(EXACT(AK25,"Moderado"))),"Moderado",IF(AND(EXACT(AI25,"Improbable"),(EXACT(AK25,"Mayor"))),"Alto",IF(AND(EXACT(AI25,"Improbable"),(EXACT(AK25,"Catastrófico"))),"Extremo",IF(AND(EXACT(AI25,"Posible"),(EXACT(AK25,"Moderado"))),"Alto",IF(AND(EXACT(AI25,"Posible"),(EXACT(AK25,"Mayor"))),"Extremo",IF(AND(EXACT(AI25,"Posible"),(EXACT(AK25,"Catastrófico"))),"Extremo",IF(AND(EXACT(AI25,"Probable"),(EXACT(AK25,"Moderado"))),"Alto",IF(AND(EXACT(AI25,"Probable"),(EXACT(AK25,"Mayor"))),"Extremo",IF(AND(EXACT(AI25,"Probable"),(EXACT(AK25,"Catastrófico"))),"Extremo",IF(AND(EXACT(AI25,"Casi Seguro"),(EXACT(AK25,"Moderado"))),"Extremo",IF(AND(EXACT(AI25,"Casi Seguro"),(EXACT(AK25,"Mayor"))),"Extremo",IF(AND(EXACT(AI25,"Casi Seguro"),(EXACT(AK25,"Catastrófico"))),"Extremo","")))))))))))))))</f>
        <v>Extremo</v>
      </c>
      <c r="AM25" s="1014" t="s">
        <v>565</v>
      </c>
      <c r="AN25" s="1019" t="s">
        <v>580</v>
      </c>
      <c r="AO25" s="1017">
        <v>44562</v>
      </c>
      <c r="AP25" s="1017">
        <v>44926</v>
      </c>
      <c r="AQ25" s="1012" t="s">
        <v>579</v>
      </c>
      <c r="AR25" s="1013" t="s">
        <v>581</v>
      </c>
      <c r="AS25" s="1032"/>
      <c r="AT25" s="1025"/>
      <c r="AU25" s="1025"/>
      <c r="AV25" s="1025"/>
      <c r="AW25" s="1025"/>
      <c r="AX25" s="1025"/>
      <c r="AY25" s="1025"/>
      <c r="AZ25" s="1025"/>
      <c r="BA25" s="1025"/>
      <c r="BB25" s="1025"/>
      <c r="BC25" s="1025"/>
      <c r="BD25" s="1071"/>
      <c r="BE25" s="1064"/>
      <c r="BF25" s="1058"/>
      <c r="BG25" s="1058"/>
      <c r="BH25" s="1058"/>
      <c r="BI25" s="1052"/>
    </row>
    <row r="26" spans="1:61" ht="47.25" customHeight="1">
      <c r="A26" s="1031"/>
      <c r="B26" s="1035"/>
      <c r="C26" s="1014"/>
      <c r="D26" s="1014"/>
      <c r="E26" s="1029"/>
      <c r="F26" s="1014"/>
      <c r="G26" s="1040"/>
      <c r="H26" s="1014"/>
      <c r="I26" s="120" t="s">
        <v>104</v>
      </c>
      <c r="J26" s="159" t="s">
        <v>90</v>
      </c>
      <c r="K26" s="1042"/>
      <c r="L26" s="1043"/>
      <c r="M26" s="1016"/>
      <c r="N26" s="1014"/>
      <c r="O26" s="1029"/>
      <c r="P26" s="1014"/>
      <c r="Q26" s="121" t="s">
        <v>105</v>
      </c>
      <c r="R26" s="122" t="s">
        <v>106</v>
      </c>
      <c r="S26" s="121">
        <v>15</v>
      </c>
      <c r="T26" s="1022"/>
      <c r="U26" s="1022"/>
      <c r="V26" s="1031"/>
      <c r="W26" s="1022"/>
      <c r="X26" s="1022"/>
      <c r="Y26" s="1022"/>
      <c r="Z26" s="1002"/>
      <c r="AA26" s="269"/>
      <c r="AB26" s="269"/>
      <c r="AC26" s="269"/>
      <c r="AD26" s="1040"/>
      <c r="AE26" s="1010"/>
      <c r="AF26" s="1008"/>
      <c r="AG26" s="1015"/>
      <c r="AH26" s="1008"/>
      <c r="AI26" s="1016"/>
      <c r="AJ26" s="1016"/>
      <c r="AK26" s="1016"/>
      <c r="AL26" s="1016"/>
      <c r="AM26" s="1014"/>
      <c r="AN26" s="1020"/>
      <c r="AO26" s="1017"/>
      <c r="AP26" s="1017"/>
      <c r="AQ26" s="1012"/>
      <c r="AR26" s="1013"/>
      <c r="AS26" s="1033"/>
      <c r="AT26" s="1026"/>
      <c r="AU26" s="1026"/>
      <c r="AV26" s="1026"/>
      <c r="AW26" s="1026"/>
      <c r="AX26" s="1026"/>
      <c r="AY26" s="1026"/>
      <c r="AZ26" s="1026"/>
      <c r="BA26" s="1026"/>
      <c r="BB26" s="1026"/>
      <c r="BC26" s="1026"/>
      <c r="BD26" s="1072"/>
      <c r="BE26" s="1065"/>
      <c r="BF26" s="1059"/>
      <c r="BG26" s="1059"/>
      <c r="BH26" s="1059"/>
      <c r="BI26" s="1053"/>
    </row>
    <row r="27" spans="1:61" ht="67.5" customHeight="1">
      <c r="A27" s="1031"/>
      <c r="B27" s="1035"/>
      <c r="C27" s="1014"/>
      <c r="D27" s="1014"/>
      <c r="E27" s="1029"/>
      <c r="F27" s="1014"/>
      <c r="G27" s="1040"/>
      <c r="H27" s="1014"/>
      <c r="I27" s="120" t="s">
        <v>107</v>
      </c>
      <c r="J27" s="159" t="s">
        <v>90</v>
      </c>
      <c r="K27" s="1042"/>
      <c r="L27" s="1043"/>
      <c r="M27" s="1016"/>
      <c r="N27" s="1014"/>
      <c r="O27" s="1029"/>
      <c r="P27" s="1014"/>
      <c r="Q27" s="121" t="s">
        <v>108</v>
      </c>
      <c r="R27" s="122" t="s">
        <v>109</v>
      </c>
      <c r="S27" s="121">
        <v>15</v>
      </c>
      <c r="T27" s="1022"/>
      <c r="U27" s="1022"/>
      <c r="V27" s="1031"/>
      <c r="W27" s="1022"/>
      <c r="X27" s="1022"/>
      <c r="Y27" s="1022"/>
      <c r="Z27" s="1002"/>
      <c r="AA27" s="269"/>
      <c r="AB27" s="269"/>
      <c r="AC27" s="269"/>
      <c r="AD27" s="1040"/>
      <c r="AE27" s="1010"/>
      <c r="AF27" s="1008"/>
      <c r="AG27" s="1015"/>
      <c r="AH27" s="1008"/>
      <c r="AI27" s="1016"/>
      <c r="AJ27" s="1016"/>
      <c r="AK27" s="1016"/>
      <c r="AL27" s="1016"/>
      <c r="AM27" s="1014"/>
      <c r="AN27" s="1020"/>
      <c r="AO27" s="1017"/>
      <c r="AP27" s="1017"/>
      <c r="AQ27" s="1012"/>
      <c r="AR27" s="1013"/>
      <c r="AS27" s="1033"/>
      <c r="AT27" s="1026"/>
      <c r="AU27" s="1026"/>
      <c r="AV27" s="1026"/>
      <c r="AW27" s="1026"/>
      <c r="AX27" s="1026"/>
      <c r="AY27" s="1026"/>
      <c r="AZ27" s="1026"/>
      <c r="BA27" s="1026"/>
      <c r="BB27" s="1026"/>
      <c r="BC27" s="1026"/>
      <c r="BD27" s="1072"/>
      <c r="BE27" s="1065"/>
      <c r="BF27" s="1059"/>
      <c r="BG27" s="1059"/>
      <c r="BH27" s="1059"/>
      <c r="BI27" s="1053"/>
    </row>
    <row r="28" spans="1:61" ht="61.5" customHeight="1">
      <c r="A28" s="1031"/>
      <c r="B28" s="1035"/>
      <c r="C28" s="1014"/>
      <c r="D28" s="1014"/>
      <c r="E28" s="1029"/>
      <c r="F28" s="1014"/>
      <c r="G28" s="1040"/>
      <c r="H28" s="1014"/>
      <c r="I28" s="120" t="s">
        <v>110</v>
      </c>
      <c r="J28" s="159" t="s">
        <v>111</v>
      </c>
      <c r="K28" s="1042"/>
      <c r="L28" s="1043"/>
      <c r="M28" s="1016"/>
      <c r="N28" s="1014"/>
      <c r="O28" s="1029"/>
      <c r="P28" s="1014"/>
      <c r="Q28" s="121" t="s">
        <v>112</v>
      </c>
      <c r="R28" s="122" t="s">
        <v>113</v>
      </c>
      <c r="S28" s="121">
        <v>15</v>
      </c>
      <c r="T28" s="1022"/>
      <c r="U28" s="1022"/>
      <c r="V28" s="1031"/>
      <c r="W28" s="1022"/>
      <c r="X28" s="1022"/>
      <c r="Y28" s="1022"/>
      <c r="Z28" s="1002"/>
      <c r="AA28" s="269"/>
      <c r="AB28" s="269"/>
      <c r="AC28" s="269"/>
      <c r="AD28" s="1040"/>
      <c r="AE28" s="1010"/>
      <c r="AF28" s="1008"/>
      <c r="AG28" s="1015"/>
      <c r="AH28" s="1008"/>
      <c r="AI28" s="1016"/>
      <c r="AJ28" s="1016"/>
      <c r="AK28" s="1016"/>
      <c r="AL28" s="1016"/>
      <c r="AM28" s="1014"/>
      <c r="AN28" s="1020"/>
      <c r="AO28" s="1017"/>
      <c r="AP28" s="1017"/>
      <c r="AQ28" s="1012"/>
      <c r="AR28" s="1013"/>
      <c r="AS28" s="1033"/>
      <c r="AT28" s="1026"/>
      <c r="AU28" s="1026"/>
      <c r="AV28" s="1026"/>
      <c r="AW28" s="1026"/>
      <c r="AX28" s="1026"/>
      <c r="AY28" s="1026"/>
      <c r="AZ28" s="1026"/>
      <c r="BA28" s="1026"/>
      <c r="BB28" s="1026"/>
      <c r="BC28" s="1026"/>
      <c r="BD28" s="1072"/>
      <c r="BE28" s="1065"/>
      <c r="BF28" s="1059"/>
      <c r="BG28" s="1059"/>
      <c r="BH28" s="1059"/>
      <c r="BI28" s="1053"/>
    </row>
    <row r="29" spans="1:61" ht="69.75" customHeight="1">
      <c r="A29" s="1031"/>
      <c r="B29" s="1035"/>
      <c r="C29" s="1014"/>
      <c r="D29" s="1014"/>
      <c r="E29" s="1029"/>
      <c r="F29" s="1014"/>
      <c r="G29" s="1040"/>
      <c r="H29" s="1014"/>
      <c r="I29" s="120" t="s">
        <v>114</v>
      </c>
      <c r="J29" s="159" t="s">
        <v>90</v>
      </c>
      <c r="K29" s="1042"/>
      <c r="L29" s="1043"/>
      <c r="M29" s="1016"/>
      <c r="N29" s="1014"/>
      <c r="O29" s="1029"/>
      <c r="P29" s="1014"/>
      <c r="Q29" s="121" t="s">
        <v>115</v>
      </c>
      <c r="R29" s="122" t="s">
        <v>116</v>
      </c>
      <c r="S29" s="121">
        <v>15</v>
      </c>
      <c r="T29" s="1022"/>
      <c r="U29" s="1022"/>
      <c r="V29" s="1031"/>
      <c r="W29" s="1022"/>
      <c r="X29" s="1022"/>
      <c r="Y29" s="1022"/>
      <c r="Z29" s="1002"/>
      <c r="AA29" s="269"/>
      <c r="AB29" s="269"/>
      <c r="AC29" s="269"/>
      <c r="AD29" s="1040"/>
      <c r="AE29" s="1010"/>
      <c r="AF29" s="1008"/>
      <c r="AG29" s="1015"/>
      <c r="AH29" s="1008"/>
      <c r="AI29" s="1016"/>
      <c r="AJ29" s="1016"/>
      <c r="AK29" s="1016"/>
      <c r="AL29" s="1016"/>
      <c r="AM29" s="1014"/>
      <c r="AN29" s="1020"/>
      <c r="AO29" s="1017"/>
      <c r="AP29" s="1017"/>
      <c r="AQ29" s="1012"/>
      <c r="AR29" s="1013"/>
      <c r="AS29" s="1033"/>
      <c r="AT29" s="1026"/>
      <c r="AU29" s="1026"/>
      <c r="AV29" s="1026"/>
      <c r="AW29" s="1026"/>
      <c r="AX29" s="1026"/>
      <c r="AY29" s="1026"/>
      <c r="AZ29" s="1026"/>
      <c r="BA29" s="1026"/>
      <c r="BB29" s="1026"/>
      <c r="BC29" s="1026"/>
      <c r="BD29" s="1072"/>
      <c r="BE29" s="1065"/>
      <c r="BF29" s="1059"/>
      <c r="BG29" s="1059"/>
      <c r="BH29" s="1059"/>
      <c r="BI29" s="1053"/>
    </row>
    <row r="30" spans="1:61" ht="69.75" customHeight="1">
      <c r="A30" s="1031"/>
      <c r="B30" s="1035"/>
      <c r="C30" s="1014"/>
      <c r="D30" s="1014"/>
      <c r="E30" s="1029"/>
      <c r="F30" s="1014"/>
      <c r="G30" s="1040"/>
      <c r="H30" s="1014"/>
      <c r="I30" s="120" t="s">
        <v>117</v>
      </c>
      <c r="J30" s="159" t="s">
        <v>90</v>
      </c>
      <c r="K30" s="1042"/>
      <c r="L30" s="1043"/>
      <c r="M30" s="1016"/>
      <c r="N30" s="1014"/>
      <c r="O30" s="1029"/>
      <c r="P30" s="1014"/>
      <c r="Q30" s="121" t="s">
        <v>118</v>
      </c>
      <c r="R30" s="122" t="s">
        <v>119</v>
      </c>
      <c r="S30" s="121">
        <v>15</v>
      </c>
      <c r="T30" s="1022"/>
      <c r="U30" s="1022"/>
      <c r="V30" s="1031"/>
      <c r="W30" s="1022"/>
      <c r="X30" s="1022"/>
      <c r="Y30" s="1022"/>
      <c r="Z30" s="1002"/>
      <c r="AA30" s="271">
        <v>0.33</v>
      </c>
      <c r="AB30" s="271">
        <v>0.33</v>
      </c>
      <c r="AC30" s="271">
        <v>0.34</v>
      </c>
      <c r="AD30" s="1040"/>
      <c r="AE30" s="1010"/>
      <c r="AF30" s="1008"/>
      <c r="AG30" s="1015"/>
      <c r="AH30" s="1008"/>
      <c r="AI30" s="1016"/>
      <c r="AJ30" s="1016"/>
      <c r="AK30" s="1016"/>
      <c r="AL30" s="1016"/>
      <c r="AM30" s="1014"/>
      <c r="AN30" s="1020"/>
      <c r="AO30" s="1017"/>
      <c r="AP30" s="1017"/>
      <c r="AQ30" s="1012"/>
      <c r="AR30" s="1013"/>
      <c r="AS30" s="1033"/>
      <c r="AT30" s="1026"/>
      <c r="AU30" s="1026"/>
      <c r="AV30" s="1026"/>
      <c r="AW30" s="1026"/>
      <c r="AX30" s="1026"/>
      <c r="AY30" s="1026"/>
      <c r="AZ30" s="1026"/>
      <c r="BA30" s="1026"/>
      <c r="BB30" s="1026"/>
      <c r="BC30" s="1026"/>
      <c r="BD30" s="1072"/>
      <c r="BE30" s="1065"/>
      <c r="BF30" s="1059"/>
      <c r="BG30" s="1059"/>
      <c r="BH30" s="1059"/>
      <c r="BI30" s="1053"/>
    </row>
    <row r="31" spans="1:61" ht="63.75" customHeight="1">
      <c r="A31" s="1031"/>
      <c r="B31" s="1035"/>
      <c r="C31" s="1014"/>
      <c r="D31" s="1014"/>
      <c r="E31" s="1029"/>
      <c r="F31" s="1014"/>
      <c r="G31" s="1040"/>
      <c r="H31" s="1014"/>
      <c r="I31" s="120" t="s">
        <v>120</v>
      </c>
      <c r="J31" s="159" t="s">
        <v>90</v>
      </c>
      <c r="K31" s="1042"/>
      <c r="L31" s="1043"/>
      <c r="M31" s="1016"/>
      <c r="N31" s="1014"/>
      <c r="O31" s="1029"/>
      <c r="P31" s="1014"/>
      <c r="Q31" s="121" t="s">
        <v>121</v>
      </c>
      <c r="R31" s="122" t="s">
        <v>122</v>
      </c>
      <c r="S31" s="121">
        <v>10</v>
      </c>
      <c r="T31" s="1022"/>
      <c r="U31" s="1022"/>
      <c r="V31" s="1031"/>
      <c r="W31" s="1022"/>
      <c r="X31" s="1022"/>
      <c r="Y31" s="1022"/>
      <c r="Z31" s="1002"/>
      <c r="AA31" s="269"/>
      <c r="AB31" s="269"/>
      <c r="AC31" s="269"/>
      <c r="AD31" s="1040"/>
      <c r="AE31" s="1010"/>
      <c r="AF31" s="1008"/>
      <c r="AG31" s="1015"/>
      <c r="AH31" s="1008"/>
      <c r="AI31" s="1016"/>
      <c r="AJ31" s="1016"/>
      <c r="AK31" s="1016"/>
      <c r="AL31" s="1016"/>
      <c r="AM31" s="1014"/>
      <c r="AN31" s="1020"/>
      <c r="AO31" s="1017"/>
      <c r="AP31" s="1017"/>
      <c r="AQ31" s="1012"/>
      <c r="AR31" s="1013"/>
      <c r="AS31" s="1033"/>
      <c r="AT31" s="1026"/>
      <c r="AU31" s="1026"/>
      <c r="AV31" s="1026"/>
      <c r="AW31" s="1026"/>
      <c r="AX31" s="1026"/>
      <c r="AY31" s="1026"/>
      <c r="AZ31" s="1026"/>
      <c r="BA31" s="1026"/>
      <c r="BB31" s="1026"/>
      <c r="BC31" s="1026"/>
      <c r="BD31" s="1072"/>
      <c r="BE31" s="1065"/>
      <c r="BF31" s="1059"/>
      <c r="BG31" s="1059"/>
      <c r="BH31" s="1059"/>
      <c r="BI31" s="1053"/>
    </row>
    <row r="32" spans="1:61" ht="65.25" customHeight="1">
      <c r="A32" s="1031"/>
      <c r="B32" s="1035"/>
      <c r="C32" s="1014"/>
      <c r="D32" s="1014"/>
      <c r="E32" s="1029"/>
      <c r="F32" s="1014"/>
      <c r="G32" s="1040"/>
      <c r="H32" s="1014"/>
      <c r="I32" s="120" t="s">
        <v>123</v>
      </c>
      <c r="J32" s="159" t="s">
        <v>90</v>
      </c>
      <c r="K32" s="1042"/>
      <c r="L32" s="1043"/>
      <c r="M32" s="1016"/>
      <c r="N32" s="1014"/>
      <c r="O32" s="1029"/>
      <c r="P32" s="1014"/>
      <c r="Q32" s="1022"/>
      <c r="R32" s="1031"/>
      <c r="S32" s="1022"/>
      <c r="T32" s="1022"/>
      <c r="U32" s="1022"/>
      <c r="V32" s="1031"/>
      <c r="W32" s="1022"/>
      <c r="X32" s="1022"/>
      <c r="Y32" s="1022"/>
      <c r="Z32" s="1002"/>
      <c r="AA32" s="269"/>
      <c r="AB32" s="269"/>
      <c r="AC32" s="269"/>
      <c r="AD32" s="1040"/>
      <c r="AE32" s="1010"/>
      <c r="AF32" s="1008"/>
      <c r="AG32" s="1015"/>
      <c r="AH32" s="1008"/>
      <c r="AI32" s="1016"/>
      <c r="AJ32" s="1016"/>
      <c r="AK32" s="1016"/>
      <c r="AL32" s="1016"/>
      <c r="AM32" s="1014"/>
      <c r="AN32" s="1020"/>
      <c r="AO32" s="1017"/>
      <c r="AP32" s="1017"/>
      <c r="AQ32" s="1012"/>
      <c r="AR32" s="1013"/>
      <c r="AS32" s="1034"/>
      <c r="AT32" s="1027"/>
      <c r="AU32" s="1027"/>
      <c r="AV32" s="1027"/>
      <c r="AW32" s="1027"/>
      <c r="AX32" s="1027"/>
      <c r="AY32" s="1027"/>
      <c r="AZ32" s="1027"/>
      <c r="BA32" s="1027"/>
      <c r="BB32" s="1027"/>
      <c r="BC32" s="1027"/>
      <c r="BD32" s="1073"/>
      <c r="BE32" s="1066"/>
      <c r="BF32" s="1060"/>
      <c r="BG32" s="1060"/>
      <c r="BH32" s="1060"/>
      <c r="BI32" s="1054"/>
    </row>
    <row r="33" spans="1:61" ht="57.75" customHeight="1">
      <c r="A33" s="1031"/>
      <c r="B33" s="1035"/>
      <c r="C33" s="1014"/>
      <c r="D33" s="1014"/>
      <c r="E33" s="1029"/>
      <c r="F33" s="1014"/>
      <c r="G33" s="1040"/>
      <c r="H33" s="1014"/>
      <c r="I33" s="120" t="s">
        <v>124</v>
      </c>
      <c r="J33" s="159" t="s">
        <v>90</v>
      </c>
      <c r="K33" s="1042"/>
      <c r="L33" s="1043"/>
      <c r="M33" s="1016"/>
      <c r="N33" s="1014"/>
      <c r="O33" s="1029"/>
      <c r="P33" s="1014"/>
      <c r="Q33" s="1022"/>
      <c r="R33" s="1031"/>
      <c r="S33" s="1022"/>
      <c r="T33" s="1022"/>
      <c r="U33" s="1022"/>
      <c r="V33" s="1031"/>
      <c r="W33" s="1022"/>
      <c r="X33" s="1022"/>
      <c r="Y33" s="1022"/>
      <c r="Z33" s="1002"/>
      <c r="AA33" s="269"/>
      <c r="AB33" s="269"/>
      <c r="AC33" s="269"/>
      <c r="AD33" s="1040"/>
      <c r="AE33" s="1010"/>
      <c r="AF33" s="1008"/>
      <c r="AG33" s="1015"/>
      <c r="AH33" s="1008"/>
      <c r="AI33" s="1016"/>
      <c r="AJ33" s="1016"/>
      <c r="AK33" s="1016"/>
      <c r="AL33" s="1016"/>
      <c r="AM33" s="1014"/>
      <c r="AN33" s="1020"/>
      <c r="AO33" s="1017"/>
      <c r="AP33" s="1017"/>
      <c r="AQ33" s="1012"/>
      <c r="AR33" s="1013"/>
      <c r="AS33" s="1028"/>
      <c r="AT33" s="1030"/>
      <c r="AU33" s="1030"/>
      <c r="AV33" s="1030"/>
      <c r="AW33" s="1030"/>
      <c r="AX33" s="1030"/>
      <c r="AY33" s="1030"/>
      <c r="AZ33" s="1030"/>
      <c r="BA33" s="1030"/>
      <c r="BB33" s="1030"/>
      <c r="BC33" s="1030"/>
      <c r="BD33" s="1057"/>
      <c r="BE33" s="1055"/>
      <c r="BF33" s="1024"/>
      <c r="BG33" s="1024"/>
      <c r="BH33" s="1024"/>
      <c r="BI33" s="1048"/>
    </row>
    <row r="34" spans="1:61" ht="41.25" customHeight="1">
      <c r="A34" s="1031"/>
      <c r="B34" s="1035"/>
      <c r="C34" s="1014"/>
      <c r="D34" s="1014"/>
      <c r="E34" s="1029"/>
      <c r="F34" s="1014"/>
      <c r="G34" s="1040"/>
      <c r="H34" s="1014"/>
      <c r="I34" s="120" t="s">
        <v>125</v>
      </c>
      <c r="J34" s="159" t="s">
        <v>90</v>
      </c>
      <c r="K34" s="1042"/>
      <c r="L34" s="1043"/>
      <c r="M34" s="1016"/>
      <c r="N34" s="1014"/>
      <c r="O34" s="1029"/>
      <c r="P34" s="1014"/>
      <c r="Q34" s="1022"/>
      <c r="R34" s="1031"/>
      <c r="S34" s="1022"/>
      <c r="T34" s="1022"/>
      <c r="U34" s="1022"/>
      <c r="V34" s="1031"/>
      <c r="W34" s="1022"/>
      <c r="X34" s="1022"/>
      <c r="Y34" s="1022"/>
      <c r="Z34" s="1002"/>
      <c r="AA34" s="269"/>
      <c r="AB34" s="269"/>
      <c r="AC34" s="269"/>
      <c r="AD34" s="1040"/>
      <c r="AE34" s="1010"/>
      <c r="AF34" s="1008"/>
      <c r="AG34" s="1015"/>
      <c r="AH34" s="1008"/>
      <c r="AI34" s="1016"/>
      <c r="AJ34" s="1016"/>
      <c r="AK34" s="1016"/>
      <c r="AL34" s="1016"/>
      <c r="AM34" s="1014"/>
      <c r="AN34" s="1020"/>
      <c r="AO34" s="1017"/>
      <c r="AP34" s="1017"/>
      <c r="AQ34" s="1012"/>
      <c r="AR34" s="1013"/>
      <c r="AS34" s="1028"/>
      <c r="AT34" s="1030"/>
      <c r="AU34" s="1030"/>
      <c r="AV34" s="1030"/>
      <c r="AW34" s="1030"/>
      <c r="AX34" s="1030"/>
      <c r="AY34" s="1030"/>
      <c r="AZ34" s="1030"/>
      <c r="BA34" s="1030"/>
      <c r="BB34" s="1030"/>
      <c r="BC34" s="1030"/>
      <c r="BD34" s="1057"/>
      <c r="BE34" s="1055"/>
      <c r="BF34" s="1024"/>
      <c r="BG34" s="1024"/>
      <c r="BH34" s="1024"/>
      <c r="BI34" s="1048"/>
    </row>
    <row r="35" spans="1:61" ht="42.75" customHeight="1">
      <c r="A35" s="1031"/>
      <c r="B35" s="1035"/>
      <c r="C35" s="1014"/>
      <c r="D35" s="1014"/>
      <c r="E35" s="1029"/>
      <c r="F35" s="1014"/>
      <c r="G35" s="1040"/>
      <c r="H35" s="1014"/>
      <c r="I35" s="120" t="s">
        <v>126</v>
      </c>
      <c r="J35" s="159" t="s">
        <v>90</v>
      </c>
      <c r="K35" s="1042"/>
      <c r="L35" s="1043"/>
      <c r="M35" s="1016"/>
      <c r="N35" s="1014"/>
      <c r="O35" s="1029"/>
      <c r="P35" s="1014"/>
      <c r="Q35" s="1022"/>
      <c r="R35" s="1031"/>
      <c r="S35" s="1022"/>
      <c r="T35" s="1022"/>
      <c r="U35" s="1022"/>
      <c r="V35" s="1031"/>
      <c r="W35" s="1022"/>
      <c r="X35" s="1022"/>
      <c r="Y35" s="1022"/>
      <c r="Z35" s="1003"/>
      <c r="AA35" s="270"/>
      <c r="AB35" s="270"/>
      <c r="AC35" s="270"/>
      <c r="AD35" s="1041"/>
      <c r="AE35" s="1011"/>
      <c r="AF35" s="1008"/>
      <c r="AG35" s="1015"/>
      <c r="AH35" s="1008"/>
      <c r="AI35" s="1016"/>
      <c r="AJ35" s="1016"/>
      <c r="AK35" s="1016"/>
      <c r="AL35" s="1016"/>
      <c r="AM35" s="1014"/>
      <c r="AN35" s="1021"/>
      <c r="AO35" s="1017"/>
      <c r="AP35" s="1017"/>
      <c r="AQ35" s="1012"/>
      <c r="AR35" s="1013"/>
      <c r="AS35" s="1028"/>
      <c r="AT35" s="1030"/>
      <c r="AU35" s="1030"/>
      <c r="AV35" s="1030"/>
      <c r="AW35" s="1030"/>
      <c r="AX35" s="1030"/>
      <c r="AY35" s="1030"/>
      <c r="AZ35" s="1030"/>
      <c r="BA35" s="1030"/>
      <c r="BB35" s="1030"/>
      <c r="BC35" s="1030"/>
      <c r="BD35" s="1057"/>
      <c r="BE35" s="1055"/>
      <c r="BF35" s="1024"/>
      <c r="BG35" s="1024"/>
      <c r="BH35" s="1024"/>
      <c r="BI35" s="1048"/>
    </row>
    <row r="36" spans="1:61" ht="48.75" customHeight="1">
      <c r="A36" s="1031"/>
      <c r="B36" s="1035"/>
      <c r="C36" s="1014"/>
      <c r="D36" s="1014"/>
      <c r="E36" s="1029" t="s">
        <v>570</v>
      </c>
      <c r="F36" s="1014"/>
      <c r="G36" s="1040"/>
      <c r="H36" s="1014"/>
      <c r="I36" s="120" t="s">
        <v>127</v>
      </c>
      <c r="J36" s="159" t="s">
        <v>90</v>
      </c>
      <c r="K36" s="1042"/>
      <c r="L36" s="1043"/>
      <c r="M36" s="1016"/>
      <c r="N36" s="1014"/>
      <c r="O36" s="1029" t="s">
        <v>582</v>
      </c>
      <c r="P36" s="1014"/>
      <c r="Q36" s="121" t="s">
        <v>93</v>
      </c>
      <c r="R36" s="122"/>
      <c r="S36" s="121" t="s">
        <v>201</v>
      </c>
      <c r="T36" s="1022">
        <f>SUM(S36:S42)</f>
        <v>0</v>
      </c>
      <c r="U36" s="1022" t="str">
        <f>+IF(AND(T36&lt;=100,T36&gt;=96),"Fuerte",IF(AND(T36&lt;=95,T36&gt;=86),"Moderado",IF(AND(T36&lt;=85,K36&gt;=0),"Débil"," ")))</f>
        <v>Débil</v>
      </c>
      <c r="V36" s="1031"/>
      <c r="W36" s="1022">
        <f>IF(AND(EXACT(U36,"Fuerte"),(EXACT(V36,"Fuerte"))),"Fuerte",IF(AND(EXACT(U36,"Fuerte"),(EXACT(V36,"Moderado"))),"Moderado",IF(AND(EXACT(U36,"Fuerte"),(EXACT(V36,"Débil"))),"Débil",IF(AND(EXACT(U36,"Moderado"),(EXACT(V36,"Fuerte"))),"Moderado",IF(AND(EXACT(U36,"Moderado"),(EXACT(V36,"Moderado"))),"Moderado",IF(AND(EXACT(U36,"Moderado"),(EXACT(V36,"Débil"))),"Débil",IF(AND(EXACT(U36,"Débil"),(EXACT(V36,"Fuerte"))),"Débil",IF(AND(EXACT(U36,"Débil"),(EXACT(V36,"Moderado"))),"Débil",IF(AND(EXACT(U36,"Débil"),(EXACT(V36,"Débil"))),"Débil",)))))))))</f>
        <v>0</v>
      </c>
      <c r="X36" s="1022" t="b">
        <f>IF(W36="Fuerte",100,IF(W36="Moderado",50,IF(W36="Débil",0)))</f>
        <v>0</v>
      </c>
      <c r="Y36" s="1022"/>
      <c r="Z36" s="1001"/>
      <c r="AA36" s="249"/>
      <c r="AB36" s="249"/>
      <c r="AC36" s="249"/>
      <c r="AD36" s="1039"/>
      <c r="AE36" s="1009"/>
      <c r="AF36" s="1008"/>
      <c r="AG36" s="1015"/>
      <c r="AH36" s="1008"/>
      <c r="AI36" s="1016"/>
      <c r="AJ36" s="1016"/>
      <c r="AK36" s="1016"/>
      <c r="AL36" s="1016"/>
      <c r="AM36" s="1014"/>
      <c r="AN36" s="1023" t="s">
        <v>583</v>
      </c>
      <c r="AO36" s="1017"/>
      <c r="AP36" s="1017"/>
      <c r="AQ36" s="1012"/>
      <c r="AR36" s="1013" t="s">
        <v>584</v>
      </c>
      <c r="AS36" s="1028"/>
      <c r="AT36" s="1030"/>
      <c r="AU36" s="1030"/>
      <c r="AV36" s="1030"/>
      <c r="AW36" s="1030"/>
      <c r="AX36" s="1030"/>
      <c r="AY36" s="1030"/>
      <c r="AZ36" s="1030"/>
      <c r="BA36" s="1030"/>
      <c r="BB36" s="1030"/>
      <c r="BC36" s="1030"/>
      <c r="BD36" s="1057"/>
      <c r="BE36" s="1055"/>
      <c r="BF36" s="1024"/>
      <c r="BG36" s="1024"/>
      <c r="BH36" s="1024"/>
      <c r="BI36" s="1048"/>
    </row>
    <row r="37" spans="1:61" ht="51" customHeight="1">
      <c r="A37" s="1031"/>
      <c r="B37" s="1035"/>
      <c r="C37" s="1014"/>
      <c r="D37" s="1014"/>
      <c r="E37" s="1029"/>
      <c r="F37" s="1014"/>
      <c r="G37" s="1040"/>
      <c r="H37" s="1014"/>
      <c r="I37" s="123" t="s">
        <v>128</v>
      </c>
      <c r="J37" s="159" t="s">
        <v>90</v>
      </c>
      <c r="K37" s="1042"/>
      <c r="L37" s="1043"/>
      <c r="M37" s="1016"/>
      <c r="N37" s="1014"/>
      <c r="O37" s="1029"/>
      <c r="P37" s="1014"/>
      <c r="Q37" s="121" t="s">
        <v>105</v>
      </c>
      <c r="R37" s="122"/>
      <c r="S37" s="121" t="s">
        <v>201</v>
      </c>
      <c r="T37" s="1022"/>
      <c r="U37" s="1022"/>
      <c r="V37" s="1031"/>
      <c r="W37" s="1022"/>
      <c r="X37" s="1022"/>
      <c r="Y37" s="1022"/>
      <c r="Z37" s="1002"/>
      <c r="AA37" s="269"/>
      <c r="AB37" s="269"/>
      <c r="AC37" s="269"/>
      <c r="AD37" s="1040"/>
      <c r="AE37" s="1010"/>
      <c r="AF37" s="1008"/>
      <c r="AG37" s="1015"/>
      <c r="AH37" s="1008"/>
      <c r="AI37" s="1016"/>
      <c r="AJ37" s="1016"/>
      <c r="AK37" s="1016"/>
      <c r="AL37" s="1016"/>
      <c r="AM37" s="1014"/>
      <c r="AN37" s="1023"/>
      <c r="AO37" s="1017"/>
      <c r="AP37" s="1017"/>
      <c r="AQ37" s="1012"/>
      <c r="AR37" s="1013"/>
      <c r="AS37" s="1028"/>
      <c r="AT37" s="1030"/>
      <c r="AU37" s="1030"/>
      <c r="AV37" s="1030"/>
      <c r="AW37" s="1030"/>
      <c r="AX37" s="1030"/>
      <c r="AY37" s="1030"/>
      <c r="AZ37" s="1030"/>
      <c r="BA37" s="1030"/>
      <c r="BB37" s="1030"/>
      <c r="BC37" s="1030"/>
      <c r="BD37" s="1057"/>
      <c r="BE37" s="1055"/>
      <c r="BF37" s="1024"/>
      <c r="BG37" s="1024"/>
      <c r="BH37" s="1024"/>
      <c r="BI37" s="1048"/>
    </row>
    <row r="38" spans="1:61" ht="52.5" customHeight="1">
      <c r="A38" s="1031"/>
      <c r="B38" s="1035"/>
      <c r="C38" s="1014"/>
      <c r="D38" s="1014"/>
      <c r="E38" s="1029"/>
      <c r="F38" s="1014"/>
      <c r="G38" s="1040"/>
      <c r="H38" s="1014"/>
      <c r="I38" s="123" t="s">
        <v>129</v>
      </c>
      <c r="J38" s="159" t="s">
        <v>90</v>
      </c>
      <c r="K38" s="1042"/>
      <c r="L38" s="1043"/>
      <c r="M38" s="1016"/>
      <c r="N38" s="1014"/>
      <c r="O38" s="1029"/>
      <c r="P38" s="1014"/>
      <c r="Q38" s="121" t="s">
        <v>108</v>
      </c>
      <c r="R38" s="122"/>
      <c r="S38" s="121" t="s">
        <v>201</v>
      </c>
      <c r="T38" s="1022"/>
      <c r="U38" s="1022"/>
      <c r="V38" s="1031"/>
      <c r="W38" s="1022"/>
      <c r="X38" s="1022"/>
      <c r="Y38" s="1022"/>
      <c r="Z38" s="1002"/>
      <c r="AA38" s="269"/>
      <c r="AB38" s="269"/>
      <c r="AC38" s="269"/>
      <c r="AD38" s="1040"/>
      <c r="AE38" s="1010"/>
      <c r="AF38" s="1008"/>
      <c r="AG38" s="1015"/>
      <c r="AH38" s="1008"/>
      <c r="AI38" s="1016"/>
      <c r="AJ38" s="1016"/>
      <c r="AK38" s="1016"/>
      <c r="AL38" s="1016"/>
      <c r="AM38" s="1014"/>
      <c r="AN38" s="1023"/>
      <c r="AO38" s="1017"/>
      <c r="AP38" s="1017"/>
      <c r="AQ38" s="1012"/>
      <c r="AR38" s="1013"/>
      <c r="AS38" s="1028"/>
      <c r="AT38" s="1030"/>
      <c r="AU38" s="1030"/>
      <c r="AV38" s="1030"/>
      <c r="AW38" s="1030"/>
      <c r="AX38" s="1030"/>
      <c r="AY38" s="1030"/>
      <c r="AZ38" s="1030"/>
      <c r="BA38" s="1030"/>
      <c r="BB38" s="1030"/>
      <c r="BC38" s="1030"/>
      <c r="BD38" s="1057"/>
      <c r="BE38" s="1055"/>
      <c r="BF38" s="1024"/>
      <c r="BG38" s="1024"/>
      <c r="BH38" s="1024"/>
      <c r="BI38" s="1048"/>
    </row>
    <row r="39" spans="1:61" ht="51" customHeight="1">
      <c r="A39" s="1031"/>
      <c r="B39" s="1035"/>
      <c r="C39" s="1014"/>
      <c r="D39" s="1014"/>
      <c r="E39" s="1029"/>
      <c r="F39" s="1014"/>
      <c r="G39" s="1040"/>
      <c r="H39" s="1014"/>
      <c r="I39" s="123" t="s">
        <v>130</v>
      </c>
      <c r="J39" s="159" t="s">
        <v>90</v>
      </c>
      <c r="K39" s="1042"/>
      <c r="L39" s="1043"/>
      <c r="M39" s="1016"/>
      <c r="N39" s="1014"/>
      <c r="O39" s="1029"/>
      <c r="P39" s="1014"/>
      <c r="Q39" s="121" t="s">
        <v>112</v>
      </c>
      <c r="R39" s="122"/>
      <c r="S39" s="121" t="s">
        <v>201</v>
      </c>
      <c r="T39" s="1022"/>
      <c r="U39" s="1022"/>
      <c r="V39" s="1031"/>
      <c r="W39" s="1022"/>
      <c r="X39" s="1022"/>
      <c r="Y39" s="1022"/>
      <c r="Z39" s="1002"/>
      <c r="AA39" s="269"/>
      <c r="AB39" s="269"/>
      <c r="AC39" s="269"/>
      <c r="AD39" s="1040"/>
      <c r="AE39" s="1010"/>
      <c r="AF39" s="1008"/>
      <c r="AG39" s="1015"/>
      <c r="AH39" s="1008"/>
      <c r="AI39" s="1016"/>
      <c r="AJ39" s="1016"/>
      <c r="AK39" s="1016"/>
      <c r="AL39" s="1016"/>
      <c r="AM39" s="1014"/>
      <c r="AN39" s="1023"/>
      <c r="AO39" s="1017"/>
      <c r="AP39" s="1017"/>
      <c r="AQ39" s="1012"/>
      <c r="AR39" s="1013"/>
      <c r="AS39" s="1028"/>
      <c r="AT39" s="1030"/>
      <c r="AU39" s="1030"/>
      <c r="AV39" s="1030"/>
      <c r="AW39" s="1030"/>
      <c r="AX39" s="1030"/>
      <c r="AY39" s="1030"/>
      <c r="AZ39" s="1030"/>
      <c r="BA39" s="1030"/>
      <c r="BB39" s="1030"/>
      <c r="BC39" s="1030"/>
      <c r="BD39" s="1057"/>
      <c r="BE39" s="1055"/>
      <c r="BF39" s="1024"/>
      <c r="BG39" s="1024"/>
      <c r="BH39" s="1024"/>
      <c r="BI39" s="1048"/>
    </row>
    <row r="40" spans="1:61" ht="78.75" customHeight="1">
      <c r="A40" s="1031"/>
      <c r="B40" s="1035"/>
      <c r="C40" s="1014"/>
      <c r="D40" s="1014"/>
      <c r="E40" s="1029"/>
      <c r="F40" s="1014"/>
      <c r="G40" s="1040"/>
      <c r="H40" s="1014"/>
      <c r="I40" s="123" t="s">
        <v>131</v>
      </c>
      <c r="J40" s="124" t="s">
        <v>111</v>
      </c>
      <c r="K40" s="1042"/>
      <c r="L40" s="1043"/>
      <c r="M40" s="1016"/>
      <c r="N40" s="1014"/>
      <c r="O40" s="1029"/>
      <c r="P40" s="1014"/>
      <c r="Q40" s="121" t="s">
        <v>115</v>
      </c>
      <c r="R40" s="122"/>
      <c r="S40" s="121" t="s">
        <v>201</v>
      </c>
      <c r="T40" s="1022"/>
      <c r="U40" s="1022"/>
      <c r="V40" s="1031"/>
      <c r="W40" s="1022"/>
      <c r="X40" s="1022"/>
      <c r="Y40" s="1022"/>
      <c r="Z40" s="1002"/>
      <c r="AA40" s="269"/>
      <c r="AB40" s="269"/>
      <c r="AC40" s="269"/>
      <c r="AD40" s="1040"/>
      <c r="AE40" s="1010"/>
      <c r="AF40" s="1008"/>
      <c r="AG40" s="1015"/>
      <c r="AH40" s="1008"/>
      <c r="AI40" s="1016"/>
      <c r="AJ40" s="1016"/>
      <c r="AK40" s="1016"/>
      <c r="AL40" s="1016"/>
      <c r="AM40" s="1014"/>
      <c r="AN40" s="1023"/>
      <c r="AO40" s="1017"/>
      <c r="AP40" s="1017"/>
      <c r="AQ40" s="1012"/>
      <c r="AR40" s="1013"/>
      <c r="AS40" s="1028"/>
      <c r="AT40" s="1030"/>
      <c r="AU40" s="1030"/>
      <c r="AV40" s="1030"/>
      <c r="AW40" s="1030"/>
      <c r="AX40" s="1030"/>
      <c r="AY40" s="1030"/>
      <c r="AZ40" s="1030"/>
      <c r="BA40" s="1030"/>
      <c r="BB40" s="1030"/>
      <c r="BC40" s="1030"/>
      <c r="BD40" s="1057"/>
      <c r="BE40" s="1055"/>
      <c r="BF40" s="1024"/>
      <c r="BG40" s="1024"/>
      <c r="BH40" s="1024"/>
      <c r="BI40" s="1048"/>
    </row>
    <row r="41" spans="1:61" ht="72.75" customHeight="1">
      <c r="A41" s="1031"/>
      <c r="B41" s="1035"/>
      <c r="C41" s="1014"/>
      <c r="D41" s="1014"/>
      <c r="E41" s="1029"/>
      <c r="F41" s="1014"/>
      <c r="G41" s="1040"/>
      <c r="H41" s="1014"/>
      <c r="I41" s="123" t="s">
        <v>132</v>
      </c>
      <c r="J41" s="159" t="s">
        <v>111</v>
      </c>
      <c r="K41" s="1042"/>
      <c r="L41" s="1043"/>
      <c r="M41" s="1016"/>
      <c r="N41" s="1014"/>
      <c r="O41" s="1029"/>
      <c r="P41" s="1014"/>
      <c r="Q41" s="121" t="s">
        <v>118</v>
      </c>
      <c r="R41" s="122"/>
      <c r="S41" s="121" t="s">
        <v>201</v>
      </c>
      <c r="T41" s="1022"/>
      <c r="U41" s="1022"/>
      <c r="V41" s="1031"/>
      <c r="W41" s="1022"/>
      <c r="X41" s="1022"/>
      <c r="Y41" s="1022"/>
      <c r="Z41" s="1002"/>
      <c r="AA41" s="269"/>
      <c r="AB41" s="269"/>
      <c r="AC41" s="269"/>
      <c r="AD41" s="1040"/>
      <c r="AE41" s="1010"/>
      <c r="AF41" s="1008"/>
      <c r="AG41" s="1015"/>
      <c r="AH41" s="1008"/>
      <c r="AI41" s="1016"/>
      <c r="AJ41" s="1016"/>
      <c r="AK41" s="1016"/>
      <c r="AL41" s="1016"/>
      <c r="AM41" s="1014"/>
      <c r="AN41" s="1023"/>
      <c r="AO41" s="1017"/>
      <c r="AP41" s="1017"/>
      <c r="AQ41" s="1012"/>
      <c r="AR41" s="1013"/>
      <c r="AS41" s="1028"/>
      <c r="AT41" s="1030"/>
      <c r="AU41" s="1030"/>
      <c r="AV41" s="1030"/>
      <c r="AW41" s="1030"/>
      <c r="AX41" s="1030"/>
      <c r="AY41" s="1030"/>
      <c r="AZ41" s="1030"/>
      <c r="BA41" s="1030"/>
      <c r="BB41" s="1030"/>
      <c r="BC41" s="1030"/>
      <c r="BD41" s="1057"/>
      <c r="BE41" s="1055"/>
      <c r="BF41" s="1024"/>
      <c r="BG41" s="1024"/>
      <c r="BH41" s="1024"/>
      <c r="BI41" s="1048"/>
    </row>
    <row r="42" spans="1:61" ht="57.75" customHeight="1">
      <c r="A42" s="1031"/>
      <c r="B42" s="1035"/>
      <c r="C42" s="1014"/>
      <c r="D42" s="1014"/>
      <c r="E42" s="1029"/>
      <c r="F42" s="1014"/>
      <c r="G42" s="1040"/>
      <c r="H42" s="1014"/>
      <c r="I42" s="123" t="s">
        <v>133</v>
      </c>
      <c r="J42" s="159" t="s">
        <v>111</v>
      </c>
      <c r="K42" s="1042"/>
      <c r="L42" s="1043"/>
      <c r="M42" s="1016"/>
      <c r="N42" s="1014"/>
      <c r="O42" s="1029"/>
      <c r="P42" s="1014"/>
      <c r="Q42" s="121" t="s">
        <v>121</v>
      </c>
      <c r="R42" s="122"/>
      <c r="S42" s="121" t="s">
        <v>201</v>
      </c>
      <c r="T42" s="1022"/>
      <c r="U42" s="1022"/>
      <c r="V42" s="1031"/>
      <c r="W42" s="1022"/>
      <c r="X42" s="1022"/>
      <c r="Y42" s="1022"/>
      <c r="Z42" s="1002"/>
      <c r="AA42" s="269"/>
      <c r="AB42" s="269"/>
      <c r="AC42" s="269"/>
      <c r="AD42" s="1040"/>
      <c r="AE42" s="1010"/>
      <c r="AF42" s="1008"/>
      <c r="AG42" s="1015"/>
      <c r="AH42" s="1008"/>
      <c r="AI42" s="1016"/>
      <c r="AJ42" s="1016"/>
      <c r="AK42" s="1016"/>
      <c r="AL42" s="1016"/>
      <c r="AM42" s="1014"/>
      <c r="AN42" s="1023"/>
      <c r="AO42" s="1017"/>
      <c r="AP42" s="1017"/>
      <c r="AQ42" s="1012"/>
      <c r="AR42" s="1013"/>
      <c r="AS42" s="1028"/>
      <c r="AT42" s="1030"/>
      <c r="AU42" s="1030"/>
      <c r="AV42" s="1030"/>
      <c r="AW42" s="1030"/>
      <c r="AX42" s="1030"/>
      <c r="AY42" s="1030"/>
      <c r="AZ42" s="1030"/>
      <c r="BA42" s="1030"/>
      <c r="BB42" s="1030"/>
      <c r="BC42" s="1030"/>
      <c r="BD42" s="1057"/>
      <c r="BE42" s="1055"/>
      <c r="BF42" s="1024"/>
      <c r="BG42" s="1024"/>
      <c r="BH42" s="1024"/>
      <c r="BI42" s="1048"/>
    </row>
    <row r="43" spans="1:61" ht="102.75" customHeight="1" thickBot="1">
      <c r="A43" s="1031"/>
      <c r="B43" s="1035"/>
      <c r="C43" s="1014"/>
      <c r="D43" s="1014"/>
      <c r="E43" s="1029"/>
      <c r="F43" s="1014"/>
      <c r="G43" s="1041"/>
      <c r="H43" s="1014"/>
      <c r="I43" s="123" t="s">
        <v>134</v>
      </c>
      <c r="J43" s="159" t="s">
        <v>111</v>
      </c>
      <c r="K43" s="1042"/>
      <c r="L43" s="1043"/>
      <c r="M43" s="1016"/>
      <c r="N43" s="1014"/>
      <c r="O43" s="1029"/>
      <c r="P43" s="1014"/>
      <c r="Q43" s="121"/>
      <c r="R43" s="122"/>
      <c r="S43" s="121"/>
      <c r="T43" s="1022"/>
      <c r="U43" s="1022"/>
      <c r="V43" s="1031"/>
      <c r="W43" s="1022"/>
      <c r="X43" s="1022"/>
      <c r="Y43" s="1022"/>
      <c r="Z43" s="1003"/>
      <c r="AA43" s="270"/>
      <c r="AB43" s="270"/>
      <c r="AC43" s="270"/>
      <c r="AD43" s="1041"/>
      <c r="AE43" s="1011"/>
      <c r="AF43" s="1008"/>
      <c r="AG43" s="1015"/>
      <c r="AH43" s="1008"/>
      <c r="AI43" s="1016"/>
      <c r="AJ43" s="1016"/>
      <c r="AK43" s="1016"/>
      <c r="AL43" s="1016"/>
      <c r="AM43" s="1014"/>
      <c r="AN43" s="1023"/>
      <c r="AO43" s="1017"/>
      <c r="AP43" s="1017"/>
      <c r="AQ43" s="1012"/>
      <c r="AR43" s="1013"/>
      <c r="AS43" s="1028"/>
      <c r="AT43" s="1030"/>
      <c r="AU43" s="1030"/>
      <c r="AV43" s="1030"/>
      <c r="AW43" s="1030"/>
      <c r="AX43" s="1030"/>
      <c r="AY43" s="1030"/>
      <c r="AZ43" s="1030"/>
      <c r="BA43" s="1030"/>
      <c r="BB43" s="1030"/>
      <c r="BC43" s="1030"/>
      <c r="BD43" s="1057"/>
      <c r="BE43" s="1055"/>
      <c r="BF43" s="1024"/>
      <c r="BG43" s="1024"/>
      <c r="BH43" s="1024"/>
      <c r="BI43" s="1048"/>
    </row>
    <row r="44" spans="1:61" ht="46.5" customHeight="1">
      <c r="A44" s="1031">
        <v>3</v>
      </c>
      <c r="B44" s="1035" t="s">
        <v>585</v>
      </c>
      <c r="C44" s="1014" t="s">
        <v>586</v>
      </c>
      <c r="D44" s="1014" t="s">
        <v>85</v>
      </c>
      <c r="E44" s="1029" t="s">
        <v>587</v>
      </c>
      <c r="F44" s="1014" t="s">
        <v>411</v>
      </c>
      <c r="G44" s="1039" t="s">
        <v>564</v>
      </c>
      <c r="H44" s="1014" t="s">
        <v>88</v>
      </c>
      <c r="I44" s="120" t="s">
        <v>89</v>
      </c>
      <c r="J44" s="159" t="s">
        <v>90</v>
      </c>
      <c r="K44" s="1042">
        <f>COUNTIF(J44:J62,"Si")</f>
        <v>9</v>
      </c>
      <c r="L44" s="1043" t="str">
        <f>+IF(AND(K44&lt;6,K44&gt;0),"Moderado",IF(AND(K44&lt;12,K44&gt;5),"Mayor",IF(AND(K44&lt;20,K44&gt;11),"Catastrófico","Responda las Preguntas de Impacto")))</f>
        <v>Mayor</v>
      </c>
      <c r="M44" s="1016" t="str">
        <f>IF(AND(EXACT(H44,"Rara vez"),(EXACT(L44,"Moderado"))),"Moderado",IF(AND(EXACT(H44,"Rara vez"),(EXACT(L44,"Mayor"))),"Alto",IF(AND(EXACT(H44,"Rara vez"),(EXACT(L44,"Catastrófico"))),"Extremo",IF(AND(EXACT(H44,"Improbable"),(EXACT(L44,"Moderado"))),"Moderado",IF(AND(EXACT(H44,"Improbable"),(EXACT(L44,"Mayor"))),"Alto",IF(AND(EXACT(H44,"Improbable"),(EXACT(L44,"Catastrófico"))),"Extremo",IF(AND(EXACT(H44,"Posible"),(EXACT(L44,"Moderado"))),"Alto",IF(AND(EXACT(H44,"Posible"),(EXACT(L44,"Mayor"))),"Extremo",IF(AND(EXACT(H44,"Posible"),(EXACT(L44,"Catastrófico"))),"Extremo",IF(AND(EXACT(H44,"Probable"),(EXACT(L44,"Moderado"))),"Alto",IF(AND(EXACT(H44,"Probable"),(EXACT(L44,"Mayor"))),"Extremo",IF(AND(EXACT(H44,"Probable"),(EXACT(L44,"Catastrófico"))),"Extremo",IF(AND(EXACT(H44,"Casi Seguro"),(EXACT(L44,"Moderado"))),"Extremo",IF(AND(EXACT(H44,"Casi Seguro"),(EXACT(L44,"Mayor"))),"Extremo",IF(AND(EXACT(H44,"Casi Seguro"),(EXACT(L44,"Catastrófico"))),"Extremo","")))))))))))))))</f>
        <v>Alto</v>
      </c>
      <c r="N44" s="1014" t="s">
        <v>565</v>
      </c>
      <c r="O44" s="1029" t="s">
        <v>588</v>
      </c>
      <c r="P44" s="1014" t="s">
        <v>92</v>
      </c>
      <c r="Q44" s="121" t="s">
        <v>93</v>
      </c>
      <c r="R44" s="122" t="s">
        <v>94</v>
      </c>
      <c r="S44" s="121">
        <v>15</v>
      </c>
      <c r="T44" s="1022">
        <f>SUM(S44:S50)</f>
        <v>100</v>
      </c>
      <c r="U44" s="1022" t="str">
        <f>+IF(AND(T44&lt;=100,T44&gt;=96),"Fuerte",IF(AND(T44&lt;=95,T44&gt;=86),"Moderado",IF(AND(T44&lt;=85,K44&gt;=0),"Débil"," ")))</f>
        <v>Fuerte</v>
      </c>
      <c r="V44" s="1031" t="s">
        <v>95</v>
      </c>
      <c r="W44" s="1022" t="str">
        <f>IF(AND(EXACT(U44,"Fuerte"),(EXACT(V44,"Fuerte"))),"Fuerte",IF(AND(EXACT(U44,"Fuerte"),(EXACT(V44,"Moderado"))),"Moderado",IF(AND(EXACT(U44,"Fuerte"),(EXACT(V44,"Débil"))),"Débil",IF(AND(EXACT(U44,"Moderado"),(EXACT(V44,"Fuerte"))),"Moderado",IF(AND(EXACT(U44,"Moderado"),(EXACT(V44,"Moderado"))),"Moderado",IF(AND(EXACT(U44,"Moderado"),(EXACT(V44,"Débil"))),"Débil",IF(AND(EXACT(U44,"Débil"),(EXACT(V44,"Fuerte"))),"Débil",IF(AND(EXACT(U44,"Débil"),(EXACT(V44,"Moderado"))),"Débil",IF(AND(EXACT(U44,"Débil"),(EXACT(V44,"Débil"))),"Débil",)))))))))</f>
        <v>Fuerte</v>
      </c>
      <c r="X44" s="1022">
        <f>IF(W44="Fuerte",100,IF(W44="Moderado",50,IF(W44="Débil",0)))</f>
        <v>100</v>
      </c>
      <c r="Y44" s="1022">
        <f>AVERAGE(X44:X62)</f>
        <v>100</v>
      </c>
      <c r="Z44" s="1001" t="s">
        <v>578</v>
      </c>
      <c r="AA44" s="249"/>
      <c r="AB44" s="249"/>
      <c r="AC44" s="249"/>
      <c r="AD44" s="1039" t="s">
        <v>414</v>
      </c>
      <c r="AE44" s="1009" t="s">
        <v>589</v>
      </c>
      <c r="AF44" s="1008" t="str">
        <f>+IF(Y44=100,"Fuerte",IF(AND(Y44&lt;=99,Y44&gt;=50),"Moderado",IF(Y44&lt;50,"Débil"," ")))</f>
        <v>Fuerte</v>
      </c>
      <c r="AG44" s="1015" t="s">
        <v>99</v>
      </c>
      <c r="AH44" s="1008" t="s">
        <v>100</v>
      </c>
      <c r="AI44" s="1016" t="str">
        <f>IF(AND(OR(AH44="Directamente",AH44="Indirectamente",AH44="No Disminuye"),(AF44="Fuerte"),(AG44="Directamente"),(OR(H44="Rara vez",H44="Improbable",H44="Posible"))),"Rara vez",IF(AND(OR(AH44="Directamente",AH44="Indirectamente",AH44="No Disminuye"),(AF44="Fuerte"),(AG44="Directamente"),(H44="Probable")),"Improbable",IF(AND(OR(AH44="Directamente",AH44="Indirectamente",AH44="No Disminuye"),(AF44="Fuerte"),(AG44="Directamente"),(H44="Casi Seguro")),"Posible",IF(AND(AH44="Directamente",AG44="No disminuye",AF44="Fuerte"),H44,IF(AND(OR(AH44="Directamente",AH44="Indirectamente",AH44="No Disminuye"),AF44="Moderado",AG44="Directamente",(OR(H44="Rara vez",H44="Improbable"))),"Rara vez",IF(AND(OR(AH44="Directamente",AH44="Indirectamente",AH44="No Disminuye"),(AF44="Moderado"),(AG44="Directamente"),(H44="Posible")),"Improbable",IF(AND(OR(AH44="Directamente",AH44="Indirectamente",AH44="No Disminuye"),(AF44="Moderado"),(AG44="Directamente"),(H44="Probable")),"Posible",IF(AND(OR(AH44="Directamente",AH44="Indirectamente",AH44="No Disminuye"),(AF44="Moderado"),(AG44="Directamente"),(H44="Casi Seguro")),"Probable",IF(AND(AH44="Directamente",AG44="No disminuye",AF44="Moderado"),H44,IF(AF44="Débil",H44," ESTA COMBINACION NO ESTÁ CONTEMPLADA EN LA METODOLOGÍA "))))))))))</f>
        <v>Rara vez</v>
      </c>
      <c r="AJ44" s="1016" t="str">
        <f>IF(AND(OR(AH44="Directamente",AH44="Indirectamente",AH44="No Disminuye"),AF44="Moderado",AG44="Directamente",(OR(H44="Raro",H44="Improbable"))),"Raro",IF(AND(OR(AH44="Directamente",AH44="Indirectamente",AH44="No Disminuye"),(AF44="Moderado"),(AG44="Directamente"),(H44="Posible")),"Improbable",IF(AND(OR(AH44="Directamente",AH44="Indirectamente",AH44="No Disminuye"),(AF44="Moderado"),(AG44="Directamente"),(H44="Probable")),"Posible",IF(AND(OR(AH44="Directamente",AH44="Indirectamente",AH44="No Disminuye"),(AF44="Moderado"),(AG44="Directamente"),(H44="Casi Seguro")),"Probable",IF(AND(AH44="Directamente",AG44="No disminuye",AF44="Moderado"),H44," ")))))</f>
        <v xml:space="preserve"> </v>
      </c>
      <c r="AK44" s="1016" t="str">
        <f>L44</f>
        <v>Mayor</v>
      </c>
      <c r="AL44" s="1016" t="str">
        <f>IF(AND(EXACT(AI44,"Rara vez"),(EXACT(AK44,"Moderado"))),"Moderado",IF(AND(EXACT(AI44,"Rara vez"),(EXACT(AK44,"Mayor"))),"Alto",IF(AND(EXACT(AI44,"Rara vez"),(EXACT(AK44,"Catastrófico"))),"Extremo",IF(AND(EXACT(AI44,"Improbable"),(EXACT(AK44,"Moderado"))),"Moderado",IF(AND(EXACT(AI44,"Improbable"),(EXACT(AK44,"Mayor"))),"Alto",IF(AND(EXACT(AI44,"Improbable"),(EXACT(AK44,"Catastrófico"))),"Extremo",IF(AND(EXACT(AI44,"Posible"),(EXACT(AK44,"Moderado"))),"Alto",IF(AND(EXACT(AI44,"Posible"),(EXACT(AK44,"Mayor"))),"Extremo",IF(AND(EXACT(AI44,"Posible"),(EXACT(AK44,"Catastrófico"))),"Extremo",IF(AND(EXACT(AI44,"Probable"),(EXACT(AK44,"Moderado"))),"Alto",IF(AND(EXACT(AI44,"Probable"),(EXACT(AK44,"Mayor"))),"Extremo",IF(AND(EXACT(AI44,"Probable"),(EXACT(AK44,"Catastrófico"))),"Extremo",IF(AND(EXACT(AI44,"Casi Seguro"),(EXACT(AK44,"Moderado"))),"Extremo",IF(AND(EXACT(AI44,"Casi Seguro"),(EXACT(AK44,"Mayor"))),"Extremo",IF(AND(EXACT(AI44,"Casi Seguro"),(EXACT(AK44,"Catastrófico"))),"Extremo","")))))))))))))))</f>
        <v>Alto</v>
      </c>
      <c r="AM44" s="1014" t="s">
        <v>565</v>
      </c>
      <c r="AN44" s="1019" t="s">
        <v>590</v>
      </c>
      <c r="AO44" s="1017">
        <v>44562</v>
      </c>
      <c r="AP44" s="1017">
        <v>44561</v>
      </c>
      <c r="AQ44" s="1012" t="s">
        <v>417</v>
      </c>
      <c r="AR44" s="1013" t="s">
        <v>591</v>
      </c>
      <c r="AS44" s="1032"/>
      <c r="AT44" s="1025"/>
      <c r="AU44" s="1025"/>
      <c r="AV44" s="1025"/>
      <c r="AW44" s="1025"/>
      <c r="AX44" s="1025"/>
      <c r="AY44" s="1025"/>
      <c r="AZ44" s="1025"/>
      <c r="BA44" s="1025"/>
      <c r="BB44" s="1025"/>
      <c r="BC44" s="1025"/>
      <c r="BD44" s="1071"/>
      <c r="BE44" s="1064"/>
      <c r="BF44" s="1058"/>
      <c r="BG44" s="1058"/>
      <c r="BH44" s="1058"/>
      <c r="BI44" s="1052"/>
    </row>
    <row r="45" spans="1:61" ht="30" customHeight="1">
      <c r="A45" s="1031"/>
      <c r="B45" s="1035"/>
      <c r="C45" s="1014"/>
      <c r="D45" s="1014"/>
      <c r="E45" s="1029"/>
      <c r="F45" s="1014"/>
      <c r="G45" s="1040"/>
      <c r="H45" s="1014"/>
      <c r="I45" s="120" t="s">
        <v>104</v>
      </c>
      <c r="J45" s="159" t="s">
        <v>111</v>
      </c>
      <c r="K45" s="1042"/>
      <c r="L45" s="1043"/>
      <c r="M45" s="1016"/>
      <c r="N45" s="1014"/>
      <c r="O45" s="1029"/>
      <c r="P45" s="1014"/>
      <c r="Q45" s="121" t="s">
        <v>105</v>
      </c>
      <c r="R45" s="122" t="s">
        <v>106</v>
      </c>
      <c r="S45" s="121">
        <v>15</v>
      </c>
      <c r="T45" s="1022"/>
      <c r="U45" s="1022"/>
      <c r="V45" s="1031"/>
      <c r="W45" s="1022"/>
      <c r="X45" s="1022"/>
      <c r="Y45" s="1022"/>
      <c r="Z45" s="1002"/>
      <c r="AA45" s="269"/>
      <c r="AB45" s="269"/>
      <c r="AC45" s="269"/>
      <c r="AD45" s="1040"/>
      <c r="AE45" s="1010"/>
      <c r="AF45" s="1008"/>
      <c r="AG45" s="1015"/>
      <c r="AH45" s="1008"/>
      <c r="AI45" s="1016"/>
      <c r="AJ45" s="1016"/>
      <c r="AK45" s="1016"/>
      <c r="AL45" s="1016"/>
      <c r="AM45" s="1014"/>
      <c r="AN45" s="1020"/>
      <c r="AO45" s="1017"/>
      <c r="AP45" s="1017"/>
      <c r="AQ45" s="1012"/>
      <c r="AR45" s="1013"/>
      <c r="AS45" s="1033"/>
      <c r="AT45" s="1026"/>
      <c r="AU45" s="1026"/>
      <c r="AV45" s="1026"/>
      <c r="AW45" s="1026"/>
      <c r="AX45" s="1026"/>
      <c r="AY45" s="1026"/>
      <c r="AZ45" s="1026"/>
      <c r="BA45" s="1026"/>
      <c r="BB45" s="1026"/>
      <c r="BC45" s="1026"/>
      <c r="BD45" s="1072"/>
      <c r="BE45" s="1065"/>
      <c r="BF45" s="1059"/>
      <c r="BG45" s="1059"/>
      <c r="BH45" s="1059"/>
      <c r="BI45" s="1053"/>
    </row>
    <row r="46" spans="1:61" ht="30" customHeight="1">
      <c r="A46" s="1031"/>
      <c r="B46" s="1035"/>
      <c r="C46" s="1014"/>
      <c r="D46" s="1014"/>
      <c r="E46" s="1029"/>
      <c r="F46" s="1014"/>
      <c r="G46" s="1040"/>
      <c r="H46" s="1014"/>
      <c r="I46" s="120" t="s">
        <v>107</v>
      </c>
      <c r="J46" s="159" t="s">
        <v>90</v>
      </c>
      <c r="K46" s="1042"/>
      <c r="L46" s="1043"/>
      <c r="M46" s="1016"/>
      <c r="N46" s="1014"/>
      <c r="O46" s="1029"/>
      <c r="P46" s="1014"/>
      <c r="Q46" s="121" t="s">
        <v>108</v>
      </c>
      <c r="R46" s="122" t="s">
        <v>109</v>
      </c>
      <c r="S46" s="121">
        <v>15</v>
      </c>
      <c r="T46" s="1022"/>
      <c r="U46" s="1022"/>
      <c r="V46" s="1031"/>
      <c r="W46" s="1022"/>
      <c r="X46" s="1022"/>
      <c r="Y46" s="1022"/>
      <c r="Z46" s="1002"/>
      <c r="AA46" s="269"/>
      <c r="AB46" s="269"/>
      <c r="AC46" s="269"/>
      <c r="AD46" s="1040"/>
      <c r="AE46" s="1010"/>
      <c r="AF46" s="1008"/>
      <c r="AG46" s="1015"/>
      <c r="AH46" s="1008"/>
      <c r="AI46" s="1016"/>
      <c r="AJ46" s="1016"/>
      <c r="AK46" s="1016"/>
      <c r="AL46" s="1016"/>
      <c r="AM46" s="1014"/>
      <c r="AN46" s="1020"/>
      <c r="AO46" s="1017"/>
      <c r="AP46" s="1017"/>
      <c r="AQ46" s="1012"/>
      <c r="AR46" s="1013"/>
      <c r="AS46" s="1033"/>
      <c r="AT46" s="1026"/>
      <c r="AU46" s="1026"/>
      <c r="AV46" s="1026"/>
      <c r="AW46" s="1026"/>
      <c r="AX46" s="1026"/>
      <c r="AY46" s="1026"/>
      <c r="AZ46" s="1026"/>
      <c r="BA46" s="1026"/>
      <c r="BB46" s="1026"/>
      <c r="BC46" s="1026"/>
      <c r="BD46" s="1072"/>
      <c r="BE46" s="1065"/>
      <c r="BF46" s="1059"/>
      <c r="BG46" s="1059"/>
      <c r="BH46" s="1059"/>
      <c r="BI46" s="1053"/>
    </row>
    <row r="47" spans="1:61" ht="30" customHeight="1">
      <c r="A47" s="1031"/>
      <c r="B47" s="1035"/>
      <c r="C47" s="1014"/>
      <c r="D47" s="1014"/>
      <c r="E47" s="1029"/>
      <c r="F47" s="1014"/>
      <c r="G47" s="1040"/>
      <c r="H47" s="1014"/>
      <c r="I47" s="120" t="s">
        <v>110</v>
      </c>
      <c r="J47" s="159" t="s">
        <v>111</v>
      </c>
      <c r="K47" s="1042"/>
      <c r="L47" s="1043"/>
      <c r="M47" s="1016"/>
      <c r="N47" s="1014"/>
      <c r="O47" s="1029"/>
      <c r="P47" s="1014"/>
      <c r="Q47" s="121" t="s">
        <v>112</v>
      </c>
      <c r="R47" s="122" t="s">
        <v>113</v>
      </c>
      <c r="S47" s="121">
        <v>15</v>
      </c>
      <c r="T47" s="1022"/>
      <c r="U47" s="1022"/>
      <c r="V47" s="1031"/>
      <c r="W47" s="1022"/>
      <c r="X47" s="1022"/>
      <c r="Y47" s="1022"/>
      <c r="Z47" s="1002"/>
      <c r="AA47" s="269"/>
      <c r="AB47" s="269"/>
      <c r="AC47" s="269"/>
      <c r="AD47" s="1040"/>
      <c r="AE47" s="1010"/>
      <c r="AF47" s="1008"/>
      <c r="AG47" s="1015"/>
      <c r="AH47" s="1008"/>
      <c r="AI47" s="1016"/>
      <c r="AJ47" s="1016"/>
      <c r="AK47" s="1016"/>
      <c r="AL47" s="1016"/>
      <c r="AM47" s="1014"/>
      <c r="AN47" s="1020"/>
      <c r="AO47" s="1017"/>
      <c r="AP47" s="1017"/>
      <c r="AQ47" s="1012"/>
      <c r="AR47" s="1013"/>
      <c r="AS47" s="1033"/>
      <c r="AT47" s="1026"/>
      <c r="AU47" s="1026"/>
      <c r="AV47" s="1026"/>
      <c r="AW47" s="1026"/>
      <c r="AX47" s="1026"/>
      <c r="AY47" s="1026"/>
      <c r="AZ47" s="1026"/>
      <c r="BA47" s="1026"/>
      <c r="BB47" s="1026"/>
      <c r="BC47" s="1026"/>
      <c r="BD47" s="1072"/>
      <c r="BE47" s="1065"/>
      <c r="BF47" s="1059"/>
      <c r="BG47" s="1059"/>
      <c r="BH47" s="1059"/>
      <c r="BI47" s="1053"/>
    </row>
    <row r="48" spans="1:61" ht="30" customHeight="1">
      <c r="A48" s="1031"/>
      <c r="B48" s="1035"/>
      <c r="C48" s="1014"/>
      <c r="D48" s="1014"/>
      <c r="E48" s="1029"/>
      <c r="F48" s="1014"/>
      <c r="G48" s="1040"/>
      <c r="H48" s="1014"/>
      <c r="I48" s="120" t="s">
        <v>114</v>
      </c>
      <c r="J48" s="159" t="s">
        <v>90</v>
      </c>
      <c r="K48" s="1042"/>
      <c r="L48" s="1043"/>
      <c r="M48" s="1016"/>
      <c r="N48" s="1014"/>
      <c r="O48" s="1029"/>
      <c r="P48" s="1014"/>
      <c r="Q48" s="121" t="s">
        <v>115</v>
      </c>
      <c r="R48" s="122" t="s">
        <v>116</v>
      </c>
      <c r="S48" s="121">
        <v>15</v>
      </c>
      <c r="T48" s="1022"/>
      <c r="U48" s="1022"/>
      <c r="V48" s="1031"/>
      <c r="W48" s="1022"/>
      <c r="X48" s="1022"/>
      <c r="Y48" s="1022"/>
      <c r="Z48" s="1002"/>
      <c r="AA48" s="269"/>
      <c r="AB48" s="269"/>
      <c r="AC48" s="269"/>
      <c r="AD48" s="1040"/>
      <c r="AE48" s="1010"/>
      <c r="AF48" s="1008"/>
      <c r="AG48" s="1015"/>
      <c r="AH48" s="1008"/>
      <c r="AI48" s="1016"/>
      <c r="AJ48" s="1016"/>
      <c r="AK48" s="1016"/>
      <c r="AL48" s="1016"/>
      <c r="AM48" s="1014"/>
      <c r="AN48" s="1020"/>
      <c r="AO48" s="1017"/>
      <c r="AP48" s="1017"/>
      <c r="AQ48" s="1012"/>
      <c r="AR48" s="1013"/>
      <c r="AS48" s="1033"/>
      <c r="AT48" s="1026"/>
      <c r="AU48" s="1026"/>
      <c r="AV48" s="1026"/>
      <c r="AW48" s="1026"/>
      <c r="AX48" s="1026"/>
      <c r="AY48" s="1026"/>
      <c r="AZ48" s="1026"/>
      <c r="BA48" s="1026"/>
      <c r="BB48" s="1026"/>
      <c r="BC48" s="1026"/>
      <c r="BD48" s="1072"/>
      <c r="BE48" s="1065"/>
      <c r="BF48" s="1059"/>
      <c r="BG48" s="1059"/>
      <c r="BH48" s="1059"/>
      <c r="BI48" s="1053"/>
    </row>
    <row r="49" spans="1:61" ht="30" customHeight="1">
      <c r="A49" s="1031"/>
      <c r="B49" s="1035"/>
      <c r="C49" s="1014"/>
      <c r="D49" s="1014"/>
      <c r="E49" s="1029"/>
      <c r="F49" s="1014"/>
      <c r="G49" s="1040"/>
      <c r="H49" s="1014"/>
      <c r="I49" s="120" t="s">
        <v>117</v>
      </c>
      <c r="J49" s="159" t="s">
        <v>111</v>
      </c>
      <c r="K49" s="1042"/>
      <c r="L49" s="1043"/>
      <c r="M49" s="1016"/>
      <c r="N49" s="1014"/>
      <c r="O49" s="1029"/>
      <c r="P49" s="1014"/>
      <c r="Q49" s="121" t="s">
        <v>118</v>
      </c>
      <c r="R49" s="122" t="s">
        <v>119</v>
      </c>
      <c r="S49" s="121">
        <v>15</v>
      </c>
      <c r="T49" s="1022"/>
      <c r="U49" s="1022"/>
      <c r="V49" s="1031"/>
      <c r="W49" s="1022"/>
      <c r="X49" s="1022"/>
      <c r="Y49" s="1022"/>
      <c r="Z49" s="1002"/>
      <c r="AA49" s="269"/>
      <c r="AB49" s="269"/>
      <c r="AC49" s="269"/>
      <c r="AD49" s="1040"/>
      <c r="AE49" s="1010"/>
      <c r="AF49" s="1008"/>
      <c r="AG49" s="1015"/>
      <c r="AH49" s="1008"/>
      <c r="AI49" s="1016"/>
      <c r="AJ49" s="1016"/>
      <c r="AK49" s="1016"/>
      <c r="AL49" s="1016"/>
      <c r="AM49" s="1014"/>
      <c r="AN49" s="1020"/>
      <c r="AO49" s="1017"/>
      <c r="AP49" s="1017"/>
      <c r="AQ49" s="1012"/>
      <c r="AR49" s="1013"/>
      <c r="AS49" s="1033"/>
      <c r="AT49" s="1026"/>
      <c r="AU49" s="1026"/>
      <c r="AV49" s="1026"/>
      <c r="AW49" s="1026"/>
      <c r="AX49" s="1026"/>
      <c r="AY49" s="1026"/>
      <c r="AZ49" s="1026"/>
      <c r="BA49" s="1026"/>
      <c r="BB49" s="1026"/>
      <c r="BC49" s="1026"/>
      <c r="BD49" s="1072"/>
      <c r="BE49" s="1065"/>
      <c r="BF49" s="1059"/>
      <c r="BG49" s="1059"/>
      <c r="BH49" s="1059"/>
      <c r="BI49" s="1053"/>
    </row>
    <row r="50" spans="1:61" ht="30" customHeight="1">
      <c r="A50" s="1031"/>
      <c r="B50" s="1035"/>
      <c r="C50" s="1014"/>
      <c r="D50" s="1014"/>
      <c r="E50" s="1029"/>
      <c r="F50" s="1014"/>
      <c r="G50" s="1040"/>
      <c r="H50" s="1014"/>
      <c r="I50" s="120" t="s">
        <v>120</v>
      </c>
      <c r="J50" s="159" t="s">
        <v>111</v>
      </c>
      <c r="K50" s="1042"/>
      <c r="L50" s="1043"/>
      <c r="M50" s="1016"/>
      <c r="N50" s="1014"/>
      <c r="O50" s="1029"/>
      <c r="P50" s="1014"/>
      <c r="Q50" s="121" t="s">
        <v>121</v>
      </c>
      <c r="R50" s="122" t="s">
        <v>122</v>
      </c>
      <c r="S50" s="121">
        <v>10</v>
      </c>
      <c r="T50" s="1022"/>
      <c r="U50" s="1022"/>
      <c r="V50" s="1031"/>
      <c r="W50" s="1022"/>
      <c r="X50" s="1022"/>
      <c r="Y50" s="1022"/>
      <c r="Z50" s="1002"/>
      <c r="AA50" s="271">
        <v>0.33</v>
      </c>
      <c r="AB50" s="271">
        <v>0.33</v>
      </c>
      <c r="AC50" s="271">
        <v>0.34</v>
      </c>
      <c r="AD50" s="1040"/>
      <c r="AE50" s="1010"/>
      <c r="AF50" s="1008"/>
      <c r="AG50" s="1015"/>
      <c r="AH50" s="1008"/>
      <c r="AI50" s="1016"/>
      <c r="AJ50" s="1016"/>
      <c r="AK50" s="1016"/>
      <c r="AL50" s="1016"/>
      <c r="AM50" s="1014"/>
      <c r="AN50" s="1020"/>
      <c r="AO50" s="1017"/>
      <c r="AP50" s="1017"/>
      <c r="AQ50" s="1012"/>
      <c r="AR50" s="1013"/>
      <c r="AS50" s="1033"/>
      <c r="AT50" s="1026"/>
      <c r="AU50" s="1026"/>
      <c r="AV50" s="1026"/>
      <c r="AW50" s="1026"/>
      <c r="AX50" s="1026"/>
      <c r="AY50" s="1026"/>
      <c r="AZ50" s="1026"/>
      <c r="BA50" s="1026"/>
      <c r="BB50" s="1026"/>
      <c r="BC50" s="1026"/>
      <c r="BD50" s="1072"/>
      <c r="BE50" s="1065"/>
      <c r="BF50" s="1059"/>
      <c r="BG50" s="1059"/>
      <c r="BH50" s="1059"/>
      <c r="BI50" s="1053"/>
    </row>
    <row r="51" spans="1:61" ht="72" customHeight="1">
      <c r="A51" s="1031"/>
      <c r="B51" s="1035"/>
      <c r="C51" s="1014"/>
      <c r="D51" s="1014"/>
      <c r="E51" s="1029"/>
      <c r="F51" s="1014"/>
      <c r="G51" s="1040"/>
      <c r="H51" s="1014"/>
      <c r="I51" s="120" t="s">
        <v>123</v>
      </c>
      <c r="J51" s="159" t="s">
        <v>111</v>
      </c>
      <c r="K51" s="1042"/>
      <c r="L51" s="1043"/>
      <c r="M51" s="1016"/>
      <c r="N51" s="1014"/>
      <c r="O51" s="1029"/>
      <c r="P51" s="1014"/>
      <c r="Q51" s="1022"/>
      <c r="R51" s="1031"/>
      <c r="S51" s="1022"/>
      <c r="T51" s="1022"/>
      <c r="U51" s="1022"/>
      <c r="V51" s="1031"/>
      <c r="W51" s="1022"/>
      <c r="X51" s="1022"/>
      <c r="Y51" s="1022"/>
      <c r="Z51" s="1002"/>
      <c r="AA51" s="271"/>
      <c r="AB51" s="271"/>
      <c r="AC51" s="271"/>
      <c r="AD51" s="1040"/>
      <c r="AE51" s="1010"/>
      <c r="AF51" s="1008"/>
      <c r="AG51" s="1015"/>
      <c r="AH51" s="1008"/>
      <c r="AI51" s="1016"/>
      <c r="AJ51" s="1016"/>
      <c r="AK51" s="1016"/>
      <c r="AL51" s="1016"/>
      <c r="AM51" s="1014"/>
      <c r="AN51" s="1020"/>
      <c r="AO51" s="1017"/>
      <c r="AP51" s="1017"/>
      <c r="AQ51" s="1012"/>
      <c r="AR51" s="1013"/>
      <c r="AS51" s="1034"/>
      <c r="AT51" s="1027"/>
      <c r="AU51" s="1027"/>
      <c r="AV51" s="1027"/>
      <c r="AW51" s="1027"/>
      <c r="AX51" s="1027"/>
      <c r="AY51" s="1027"/>
      <c r="AZ51" s="1027"/>
      <c r="BA51" s="1027"/>
      <c r="BB51" s="1027"/>
      <c r="BC51" s="1027"/>
      <c r="BD51" s="1073"/>
      <c r="BE51" s="1066"/>
      <c r="BF51" s="1060"/>
      <c r="BG51" s="1060"/>
      <c r="BH51" s="1060"/>
      <c r="BI51" s="1054"/>
    </row>
    <row r="52" spans="1:61" ht="45" customHeight="1">
      <c r="A52" s="1031"/>
      <c r="B52" s="1035"/>
      <c r="C52" s="1014"/>
      <c r="D52" s="1014"/>
      <c r="E52" s="1029"/>
      <c r="F52" s="1014"/>
      <c r="G52" s="1040"/>
      <c r="H52" s="1014"/>
      <c r="I52" s="120" t="s">
        <v>124</v>
      </c>
      <c r="J52" s="159" t="s">
        <v>111</v>
      </c>
      <c r="K52" s="1042"/>
      <c r="L52" s="1043"/>
      <c r="M52" s="1016"/>
      <c r="N52" s="1014"/>
      <c r="O52" s="1029"/>
      <c r="P52" s="1014"/>
      <c r="Q52" s="1022"/>
      <c r="R52" s="1031"/>
      <c r="S52" s="1022"/>
      <c r="T52" s="1022"/>
      <c r="U52" s="1022"/>
      <c r="V52" s="1031"/>
      <c r="W52" s="1022"/>
      <c r="X52" s="1022"/>
      <c r="Y52" s="1022"/>
      <c r="Z52" s="1002"/>
      <c r="AA52" s="269"/>
      <c r="AB52" s="269"/>
      <c r="AC52" s="269"/>
      <c r="AD52" s="1040"/>
      <c r="AE52" s="1010"/>
      <c r="AF52" s="1008"/>
      <c r="AG52" s="1015"/>
      <c r="AH52" s="1008"/>
      <c r="AI52" s="1016"/>
      <c r="AJ52" s="1016"/>
      <c r="AK52" s="1016"/>
      <c r="AL52" s="1016"/>
      <c r="AM52" s="1014"/>
      <c r="AN52" s="1020"/>
      <c r="AO52" s="1017"/>
      <c r="AP52" s="1017"/>
      <c r="AQ52" s="1012"/>
      <c r="AR52" s="1013"/>
      <c r="AS52" s="1028"/>
      <c r="AT52" s="1030"/>
      <c r="AU52" s="1030"/>
      <c r="AV52" s="1030"/>
      <c r="AW52" s="1030"/>
      <c r="AX52" s="1030"/>
      <c r="AY52" s="1030"/>
      <c r="AZ52" s="1030"/>
      <c r="BA52" s="1030"/>
      <c r="BB52" s="1030"/>
      <c r="BC52" s="1030"/>
      <c r="BD52" s="1057"/>
      <c r="BE52" s="1055"/>
      <c r="BF52" s="1024"/>
      <c r="BG52" s="1024"/>
      <c r="BH52" s="1024"/>
      <c r="BI52" s="1048"/>
    </row>
    <row r="53" spans="1:61" ht="45" customHeight="1">
      <c r="A53" s="1031"/>
      <c r="B53" s="1035"/>
      <c r="C53" s="1014"/>
      <c r="D53" s="1014"/>
      <c r="E53" s="1029"/>
      <c r="F53" s="1014"/>
      <c r="G53" s="1040"/>
      <c r="H53" s="1014"/>
      <c r="I53" s="120" t="s">
        <v>125</v>
      </c>
      <c r="J53" s="159" t="s">
        <v>90</v>
      </c>
      <c r="K53" s="1042"/>
      <c r="L53" s="1043"/>
      <c r="M53" s="1016"/>
      <c r="N53" s="1014"/>
      <c r="O53" s="1029"/>
      <c r="P53" s="1014"/>
      <c r="Q53" s="1022"/>
      <c r="R53" s="1031"/>
      <c r="S53" s="1022"/>
      <c r="T53" s="1022"/>
      <c r="U53" s="1022"/>
      <c r="V53" s="1031"/>
      <c r="W53" s="1022"/>
      <c r="X53" s="1022"/>
      <c r="Y53" s="1022"/>
      <c r="Z53" s="1002"/>
      <c r="AA53" s="269"/>
      <c r="AB53" s="269"/>
      <c r="AC53" s="269"/>
      <c r="AD53" s="1040"/>
      <c r="AE53" s="1010"/>
      <c r="AF53" s="1008"/>
      <c r="AG53" s="1015"/>
      <c r="AH53" s="1008"/>
      <c r="AI53" s="1016"/>
      <c r="AJ53" s="1016"/>
      <c r="AK53" s="1016"/>
      <c r="AL53" s="1016"/>
      <c r="AM53" s="1014"/>
      <c r="AN53" s="1020"/>
      <c r="AO53" s="1017"/>
      <c r="AP53" s="1017"/>
      <c r="AQ53" s="1012"/>
      <c r="AR53" s="1013"/>
      <c r="AS53" s="1028"/>
      <c r="AT53" s="1030"/>
      <c r="AU53" s="1030"/>
      <c r="AV53" s="1030"/>
      <c r="AW53" s="1030"/>
      <c r="AX53" s="1030"/>
      <c r="AY53" s="1030"/>
      <c r="AZ53" s="1030"/>
      <c r="BA53" s="1030"/>
      <c r="BB53" s="1030"/>
      <c r="BC53" s="1030"/>
      <c r="BD53" s="1057"/>
      <c r="BE53" s="1055"/>
      <c r="BF53" s="1024"/>
      <c r="BG53" s="1024"/>
      <c r="BH53" s="1024"/>
      <c r="BI53" s="1048"/>
    </row>
    <row r="54" spans="1:61" ht="45" customHeight="1">
      <c r="A54" s="1031"/>
      <c r="B54" s="1035"/>
      <c r="C54" s="1014"/>
      <c r="D54" s="1014"/>
      <c r="E54" s="1029"/>
      <c r="F54" s="1014"/>
      <c r="G54" s="1040"/>
      <c r="H54" s="1014"/>
      <c r="I54" s="120" t="s">
        <v>126</v>
      </c>
      <c r="J54" s="159" t="s">
        <v>90</v>
      </c>
      <c r="K54" s="1042"/>
      <c r="L54" s="1043"/>
      <c r="M54" s="1016"/>
      <c r="N54" s="1014"/>
      <c r="O54" s="1029"/>
      <c r="P54" s="1014"/>
      <c r="Q54" s="1022"/>
      <c r="R54" s="1031"/>
      <c r="S54" s="1022"/>
      <c r="T54" s="1022"/>
      <c r="U54" s="1022"/>
      <c r="V54" s="1031"/>
      <c r="W54" s="1022"/>
      <c r="X54" s="1022"/>
      <c r="Y54" s="1022"/>
      <c r="Z54" s="1003"/>
      <c r="AA54" s="270"/>
      <c r="AB54" s="270"/>
      <c r="AC54" s="270"/>
      <c r="AD54" s="1041"/>
      <c r="AE54" s="1011"/>
      <c r="AF54" s="1008"/>
      <c r="AG54" s="1015"/>
      <c r="AH54" s="1008"/>
      <c r="AI54" s="1016"/>
      <c r="AJ54" s="1016"/>
      <c r="AK54" s="1016"/>
      <c r="AL54" s="1016"/>
      <c r="AM54" s="1014"/>
      <c r="AN54" s="1021"/>
      <c r="AO54" s="1017"/>
      <c r="AP54" s="1017"/>
      <c r="AQ54" s="1012"/>
      <c r="AR54" s="1013"/>
      <c r="AS54" s="1028"/>
      <c r="AT54" s="1030"/>
      <c r="AU54" s="1030"/>
      <c r="AV54" s="1030"/>
      <c r="AW54" s="1030"/>
      <c r="AX54" s="1030"/>
      <c r="AY54" s="1030"/>
      <c r="AZ54" s="1030"/>
      <c r="BA54" s="1030"/>
      <c r="BB54" s="1030"/>
      <c r="BC54" s="1030"/>
      <c r="BD54" s="1057"/>
      <c r="BE54" s="1055"/>
      <c r="BF54" s="1024"/>
      <c r="BG54" s="1024"/>
      <c r="BH54" s="1024"/>
      <c r="BI54" s="1048"/>
    </row>
    <row r="55" spans="1:61" ht="45" customHeight="1">
      <c r="A55" s="1031"/>
      <c r="B55" s="1035"/>
      <c r="C55" s="1014"/>
      <c r="D55" s="1014"/>
      <c r="E55" s="1029" t="s">
        <v>570</v>
      </c>
      <c r="F55" s="1014"/>
      <c r="G55" s="1040"/>
      <c r="H55" s="1014"/>
      <c r="I55" s="120" t="s">
        <v>127</v>
      </c>
      <c r="J55" s="159" t="s">
        <v>90</v>
      </c>
      <c r="K55" s="1042"/>
      <c r="L55" s="1043"/>
      <c r="M55" s="1016"/>
      <c r="N55" s="1014"/>
      <c r="O55" s="1029" t="s">
        <v>571</v>
      </c>
      <c r="P55" s="1014"/>
      <c r="Q55" s="121" t="s">
        <v>93</v>
      </c>
      <c r="R55" s="122"/>
      <c r="S55" s="121" t="s">
        <v>201</v>
      </c>
      <c r="T55" s="1022">
        <f>SUM(S55:S61)</f>
        <v>0</v>
      </c>
      <c r="U55" s="1022" t="str">
        <f>+IF(AND(T55&lt;=100,T55&gt;=96),"Fuerte",IF(AND(T55&lt;=95,T55&gt;=86),"Moderado",IF(AND(T55&lt;=85,K55&gt;=0),"Débil"," ")))</f>
        <v>Débil</v>
      </c>
      <c r="V55" s="1031"/>
      <c r="W55" s="1022">
        <f>IF(AND(EXACT(U55,"Fuerte"),(EXACT(V55,"Fuerte"))),"Fuerte",IF(AND(EXACT(U55,"Fuerte"),(EXACT(V55,"Moderado"))),"Moderado",IF(AND(EXACT(U55,"Fuerte"),(EXACT(V55,"Débil"))),"Débil",IF(AND(EXACT(U55,"Moderado"),(EXACT(V55,"Fuerte"))),"Moderado",IF(AND(EXACT(U55,"Moderado"),(EXACT(V55,"Moderado"))),"Moderado",IF(AND(EXACT(U55,"Moderado"),(EXACT(V55,"Débil"))),"Débil",IF(AND(EXACT(U55,"Débil"),(EXACT(V55,"Fuerte"))),"Débil",IF(AND(EXACT(U55,"Débil"),(EXACT(V55,"Moderado"))),"Débil",IF(AND(EXACT(U55,"Débil"),(EXACT(V55,"Débil"))),"Débil",)))))))))</f>
        <v>0</v>
      </c>
      <c r="X55" s="1022" t="b">
        <f>IF(W55="Fuerte",100,IF(W55="Moderado",50,IF(W55="Débil",0)))</f>
        <v>0</v>
      </c>
      <c r="Y55" s="1022"/>
      <c r="Z55" s="1001"/>
      <c r="AA55" s="249"/>
      <c r="AB55" s="249"/>
      <c r="AC55" s="249"/>
      <c r="AD55" s="1039"/>
      <c r="AE55" s="1009"/>
      <c r="AF55" s="1008"/>
      <c r="AG55" s="1015"/>
      <c r="AH55" s="1008"/>
      <c r="AI55" s="1016"/>
      <c r="AJ55" s="1016"/>
      <c r="AK55" s="1016"/>
      <c r="AL55" s="1016"/>
      <c r="AM55" s="1014"/>
      <c r="AN55" s="1023" t="s">
        <v>592</v>
      </c>
      <c r="AO55" s="1017"/>
      <c r="AP55" s="1017"/>
      <c r="AQ55" s="1012"/>
      <c r="AR55" s="1013" t="s">
        <v>593</v>
      </c>
      <c r="AS55" s="1028"/>
      <c r="AT55" s="1030"/>
      <c r="AU55" s="1030"/>
      <c r="AV55" s="1030"/>
      <c r="AW55" s="1030"/>
      <c r="AX55" s="1030"/>
      <c r="AY55" s="1030"/>
      <c r="AZ55" s="1030"/>
      <c r="BA55" s="1030"/>
      <c r="BB55" s="1030"/>
      <c r="BC55" s="1030"/>
      <c r="BD55" s="1057"/>
      <c r="BE55" s="1055"/>
      <c r="BF55" s="1024"/>
      <c r="BG55" s="1024"/>
      <c r="BH55" s="1024"/>
      <c r="BI55" s="1048"/>
    </row>
    <row r="56" spans="1:61" ht="45" customHeight="1">
      <c r="A56" s="1031"/>
      <c r="B56" s="1035"/>
      <c r="C56" s="1014"/>
      <c r="D56" s="1014"/>
      <c r="E56" s="1029"/>
      <c r="F56" s="1014"/>
      <c r="G56" s="1040"/>
      <c r="H56" s="1014"/>
      <c r="I56" s="123" t="s">
        <v>128</v>
      </c>
      <c r="J56" s="159" t="s">
        <v>90</v>
      </c>
      <c r="K56" s="1042"/>
      <c r="L56" s="1043"/>
      <c r="M56" s="1016"/>
      <c r="N56" s="1014"/>
      <c r="O56" s="1029"/>
      <c r="P56" s="1014"/>
      <c r="Q56" s="121" t="s">
        <v>105</v>
      </c>
      <c r="R56" s="122"/>
      <c r="S56" s="121" t="s">
        <v>201</v>
      </c>
      <c r="T56" s="1022"/>
      <c r="U56" s="1022"/>
      <c r="V56" s="1031"/>
      <c r="W56" s="1022"/>
      <c r="X56" s="1022"/>
      <c r="Y56" s="1022"/>
      <c r="Z56" s="1002"/>
      <c r="AA56" s="269"/>
      <c r="AB56" s="269"/>
      <c r="AC56" s="269"/>
      <c r="AD56" s="1040"/>
      <c r="AE56" s="1010"/>
      <c r="AF56" s="1008"/>
      <c r="AG56" s="1015"/>
      <c r="AH56" s="1008"/>
      <c r="AI56" s="1016"/>
      <c r="AJ56" s="1016"/>
      <c r="AK56" s="1016"/>
      <c r="AL56" s="1016"/>
      <c r="AM56" s="1014"/>
      <c r="AN56" s="1023"/>
      <c r="AO56" s="1017"/>
      <c r="AP56" s="1017"/>
      <c r="AQ56" s="1012"/>
      <c r="AR56" s="1013"/>
      <c r="AS56" s="1028"/>
      <c r="AT56" s="1030"/>
      <c r="AU56" s="1030"/>
      <c r="AV56" s="1030"/>
      <c r="AW56" s="1030"/>
      <c r="AX56" s="1030"/>
      <c r="AY56" s="1030"/>
      <c r="AZ56" s="1030"/>
      <c r="BA56" s="1030"/>
      <c r="BB56" s="1030"/>
      <c r="BC56" s="1030"/>
      <c r="BD56" s="1057"/>
      <c r="BE56" s="1055"/>
      <c r="BF56" s="1024"/>
      <c r="BG56" s="1024"/>
      <c r="BH56" s="1024"/>
      <c r="BI56" s="1048"/>
    </row>
    <row r="57" spans="1:61" ht="45" customHeight="1">
      <c r="A57" s="1031"/>
      <c r="B57" s="1035"/>
      <c r="C57" s="1014"/>
      <c r="D57" s="1014"/>
      <c r="E57" s="1029"/>
      <c r="F57" s="1014"/>
      <c r="G57" s="1040"/>
      <c r="H57" s="1014"/>
      <c r="I57" s="123" t="s">
        <v>129</v>
      </c>
      <c r="J57" s="159" t="s">
        <v>90</v>
      </c>
      <c r="K57" s="1042"/>
      <c r="L57" s="1043"/>
      <c r="M57" s="1016"/>
      <c r="N57" s="1014"/>
      <c r="O57" s="1029"/>
      <c r="P57" s="1014"/>
      <c r="Q57" s="121" t="s">
        <v>108</v>
      </c>
      <c r="R57" s="122"/>
      <c r="S57" s="121" t="s">
        <v>201</v>
      </c>
      <c r="T57" s="1022"/>
      <c r="U57" s="1022"/>
      <c r="V57" s="1031"/>
      <c r="W57" s="1022"/>
      <c r="X57" s="1022"/>
      <c r="Y57" s="1022"/>
      <c r="Z57" s="1002"/>
      <c r="AA57" s="269"/>
      <c r="AB57" s="269"/>
      <c r="AC57" s="269"/>
      <c r="AD57" s="1040"/>
      <c r="AE57" s="1010"/>
      <c r="AF57" s="1008"/>
      <c r="AG57" s="1015"/>
      <c r="AH57" s="1008"/>
      <c r="AI57" s="1016"/>
      <c r="AJ57" s="1016"/>
      <c r="AK57" s="1016"/>
      <c r="AL57" s="1016"/>
      <c r="AM57" s="1014"/>
      <c r="AN57" s="1023"/>
      <c r="AO57" s="1017"/>
      <c r="AP57" s="1017"/>
      <c r="AQ57" s="1012"/>
      <c r="AR57" s="1013"/>
      <c r="AS57" s="1028"/>
      <c r="AT57" s="1030"/>
      <c r="AU57" s="1030"/>
      <c r="AV57" s="1030"/>
      <c r="AW57" s="1030"/>
      <c r="AX57" s="1030"/>
      <c r="AY57" s="1030"/>
      <c r="AZ57" s="1030"/>
      <c r="BA57" s="1030"/>
      <c r="BB57" s="1030"/>
      <c r="BC57" s="1030"/>
      <c r="BD57" s="1057"/>
      <c r="BE57" s="1055"/>
      <c r="BF57" s="1024"/>
      <c r="BG57" s="1024"/>
      <c r="BH57" s="1024"/>
      <c r="BI57" s="1048"/>
    </row>
    <row r="58" spans="1:61" ht="45" customHeight="1">
      <c r="A58" s="1031"/>
      <c r="B58" s="1035"/>
      <c r="C58" s="1014"/>
      <c r="D58" s="1014"/>
      <c r="E58" s="1029"/>
      <c r="F58" s="1014"/>
      <c r="G58" s="1040"/>
      <c r="H58" s="1014"/>
      <c r="I58" s="123" t="s">
        <v>130</v>
      </c>
      <c r="J58" s="159" t="s">
        <v>90</v>
      </c>
      <c r="K58" s="1042"/>
      <c r="L58" s="1043"/>
      <c r="M58" s="1016"/>
      <c r="N58" s="1014"/>
      <c r="O58" s="1029"/>
      <c r="P58" s="1014"/>
      <c r="Q58" s="121" t="s">
        <v>112</v>
      </c>
      <c r="R58" s="122"/>
      <c r="S58" s="121" t="s">
        <v>201</v>
      </c>
      <c r="T58" s="1022"/>
      <c r="U58" s="1022"/>
      <c r="V58" s="1031"/>
      <c r="W58" s="1022"/>
      <c r="X58" s="1022"/>
      <c r="Y58" s="1022"/>
      <c r="Z58" s="1002"/>
      <c r="AA58" s="269"/>
      <c r="AB58" s="269"/>
      <c r="AC58" s="269"/>
      <c r="AD58" s="1040"/>
      <c r="AE58" s="1010"/>
      <c r="AF58" s="1008"/>
      <c r="AG58" s="1015"/>
      <c r="AH58" s="1008"/>
      <c r="AI58" s="1016"/>
      <c r="AJ58" s="1016"/>
      <c r="AK58" s="1016"/>
      <c r="AL58" s="1016"/>
      <c r="AM58" s="1014"/>
      <c r="AN58" s="1023"/>
      <c r="AO58" s="1017"/>
      <c r="AP58" s="1017"/>
      <c r="AQ58" s="1012"/>
      <c r="AR58" s="1013"/>
      <c r="AS58" s="1028"/>
      <c r="AT58" s="1030"/>
      <c r="AU58" s="1030"/>
      <c r="AV58" s="1030"/>
      <c r="AW58" s="1030"/>
      <c r="AX58" s="1030"/>
      <c r="AY58" s="1030"/>
      <c r="AZ58" s="1030"/>
      <c r="BA58" s="1030"/>
      <c r="BB58" s="1030"/>
      <c r="BC58" s="1030"/>
      <c r="BD58" s="1057"/>
      <c r="BE58" s="1055"/>
      <c r="BF58" s="1024"/>
      <c r="BG58" s="1024"/>
      <c r="BH58" s="1024"/>
      <c r="BI58" s="1048"/>
    </row>
    <row r="59" spans="1:61" ht="45" customHeight="1">
      <c r="A59" s="1031"/>
      <c r="B59" s="1035"/>
      <c r="C59" s="1014"/>
      <c r="D59" s="1014"/>
      <c r="E59" s="1029"/>
      <c r="F59" s="1014"/>
      <c r="G59" s="1040"/>
      <c r="H59" s="1014"/>
      <c r="I59" s="123" t="s">
        <v>131</v>
      </c>
      <c r="J59" s="124" t="s">
        <v>111</v>
      </c>
      <c r="K59" s="1042"/>
      <c r="L59" s="1043"/>
      <c r="M59" s="1016"/>
      <c r="N59" s="1014"/>
      <c r="O59" s="1029"/>
      <c r="P59" s="1014"/>
      <c r="Q59" s="121" t="s">
        <v>115</v>
      </c>
      <c r="R59" s="122"/>
      <c r="S59" s="121" t="s">
        <v>201</v>
      </c>
      <c r="T59" s="1022"/>
      <c r="U59" s="1022"/>
      <c r="V59" s="1031"/>
      <c r="W59" s="1022"/>
      <c r="X59" s="1022"/>
      <c r="Y59" s="1022"/>
      <c r="Z59" s="1002"/>
      <c r="AA59" s="269"/>
      <c r="AB59" s="269"/>
      <c r="AC59" s="269"/>
      <c r="AD59" s="1040"/>
      <c r="AE59" s="1010"/>
      <c r="AF59" s="1008"/>
      <c r="AG59" s="1015"/>
      <c r="AH59" s="1008"/>
      <c r="AI59" s="1016"/>
      <c r="AJ59" s="1016"/>
      <c r="AK59" s="1016"/>
      <c r="AL59" s="1016"/>
      <c r="AM59" s="1014"/>
      <c r="AN59" s="1023"/>
      <c r="AO59" s="1017"/>
      <c r="AP59" s="1017"/>
      <c r="AQ59" s="1012"/>
      <c r="AR59" s="1013"/>
      <c r="AS59" s="1028"/>
      <c r="AT59" s="1030"/>
      <c r="AU59" s="1030"/>
      <c r="AV59" s="1030"/>
      <c r="AW59" s="1030"/>
      <c r="AX59" s="1030"/>
      <c r="AY59" s="1030"/>
      <c r="AZ59" s="1030"/>
      <c r="BA59" s="1030"/>
      <c r="BB59" s="1030"/>
      <c r="BC59" s="1030"/>
      <c r="BD59" s="1057"/>
      <c r="BE59" s="1055"/>
      <c r="BF59" s="1024"/>
      <c r="BG59" s="1024"/>
      <c r="BH59" s="1024"/>
      <c r="BI59" s="1048"/>
    </row>
    <row r="60" spans="1:61" ht="12" customHeight="1">
      <c r="A60" s="1031"/>
      <c r="B60" s="1035"/>
      <c r="C60" s="1014"/>
      <c r="D60" s="1014"/>
      <c r="E60" s="1029"/>
      <c r="F60" s="1014"/>
      <c r="G60" s="1041"/>
      <c r="H60" s="1014"/>
      <c r="I60" s="123" t="s">
        <v>132</v>
      </c>
      <c r="J60" s="159" t="s">
        <v>111</v>
      </c>
      <c r="K60" s="1042"/>
      <c r="L60" s="1043"/>
      <c r="M60" s="1016"/>
      <c r="N60" s="1014"/>
      <c r="O60" s="1029"/>
      <c r="P60" s="1014"/>
      <c r="Q60" s="121" t="s">
        <v>118</v>
      </c>
      <c r="R60" s="122"/>
      <c r="S60" s="121" t="s">
        <v>201</v>
      </c>
      <c r="T60" s="1022"/>
      <c r="U60" s="1022"/>
      <c r="V60" s="1031"/>
      <c r="W60" s="1022"/>
      <c r="X60" s="1022"/>
      <c r="Y60" s="1022"/>
      <c r="Z60" s="1002"/>
      <c r="AA60" s="269"/>
      <c r="AB60" s="269"/>
      <c r="AC60" s="269"/>
      <c r="AD60" s="1040"/>
      <c r="AE60" s="1010"/>
      <c r="AF60" s="1008"/>
      <c r="AG60" s="1015"/>
      <c r="AH60" s="1008"/>
      <c r="AI60" s="1016"/>
      <c r="AJ60" s="1016"/>
      <c r="AK60" s="1016"/>
      <c r="AL60" s="1016"/>
      <c r="AM60" s="1014"/>
      <c r="AN60" s="1023"/>
      <c r="AO60" s="1017"/>
      <c r="AP60" s="1017"/>
      <c r="AQ60" s="1012"/>
      <c r="AR60" s="1013"/>
      <c r="AS60" s="1028"/>
      <c r="AT60" s="1030"/>
      <c r="AU60" s="1030"/>
      <c r="AV60" s="1030"/>
      <c r="AW60" s="1030"/>
      <c r="AX60" s="1030"/>
      <c r="AY60" s="1030"/>
      <c r="AZ60" s="1030"/>
      <c r="BA60" s="1030"/>
      <c r="BB60" s="1030"/>
      <c r="BC60" s="1030"/>
      <c r="BD60" s="1057"/>
      <c r="BE60" s="1055"/>
      <c r="BF60" s="1024"/>
      <c r="BG60" s="1024"/>
      <c r="BH60" s="1024"/>
      <c r="BI60" s="1048"/>
    </row>
    <row r="61" spans="1:61" ht="45" customHeight="1">
      <c r="A61" s="1031"/>
      <c r="B61" s="1035"/>
      <c r="C61" s="1014"/>
      <c r="D61" s="1014"/>
      <c r="E61" s="1029"/>
      <c r="F61" s="1014"/>
      <c r="G61" s="159"/>
      <c r="H61" s="1014"/>
      <c r="I61" s="123" t="s">
        <v>133</v>
      </c>
      <c r="J61" s="159" t="s">
        <v>111</v>
      </c>
      <c r="K61" s="1042"/>
      <c r="L61" s="1043"/>
      <c r="M61" s="1016"/>
      <c r="N61" s="1014"/>
      <c r="O61" s="1029"/>
      <c r="P61" s="1014"/>
      <c r="Q61" s="121" t="s">
        <v>121</v>
      </c>
      <c r="R61" s="122"/>
      <c r="S61" s="121" t="s">
        <v>201</v>
      </c>
      <c r="T61" s="1022"/>
      <c r="U61" s="1022"/>
      <c r="V61" s="1031"/>
      <c r="W61" s="1022"/>
      <c r="X61" s="1022"/>
      <c r="Y61" s="1022"/>
      <c r="Z61" s="1002"/>
      <c r="AA61" s="269"/>
      <c r="AB61" s="269"/>
      <c r="AC61" s="269"/>
      <c r="AD61" s="1040"/>
      <c r="AE61" s="1010"/>
      <c r="AF61" s="1008"/>
      <c r="AG61" s="1015"/>
      <c r="AH61" s="1008"/>
      <c r="AI61" s="1016"/>
      <c r="AJ61" s="1016"/>
      <c r="AK61" s="1016"/>
      <c r="AL61" s="1016"/>
      <c r="AM61" s="1014"/>
      <c r="AN61" s="1023"/>
      <c r="AO61" s="1017"/>
      <c r="AP61" s="1017"/>
      <c r="AQ61" s="1012"/>
      <c r="AR61" s="1013"/>
      <c r="AS61" s="1028"/>
      <c r="AT61" s="1030"/>
      <c r="AU61" s="1030"/>
      <c r="AV61" s="1030"/>
      <c r="AW61" s="1030"/>
      <c r="AX61" s="1030"/>
      <c r="AY61" s="1030"/>
      <c r="AZ61" s="1030"/>
      <c r="BA61" s="1030"/>
      <c r="BB61" s="1030"/>
      <c r="BC61" s="1030"/>
      <c r="BD61" s="1057"/>
      <c r="BE61" s="1055"/>
      <c r="BF61" s="1024"/>
      <c r="BG61" s="1024"/>
      <c r="BH61" s="1024"/>
      <c r="BI61" s="1048"/>
    </row>
    <row r="62" spans="1:61" ht="45" customHeight="1" thickBot="1">
      <c r="A62" s="1031"/>
      <c r="B62" s="1035"/>
      <c r="C62" s="1014"/>
      <c r="D62" s="1014"/>
      <c r="E62" s="1029"/>
      <c r="F62" s="1014"/>
      <c r="G62" s="159"/>
      <c r="H62" s="1014"/>
      <c r="I62" s="123" t="s">
        <v>134</v>
      </c>
      <c r="J62" s="159" t="s">
        <v>111</v>
      </c>
      <c r="K62" s="1042"/>
      <c r="L62" s="1043"/>
      <c r="M62" s="1016"/>
      <c r="N62" s="1014"/>
      <c r="O62" s="1029"/>
      <c r="P62" s="1014"/>
      <c r="Q62" s="121"/>
      <c r="R62" s="122"/>
      <c r="S62" s="121"/>
      <c r="T62" s="1022"/>
      <c r="U62" s="1022"/>
      <c r="V62" s="1031"/>
      <c r="W62" s="1022"/>
      <c r="X62" s="1022"/>
      <c r="Y62" s="1022"/>
      <c r="Z62" s="1003"/>
      <c r="AA62" s="270"/>
      <c r="AB62" s="270"/>
      <c r="AC62" s="270"/>
      <c r="AD62" s="1041"/>
      <c r="AE62" s="1011"/>
      <c r="AF62" s="1008"/>
      <c r="AG62" s="1015"/>
      <c r="AH62" s="1008"/>
      <c r="AI62" s="1016"/>
      <c r="AJ62" s="1016"/>
      <c r="AK62" s="1016"/>
      <c r="AL62" s="1016"/>
      <c r="AM62" s="1014"/>
      <c r="AN62" s="1023"/>
      <c r="AO62" s="1017"/>
      <c r="AP62" s="1017"/>
      <c r="AQ62" s="1012"/>
      <c r="AR62" s="1013"/>
      <c r="AS62" s="1028"/>
      <c r="AT62" s="1030"/>
      <c r="AU62" s="1030"/>
      <c r="AV62" s="1030"/>
      <c r="AW62" s="1030"/>
      <c r="AX62" s="1030"/>
      <c r="AY62" s="1030"/>
      <c r="AZ62" s="1030"/>
      <c r="BA62" s="1030"/>
      <c r="BB62" s="1030"/>
      <c r="BC62" s="1030"/>
      <c r="BD62" s="1057"/>
      <c r="BE62" s="1055"/>
      <c r="BF62" s="1024"/>
      <c r="BG62" s="1024"/>
      <c r="BH62" s="1024"/>
      <c r="BI62" s="1048"/>
    </row>
    <row r="63" spans="1:61" ht="46.5" customHeight="1">
      <c r="A63" s="1031">
        <v>4</v>
      </c>
      <c r="B63" s="1035" t="s">
        <v>594</v>
      </c>
      <c r="C63" s="1014" t="s">
        <v>595</v>
      </c>
      <c r="D63" s="1014" t="s">
        <v>85</v>
      </c>
      <c r="E63" s="1074" t="s">
        <v>596</v>
      </c>
      <c r="F63" s="1014" t="s">
        <v>411</v>
      </c>
      <c r="G63" s="1039" t="s">
        <v>564</v>
      </c>
      <c r="H63" s="1014" t="s">
        <v>139</v>
      </c>
      <c r="I63" s="120" t="s">
        <v>89</v>
      </c>
      <c r="J63" s="159" t="s">
        <v>90</v>
      </c>
      <c r="K63" s="1042">
        <f>COUNTIF(J63:J81,"Si")</f>
        <v>11</v>
      </c>
      <c r="L63" s="1043" t="str">
        <f>+IF(AND(K63&lt;6,K63&gt;0),"Moderado",IF(AND(K63&lt;12,K63&gt;5),"Mayor",IF(AND(K63&lt;20,K63&gt;11),"Catastrófico","Responda las Preguntas de Impacto")))</f>
        <v>Mayor</v>
      </c>
      <c r="M63" s="1016" t="str">
        <f>IF(AND(EXACT(H63,"Rara vez"),(EXACT(L63,"Moderado"))),"Moderado",IF(AND(EXACT(H63,"Rara vez"),(EXACT(L63,"Mayor"))),"Alto",IF(AND(EXACT(H63,"Rara vez"),(EXACT(L63,"Catastrófico"))),"Extremo",IF(AND(EXACT(H63,"Improbable"),(EXACT(L63,"Moderado"))),"Moderado",IF(AND(EXACT(H63,"Improbable"),(EXACT(L63,"Mayor"))),"Alto",IF(AND(EXACT(H63,"Improbable"),(EXACT(L63,"Catastrófico"))),"Extremo",IF(AND(EXACT(H63,"Posible"),(EXACT(L63,"Moderado"))),"Alto",IF(AND(EXACT(H63,"Posible"),(EXACT(L63,"Mayor"))),"Extremo",IF(AND(EXACT(H63,"Posible"),(EXACT(L63,"Catastrófico"))),"Extremo",IF(AND(EXACT(H63,"Probable"),(EXACT(L63,"Moderado"))),"Alto",IF(AND(EXACT(H63,"Probable"),(EXACT(L63,"Mayor"))),"Extremo",IF(AND(EXACT(H63,"Probable"),(EXACT(L63,"Catastrófico"))),"Extremo",IF(AND(EXACT(H63,"Casi Seguro"),(EXACT(L63,"Moderado"))),"Extremo",IF(AND(EXACT(H63,"Casi Seguro"),(EXACT(L63,"Mayor"))),"Extremo",IF(AND(EXACT(H63,"Casi Seguro"),(EXACT(L63,"Catastrófico"))),"Extremo","")))))))))))))))</f>
        <v>Extremo</v>
      </c>
      <c r="N63" s="1014" t="s">
        <v>565</v>
      </c>
      <c r="O63" s="1029" t="s">
        <v>597</v>
      </c>
      <c r="P63" s="1014" t="s">
        <v>92</v>
      </c>
      <c r="Q63" s="121" t="s">
        <v>93</v>
      </c>
      <c r="R63" s="122" t="s">
        <v>94</v>
      </c>
      <c r="S63" s="121">
        <v>15</v>
      </c>
      <c r="T63" s="1022">
        <f>SUM(S63:S69)</f>
        <v>100</v>
      </c>
      <c r="U63" s="1022" t="str">
        <f>+IF(AND(T63&lt;=100,T63&gt;=96),"Fuerte",IF(AND(T63&lt;=95,T63&gt;=86),"Moderado",IF(AND(T63&lt;=85,K63&gt;=0),"Débil"," ")))</f>
        <v>Fuerte</v>
      </c>
      <c r="V63" s="1031" t="s">
        <v>95</v>
      </c>
      <c r="W63" s="1022" t="str">
        <f>IF(AND(EXACT(U63,"Fuerte"),(EXACT(V63,"Fuerte"))),"Fuerte",IF(AND(EXACT(U63,"Fuerte"),(EXACT(V63,"Moderado"))),"Moderado",IF(AND(EXACT(U63,"Fuerte"),(EXACT(V63,"Débil"))),"Débil",IF(AND(EXACT(U63,"Moderado"),(EXACT(V63,"Fuerte"))),"Moderado",IF(AND(EXACT(U63,"Moderado"),(EXACT(V63,"Moderado"))),"Moderado",IF(AND(EXACT(U63,"Moderado"),(EXACT(V63,"Débil"))),"Débil",IF(AND(EXACT(U63,"Débil"),(EXACT(V63,"Fuerte"))),"Débil",IF(AND(EXACT(U63,"Débil"),(EXACT(V63,"Moderado"))),"Débil",IF(AND(EXACT(U63,"Débil"),(EXACT(V63,"Débil"))),"Débil",)))))))))</f>
        <v>Fuerte</v>
      </c>
      <c r="X63" s="1022">
        <f>IF(W63="Fuerte",100,IF(W63="Moderado",50,IF(W63="Débil",0)))</f>
        <v>100</v>
      </c>
      <c r="Y63" s="1022">
        <f>AVERAGE(X63:X81)</f>
        <v>100</v>
      </c>
      <c r="Z63" s="1001" t="s">
        <v>578</v>
      </c>
      <c r="AA63" s="249"/>
      <c r="AB63" s="249"/>
      <c r="AC63" s="249"/>
      <c r="AD63" s="1039" t="s">
        <v>598</v>
      </c>
      <c r="AE63" s="1009" t="s">
        <v>599</v>
      </c>
      <c r="AF63" s="1008" t="str">
        <f>+IF(Y63=100,"Fuerte",IF(AND(Y63&lt;=99,Y63&gt;=50),"Moderado",IF(Y63&lt;50,"Débil"," ")))</f>
        <v>Fuerte</v>
      </c>
      <c r="AG63" s="1015" t="s">
        <v>99</v>
      </c>
      <c r="AH63" s="1008" t="s">
        <v>100</v>
      </c>
      <c r="AI63" s="1016" t="str">
        <f>IF(AND(OR(AH63="Directamente",AH63="Indirectamente",AH63="No Disminuye"),(AF63="Fuerte"),(AG63="Directamente"),(OR(H63="Rara vez",H63="Improbable",H63="Posible"))),"Rara vez",IF(AND(OR(AH63="Directamente",AH63="Indirectamente",AH63="No Disminuye"),(AF63="Fuerte"),(AG63="Directamente"),(H63="Probable")),"Improbable",IF(AND(OR(AH63="Directamente",AH63="Indirectamente",AH63="No Disminuye"),(AF63="Fuerte"),(AG63="Directamente"),(H63="Casi Seguro")),"Posible",IF(AND(AH63="Directamente",AG63="No disminuye",AF63="Fuerte"),H63,IF(AND(OR(AH63="Directamente",AH63="Indirectamente",AH63="No Disminuye"),AF63="Moderado",AG63="Directamente",(OR(H63="Rara vez",H63="Improbable"))),"Rara vez",IF(AND(OR(AH63="Directamente",AH63="Indirectamente",AH63="No Disminuye"),(AF63="Moderado"),(AG63="Directamente"),(H63="Posible")),"Improbable",IF(AND(OR(AH63="Directamente",AH63="Indirectamente",AH63="No Disminuye"),(AF63="Moderado"),(AG63="Directamente"),(H63="Probable")),"Posible",IF(AND(OR(AH63="Directamente",AH63="Indirectamente",AH63="No Disminuye"),(AF63="Moderado"),(AG63="Directamente"),(H63="Casi Seguro")),"Probable",IF(AND(AH63="Directamente",AG63="No disminuye",AF63="Moderado"),H63,IF(AF63="Débil",H63," ESTA COMBINACION NO ESTÁ CONTEMPLADA EN LA METODOLOGÍA "))))))))))</f>
        <v>Rara vez</v>
      </c>
      <c r="AJ63" s="1016" t="str">
        <f>IF(AND(OR(AH63="Directamente",AH63="Indirectamente",AH63="No Disminuye"),AF63="Moderado",AG63="Directamente",(OR(H63="Raro",H63="Improbable"))),"Raro",IF(AND(OR(AH63="Directamente",AH63="Indirectamente",AH63="No Disminuye"),(AF63="Moderado"),(AG63="Directamente"),(H63="Posible")),"Improbable",IF(AND(OR(AH63="Directamente",AH63="Indirectamente",AH63="No Disminuye"),(AF63="Moderado"),(AG63="Directamente"),(H63="Probable")),"Posible",IF(AND(OR(AH63="Directamente",AH63="Indirectamente",AH63="No Disminuye"),(AF63="Moderado"),(AG63="Directamente"),(H63="Casi Seguro")),"Probable",IF(AND(AH63="Directamente",AG63="No disminuye",AF63="Moderado"),H63," ")))))</f>
        <v xml:space="preserve"> </v>
      </c>
      <c r="AK63" s="1016" t="str">
        <f>L63</f>
        <v>Mayor</v>
      </c>
      <c r="AL63" s="1016" t="str">
        <f>IF(AND(EXACT(AI63,"Rara vez"),(EXACT(AK63,"Moderado"))),"Moderado",IF(AND(EXACT(AI63,"Rara vez"),(EXACT(AK63,"Mayor"))),"Alto",IF(AND(EXACT(AI63,"Rara vez"),(EXACT(AK63,"Catastrófico"))),"Extremo",IF(AND(EXACT(AI63,"Improbable"),(EXACT(AK63,"Moderado"))),"Moderado",IF(AND(EXACT(AI63,"Improbable"),(EXACT(AK63,"Mayor"))),"Alto",IF(AND(EXACT(AI63,"Improbable"),(EXACT(AK63,"Catastrófico"))),"Extremo",IF(AND(EXACT(AI63,"Posible"),(EXACT(AK63,"Moderado"))),"Alto",IF(AND(EXACT(AI63,"Posible"),(EXACT(AK63,"Mayor"))),"Extremo",IF(AND(EXACT(AI63,"Posible"),(EXACT(AK63,"Catastrófico"))),"Extremo",IF(AND(EXACT(AI63,"Probable"),(EXACT(AK63,"Moderado"))),"Alto",IF(AND(EXACT(AI63,"Probable"),(EXACT(AK63,"Mayor"))),"Extremo",IF(AND(EXACT(AI63,"Probable"),(EXACT(AK63,"Catastrófico"))),"Extremo",IF(AND(EXACT(AI63,"Casi Seguro"),(EXACT(AK63,"Moderado"))),"Extremo",IF(AND(EXACT(AI63,"Casi Seguro"),(EXACT(AK63,"Mayor"))),"Extremo",IF(AND(EXACT(AI63,"Casi Seguro"),(EXACT(AK63,"Catastrófico"))),"Extremo","")))))))))))))))</f>
        <v>Alto</v>
      </c>
      <c r="AM63" s="1014" t="s">
        <v>565</v>
      </c>
      <c r="AN63" s="1019" t="s">
        <v>600</v>
      </c>
      <c r="AO63" s="1017">
        <v>44562</v>
      </c>
      <c r="AP63" s="1017">
        <v>44926</v>
      </c>
      <c r="AQ63" s="1012" t="s">
        <v>598</v>
      </c>
      <c r="AR63" s="1013" t="s">
        <v>601</v>
      </c>
      <c r="AS63" s="1032"/>
      <c r="AT63" s="1025"/>
      <c r="AU63" s="1025"/>
      <c r="AV63" s="1025"/>
      <c r="AW63" s="1025"/>
      <c r="AX63" s="1025"/>
      <c r="AY63" s="1025"/>
      <c r="AZ63" s="1025"/>
      <c r="BA63" s="1025"/>
      <c r="BB63" s="1025"/>
      <c r="BC63" s="1025"/>
      <c r="BD63" s="1071"/>
      <c r="BE63" s="1064"/>
      <c r="BF63" s="1058"/>
      <c r="BG63" s="1058"/>
      <c r="BH63" s="1058"/>
      <c r="BI63" s="1052"/>
    </row>
    <row r="64" spans="1:61" ht="30" customHeight="1">
      <c r="A64" s="1031"/>
      <c r="B64" s="1035"/>
      <c r="C64" s="1014"/>
      <c r="D64" s="1014"/>
      <c r="E64" s="1074"/>
      <c r="F64" s="1014"/>
      <c r="G64" s="1040"/>
      <c r="H64" s="1014"/>
      <c r="I64" s="120" t="s">
        <v>104</v>
      </c>
      <c r="J64" s="159" t="s">
        <v>111</v>
      </c>
      <c r="K64" s="1042"/>
      <c r="L64" s="1043"/>
      <c r="M64" s="1016"/>
      <c r="N64" s="1014"/>
      <c r="O64" s="1029"/>
      <c r="P64" s="1014"/>
      <c r="Q64" s="121" t="s">
        <v>105</v>
      </c>
      <c r="R64" s="122" t="s">
        <v>106</v>
      </c>
      <c r="S64" s="121">
        <v>15</v>
      </c>
      <c r="T64" s="1022"/>
      <c r="U64" s="1022"/>
      <c r="V64" s="1031"/>
      <c r="W64" s="1022"/>
      <c r="X64" s="1022"/>
      <c r="Y64" s="1022"/>
      <c r="Z64" s="1002"/>
      <c r="AA64" s="269"/>
      <c r="AB64" s="269"/>
      <c r="AC64" s="269"/>
      <c r="AD64" s="1040"/>
      <c r="AE64" s="1010"/>
      <c r="AF64" s="1008"/>
      <c r="AG64" s="1015"/>
      <c r="AH64" s="1008"/>
      <c r="AI64" s="1016"/>
      <c r="AJ64" s="1016"/>
      <c r="AK64" s="1016"/>
      <c r="AL64" s="1016"/>
      <c r="AM64" s="1014"/>
      <c r="AN64" s="1020"/>
      <c r="AO64" s="1017"/>
      <c r="AP64" s="1017"/>
      <c r="AQ64" s="1012"/>
      <c r="AR64" s="1013"/>
      <c r="AS64" s="1033"/>
      <c r="AT64" s="1026"/>
      <c r="AU64" s="1026"/>
      <c r="AV64" s="1026"/>
      <c r="AW64" s="1026"/>
      <c r="AX64" s="1026"/>
      <c r="AY64" s="1026"/>
      <c r="AZ64" s="1026"/>
      <c r="BA64" s="1026"/>
      <c r="BB64" s="1026"/>
      <c r="BC64" s="1026"/>
      <c r="BD64" s="1072"/>
      <c r="BE64" s="1065"/>
      <c r="BF64" s="1059"/>
      <c r="BG64" s="1059"/>
      <c r="BH64" s="1059"/>
      <c r="BI64" s="1053"/>
    </row>
    <row r="65" spans="1:61" ht="30" customHeight="1">
      <c r="A65" s="1031"/>
      <c r="B65" s="1035"/>
      <c r="C65" s="1014"/>
      <c r="D65" s="1014"/>
      <c r="E65" s="1074"/>
      <c r="F65" s="1014"/>
      <c r="G65" s="1040"/>
      <c r="H65" s="1014"/>
      <c r="I65" s="120" t="s">
        <v>107</v>
      </c>
      <c r="J65" s="159" t="s">
        <v>111</v>
      </c>
      <c r="K65" s="1042"/>
      <c r="L65" s="1043"/>
      <c r="M65" s="1016"/>
      <c r="N65" s="1014"/>
      <c r="O65" s="1029"/>
      <c r="P65" s="1014"/>
      <c r="Q65" s="121" t="s">
        <v>108</v>
      </c>
      <c r="R65" s="122" t="s">
        <v>109</v>
      </c>
      <c r="S65" s="121">
        <v>15</v>
      </c>
      <c r="T65" s="1022"/>
      <c r="U65" s="1022"/>
      <c r="V65" s="1031"/>
      <c r="W65" s="1022"/>
      <c r="X65" s="1022"/>
      <c r="Y65" s="1022"/>
      <c r="Z65" s="1002"/>
      <c r="AA65" s="269"/>
      <c r="AB65" s="269"/>
      <c r="AC65" s="269"/>
      <c r="AD65" s="1040"/>
      <c r="AE65" s="1010"/>
      <c r="AF65" s="1008"/>
      <c r="AG65" s="1015"/>
      <c r="AH65" s="1008"/>
      <c r="AI65" s="1016"/>
      <c r="AJ65" s="1016"/>
      <c r="AK65" s="1016"/>
      <c r="AL65" s="1016"/>
      <c r="AM65" s="1014"/>
      <c r="AN65" s="1020"/>
      <c r="AO65" s="1017"/>
      <c r="AP65" s="1017"/>
      <c r="AQ65" s="1012"/>
      <c r="AR65" s="1013"/>
      <c r="AS65" s="1033"/>
      <c r="AT65" s="1026"/>
      <c r="AU65" s="1026"/>
      <c r="AV65" s="1026"/>
      <c r="AW65" s="1026"/>
      <c r="AX65" s="1026"/>
      <c r="AY65" s="1026"/>
      <c r="AZ65" s="1026"/>
      <c r="BA65" s="1026"/>
      <c r="BB65" s="1026"/>
      <c r="BC65" s="1026"/>
      <c r="BD65" s="1072"/>
      <c r="BE65" s="1065"/>
      <c r="BF65" s="1059"/>
      <c r="BG65" s="1059"/>
      <c r="BH65" s="1059"/>
      <c r="BI65" s="1053"/>
    </row>
    <row r="66" spans="1:61" ht="30" customHeight="1">
      <c r="A66" s="1031"/>
      <c r="B66" s="1035"/>
      <c r="C66" s="1014"/>
      <c r="D66" s="1014"/>
      <c r="E66" s="1074"/>
      <c r="F66" s="1014"/>
      <c r="G66" s="1040"/>
      <c r="H66" s="1014"/>
      <c r="I66" s="120" t="s">
        <v>110</v>
      </c>
      <c r="J66" s="159" t="s">
        <v>111</v>
      </c>
      <c r="K66" s="1042"/>
      <c r="L66" s="1043"/>
      <c r="M66" s="1016"/>
      <c r="N66" s="1014"/>
      <c r="O66" s="1029"/>
      <c r="P66" s="1014"/>
      <c r="Q66" s="121" t="s">
        <v>112</v>
      </c>
      <c r="R66" s="122" t="s">
        <v>113</v>
      </c>
      <c r="S66" s="121">
        <v>15</v>
      </c>
      <c r="T66" s="1022"/>
      <c r="U66" s="1022"/>
      <c r="V66" s="1031"/>
      <c r="W66" s="1022"/>
      <c r="X66" s="1022"/>
      <c r="Y66" s="1022"/>
      <c r="Z66" s="1002"/>
      <c r="AA66" s="269"/>
      <c r="AB66" s="269"/>
      <c r="AC66" s="269"/>
      <c r="AD66" s="1040"/>
      <c r="AE66" s="1010"/>
      <c r="AF66" s="1008"/>
      <c r="AG66" s="1015"/>
      <c r="AH66" s="1008"/>
      <c r="AI66" s="1016"/>
      <c r="AJ66" s="1016"/>
      <c r="AK66" s="1016"/>
      <c r="AL66" s="1016"/>
      <c r="AM66" s="1014"/>
      <c r="AN66" s="1020"/>
      <c r="AO66" s="1017"/>
      <c r="AP66" s="1017"/>
      <c r="AQ66" s="1012"/>
      <c r="AR66" s="1013"/>
      <c r="AS66" s="1033"/>
      <c r="AT66" s="1026"/>
      <c r="AU66" s="1026"/>
      <c r="AV66" s="1026"/>
      <c r="AW66" s="1026"/>
      <c r="AX66" s="1026"/>
      <c r="AY66" s="1026"/>
      <c r="AZ66" s="1026"/>
      <c r="BA66" s="1026"/>
      <c r="BB66" s="1026"/>
      <c r="BC66" s="1026"/>
      <c r="BD66" s="1072"/>
      <c r="BE66" s="1065"/>
      <c r="BF66" s="1059"/>
      <c r="BG66" s="1059"/>
      <c r="BH66" s="1059"/>
      <c r="BI66" s="1053"/>
    </row>
    <row r="67" spans="1:61" ht="30" customHeight="1">
      <c r="A67" s="1031"/>
      <c r="B67" s="1035"/>
      <c r="C67" s="1014"/>
      <c r="D67" s="1014"/>
      <c r="E67" s="1074"/>
      <c r="F67" s="1014"/>
      <c r="G67" s="1040"/>
      <c r="H67" s="1014"/>
      <c r="I67" s="120" t="s">
        <v>114</v>
      </c>
      <c r="J67" s="159" t="s">
        <v>90</v>
      </c>
      <c r="K67" s="1042"/>
      <c r="L67" s="1043"/>
      <c r="M67" s="1016"/>
      <c r="N67" s="1014"/>
      <c r="O67" s="1029"/>
      <c r="P67" s="1014"/>
      <c r="Q67" s="121" t="s">
        <v>115</v>
      </c>
      <c r="R67" s="122" t="s">
        <v>116</v>
      </c>
      <c r="S67" s="121">
        <v>15</v>
      </c>
      <c r="T67" s="1022"/>
      <c r="U67" s="1022"/>
      <c r="V67" s="1031"/>
      <c r="W67" s="1022"/>
      <c r="X67" s="1022"/>
      <c r="Y67" s="1022"/>
      <c r="Z67" s="1002"/>
      <c r="AA67" s="269"/>
      <c r="AB67" s="269"/>
      <c r="AC67" s="269"/>
      <c r="AD67" s="1040"/>
      <c r="AE67" s="1010"/>
      <c r="AF67" s="1008"/>
      <c r="AG67" s="1015"/>
      <c r="AH67" s="1008"/>
      <c r="AI67" s="1016"/>
      <c r="AJ67" s="1016"/>
      <c r="AK67" s="1016"/>
      <c r="AL67" s="1016"/>
      <c r="AM67" s="1014"/>
      <c r="AN67" s="1020"/>
      <c r="AO67" s="1017"/>
      <c r="AP67" s="1017"/>
      <c r="AQ67" s="1012"/>
      <c r="AR67" s="1013"/>
      <c r="AS67" s="1033"/>
      <c r="AT67" s="1026"/>
      <c r="AU67" s="1026"/>
      <c r="AV67" s="1026"/>
      <c r="AW67" s="1026"/>
      <c r="AX67" s="1026"/>
      <c r="AY67" s="1026"/>
      <c r="AZ67" s="1026"/>
      <c r="BA67" s="1026"/>
      <c r="BB67" s="1026"/>
      <c r="BC67" s="1026"/>
      <c r="BD67" s="1072"/>
      <c r="BE67" s="1065"/>
      <c r="BF67" s="1059"/>
      <c r="BG67" s="1059"/>
      <c r="BH67" s="1059"/>
      <c r="BI67" s="1053"/>
    </row>
    <row r="68" spans="1:61" ht="30" customHeight="1">
      <c r="A68" s="1031"/>
      <c r="B68" s="1035"/>
      <c r="C68" s="1014"/>
      <c r="D68" s="1014"/>
      <c r="E68" s="1074"/>
      <c r="F68" s="1014"/>
      <c r="G68" s="1040"/>
      <c r="H68" s="1014"/>
      <c r="I68" s="120" t="s">
        <v>117</v>
      </c>
      <c r="J68" s="159" t="s">
        <v>90</v>
      </c>
      <c r="K68" s="1042"/>
      <c r="L68" s="1043"/>
      <c r="M68" s="1016"/>
      <c r="N68" s="1014"/>
      <c r="O68" s="1029"/>
      <c r="P68" s="1014"/>
      <c r="Q68" s="121" t="s">
        <v>118</v>
      </c>
      <c r="R68" s="122" t="s">
        <v>119</v>
      </c>
      <c r="S68" s="121">
        <v>15</v>
      </c>
      <c r="T68" s="1022"/>
      <c r="U68" s="1022"/>
      <c r="V68" s="1031"/>
      <c r="W68" s="1022"/>
      <c r="X68" s="1022"/>
      <c r="Y68" s="1022"/>
      <c r="Z68" s="1002"/>
      <c r="AA68" s="269"/>
      <c r="AB68" s="269"/>
      <c r="AC68" s="269"/>
      <c r="AD68" s="1040"/>
      <c r="AE68" s="1010"/>
      <c r="AF68" s="1008"/>
      <c r="AG68" s="1015"/>
      <c r="AH68" s="1008"/>
      <c r="AI68" s="1016"/>
      <c r="AJ68" s="1016"/>
      <c r="AK68" s="1016"/>
      <c r="AL68" s="1016"/>
      <c r="AM68" s="1014"/>
      <c r="AN68" s="1020"/>
      <c r="AO68" s="1017"/>
      <c r="AP68" s="1017"/>
      <c r="AQ68" s="1012"/>
      <c r="AR68" s="1013"/>
      <c r="AS68" s="1033"/>
      <c r="AT68" s="1026"/>
      <c r="AU68" s="1026"/>
      <c r="AV68" s="1026"/>
      <c r="AW68" s="1026"/>
      <c r="AX68" s="1026"/>
      <c r="AY68" s="1026"/>
      <c r="AZ68" s="1026"/>
      <c r="BA68" s="1026"/>
      <c r="BB68" s="1026"/>
      <c r="BC68" s="1026"/>
      <c r="BD68" s="1072"/>
      <c r="BE68" s="1065"/>
      <c r="BF68" s="1059"/>
      <c r="BG68" s="1059"/>
      <c r="BH68" s="1059"/>
      <c r="BI68" s="1053"/>
    </row>
    <row r="69" spans="1:61" ht="30" customHeight="1">
      <c r="A69" s="1031"/>
      <c r="B69" s="1035"/>
      <c r="C69" s="1014"/>
      <c r="D69" s="1014"/>
      <c r="E69" s="1074"/>
      <c r="F69" s="1014"/>
      <c r="G69" s="1040"/>
      <c r="H69" s="1014"/>
      <c r="I69" s="120" t="s">
        <v>120</v>
      </c>
      <c r="J69" s="159" t="s">
        <v>111</v>
      </c>
      <c r="K69" s="1042"/>
      <c r="L69" s="1043"/>
      <c r="M69" s="1016"/>
      <c r="N69" s="1014"/>
      <c r="O69" s="1029"/>
      <c r="P69" s="1014"/>
      <c r="Q69" s="121" t="s">
        <v>121</v>
      </c>
      <c r="R69" s="122" t="s">
        <v>122</v>
      </c>
      <c r="S69" s="121">
        <v>10</v>
      </c>
      <c r="T69" s="1022"/>
      <c r="U69" s="1022"/>
      <c r="V69" s="1031"/>
      <c r="W69" s="1022"/>
      <c r="X69" s="1022"/>
      <c r="Y69" s="1022"/>
      <c r="Z69" s="1002"/>
      <c r="AA69" s="271">
        <v>0.33</v>
      </c>
      <c r="AB69" s="271">
        <v>0.33</v>
      </c>
      <c r="AC69" s="271">
        <v>0.34</v>
      </c>
      <c r="AD69" s="1040"/>
      <c r="AE69" s="1010"/>
      <c r="AF69" s="1008"/>
      <c r="AG69" s="1015"/>
      <c r="AH69" s="1008"/>
      <c r="AI69" s="1016"/>
      <c r="AJ69" s="1016"/>
      <c r="AK69" s="1016"/>
      <c r="AL69" s="1016"/>
      <c r="AM69" s="1014"/>
      <c r="AN69" s="1020"/>
      <c r="AO69" s="1017"/>
      <c r="AP69" s="1017"/>
      <c r="AQ69" s="1012"/>
      <c r="AR69" s="1013"/>
      <c r="AS69" s="1033"/>
      <c r="AT69" s="1026"/>
      <c r="AU69" s="1026"/>
      <c r="AV69" s="1026"/>
      <c r="AW69" s="1026"/>
      <c r="AX69" s="1026"/>
      <c r="AY69" s="1026"/>
      <c r="AZ69" s="1026"/>
      <c r="BA69" s="1026"/>
      <c r="BB69" s="1026"/>
      <c r="BC69" s="1026"/>
      <c r="BD69" s="1072"/>
      <c r="BE69" s="1065"/>
      <c r="BF69" s="1059"/>
      <c r="BG69" s="1059"/>
      <c r="BH69" s="1059"/>
      <c r="BI69" s="1053"/>
    </row>
    <row r="70" spans="1:61" ht="72" customHeight="1">
      <c r="A70" s="1031"/>
      <c r="B70" s="1035"/>
      <c r="C70" s="1014"/>
      <c r="D70" s="1014"/>
      <c r="E70" s="1074"/>
      <c r="F70" s="1014"/>
      <c r="G70" s="1040"/>
      <c r="H70" s="1014"/>
      <c r="I70" s="120" t="s">
        <v>123</v>
      </c>
      <c r="J70" s="159" t="s">
        <v>90</v>
      </c>
      <c r="K70" s="1042"/>
      <c r="L70" s="1043"/>
      <c r="M70" s="1016"/>
      <c r="N70" s="1014"/>
      <c r="O70" s="1029"/>
      <c r="P70" s="1014"/>
      <c r="Q70" s="1022"/>
      <c r="R70" s="1031"/>
      <c r="S70" s="1022"/>
      <c r="T70" s="1022"/>
      <c r="U70" s="1022"/>
      <c r="V70" s="1031"/>
      <c r="W70" s="1022"/>
      <c r="X70" s="1022"/>
      <c r="Y70" s="1022"/>
      <c r="Z70" s="1002"/>
      <c r="AA70" s="269"/>
      <c r="AB70" s="269"/>
      <c r="AC70" s="269"/>
      <c r="AD70" s="1040"/>
      <c r="AE70" s="1010"/>
      <c r="AF70" s="1008"/>
      <c r="AG70" s="1015"/>
      <c r="AH70" s="1008"/>
      <c r="AI70" s="1016"/>
      <c r="AJ70" s="1016"/>
      <c r="AK70" s="1016"/>
      <c r="AL70" s="1016"/>
      <c r="AM70" s="1014"/>
      <c r="AN70" s="1020"/>
      <c r="AO70" s="1017"/>
      <c r="AP70" s="1017"/>
      <c r="AQ70" s="1012"/>
      <c r="AR70" s="1013"/>
      <c r="AS70" s="1034"/>
      <c r="AT70" s="1027"/>
      <c r="AU70" s="1027"/>
      <c r="AV70" s="1027"/>
      <c r="AW70" s="1027"/>
      <c r="AX70" s="1027"/>
      <c r="AY70" s="1027"/>
      <c r="AZ70" s="1027"/>
      <c r="BA70" s="1027"/>
      <c r="BB70" s="1027"/>
      <c r="BC70" s="1027"/>
      <c r="BD70" s="1073"/>
      <c r="BE70" s="1066"/>
      <c r="BF70" s="1060"/>
      <c r="BG70" s="1060"/>
      <c r="BH70" s="1060"/>
      <c r="BI70" s="1054"/>
    </row>
    <row r="71" spans="1:61" ht="45" customHeight="1">
      <c r="A71" s="1031"/>
      <c r="B71" s="1035"/>
      <c r="C71" s="1014"/>
      <c r="D71" s="1014"/>
      <c r="E71" s="1074"/>
      <c r="F71" s="1014"/>
      <c r="G71" s="1040"/>
      <c r="H71" s="1014"/>
      <c r="I71" s="120" t="s">
        <v>124</v>
      </c>
      <c r="J71" s="159" t="s">
        <v>111</v>
      </c>
      <c r="K71" s="1042"/>
      <c r="L71" s="1043"/>
      <c r="M71" s="1016"/>
      <c r="N71" s="1014"/>
      <c r="O71" s="1029"/>
      <c r="P71" s="1014"/>
      <c r="Q71" s="1022"/>
      <c r="R71" s="1031"/>
      <c r="S71" s="1022"/>
      <c r="T71" s="1022"/>
      <c r="U71" s="1022"/>
      <c r="V71" s="1031"/>
      <c r="W71" s="1022"/>
      <c r="X71" s="1022"/>
      <c r="Y71" s="1022"/>
      <c r="Z71" s="1002"/>
      <c r="AA71" s="269"/>
      <c r="AB71" s="269"/>
      <c r="AC71" s="269"/>
      <c r="AD71" s="1040"/>
      <c r="AE71" s="1010"/>
      <c r="AF71" s="1008"/>
      <c r="AG71" s="1015"/>
      <c r="AH71" s="1008"/>
      <c r="AI71" s="1016"/>
      <c r="AJ71" s="1016"/>
      <c r="AK71" s="1016"/>
      <c r="AL71" s="1016"/>
      <c r="AM71" s="1014"/>
      <c r="AN71" s="1020"/>
      <c r="AO71" s="1017"/>
      <c r="AP71" s="1017"/>
      <c r="AQ71" s="1012"/>
      <c r="AR71" s="1013"/>
      <c r="AS71" s="1028"/>
      <c r="AT71" s="1030"/>
      <c r="AU71" s="1030"/>
      <c r="AV71" s="1030"/>
      <c r="AW71" s="1030"/>
      <c r="AX71" s="1030"/>
      <c r="AY71" s="1030"/>
      <c r="AZ71" s="1030"/>
      <c r="BA71" s="1030"/>
      <c r="BB71" s="1030"/>
      <c r="BC71" s="1030"/>
      <c r="BD71" s="1057"/>
      <c r="BE71" s="1055"/>
      <c r="BF71" s="1024"/>
      <c r="BG71" s="1024"/>
      <c r="BH71" s="1024"/>
      <c r="BI71" s="1048"/>
    </row>
    <row r="72" spans="1:61" ht="45" customHeight="1">
      <c r="A72" s="1031"/>
      <c r="B72" s="1035"/>
      <c r="C72" s="1014"/>
      <c r="D72" s="1014"/>
      <c r="E72" s="1074"/>
      <c r="F72" s="1014"/>
      <c r="G72" s="1040"/>
      <c r="H72" s="1014"/>
      <c r="I72" s="120" t="s">
        <v>125</v>
      </c>
      <c r="J72" s="159" t="s">
        <v>90</v>
      </c>
      <c r="K72" s="1042"/>
      <c r="L72" s="1043"/>
      <c r="M72" s="1016"/>
      <c r="N72" s="1014"/>
      <c r="O72" s="1029"/>
      <c r="P72" s="1014"/>
      <c r="Q72" s="1022"/>
      <c r="R72" s="1031"/>
      <c r="S72" s="1022"/>
      <c r="T72" s="1022"/>
      <c r="U72" s="1022"/>
      <c r="V72" s="1031"/>
      <c r="W72" s="1022"/>
      <c r="X72" s="1022"/>
      <c r="Y72" s="1022"/>
      <c r="Z72" s="1002"/>
      <c r="AA72" s="269"/>
      <c r="AB72" s="269"/>
      <c r="AC72" s="269"/>
      <c r="AD72" s="1040"/>
      <c r="AE72" s="1010"/>
      <c r="AF72" s="1008"/>
      <c r="AG72" s="1015"/>
      <c r="AH72" s="1008"/>
      <c r="AI72" s="1016"/>
      <c r="AJ72" s="1016"/>
      <c r="AK72" s="1016"/>
      <c r="AL72" s="1016"/>
      <c r="AM72" s="1014"/>
      <c r="AN72" s="1020"/>
      <c r="AO72" s="1017"/>
      <c r="AP72" s="1017"/>
      <c r="AQ72" s="1012"/>
      <c r="AR72" s="1013"/>
      <c r="AS72" s="1028"/>
      <c r="AT72" s="1030"/>
      <c r="AU72" s="1030"/>
      <c r="AV72" s="1030"/>
      <c r="AW72" s="1030"/>
      <c r="AX72" s="1030"/>
      <c r="AY72" s="1030"/>
      <c r="AZ72" s="1030"/>
      <c r="BA72" s="1030"/>
      <c r="BB72" s="1030"/>
      <c r="BC72" s="1030"/>
      <c r="BD72" s="1057"/>
      <c r="BE72" s="1055"/>
      <c r="BF72" s="1024"/>
      <c r="BG72" s="1024"/>
      <c r="BH72" s="1024"/>
      <c r="BI72" s="1048"/>
    </row>
    <row r="73" spans="1:61" ht="45" customHeight="1">
      <c r="A73" s="1031"/>
      <c r="B73" s="1035"/>
      <c r="C73" s="1014"/>
      <c r="D73" s="1014"/>
      <c r="E73" s="1074"/>
      <c r="F73" s="1014"/>
      <c r="G73" s="1040"/>
      <c r="H73" s="1014"/>
      <c r="I73" s="120" t="s">
        <v>126</v>
      </c>
      <c r="J73" s="159" t="s">
        <v>90</v>
      </c>
      <c r="K73" s="1042"/>
      <c r="L73" s="1043"/>
      <c r="M73" s="1016"/>
      <c r="N73" s="1014"/>
      <c r="O73" s="1029"/>
      <c r="P73" s="1014"/>
      <c r="Q73" s="1022"/>
      <c r="R73" s="1031"/>
      <c r="S73" s="1022"/>
      <c r="T73" s="1022"/>
      <c r="U73" s="1022"/>
      <c r="V73" s="1031"/>
      <c r="W73" s="1022"/>
      <c r="X73" s="1022"/>
      <c r="Y73" s="1022"/>
      <c r="Z73" s="1003"/>
      <c r="AA73" s="270"/>
      <c r="AB73" s="270"/>
      <c r="AC73" s="270"/>
      <c r="AD73" s="1041"/>
      <c r="AE73" s="1011"/>
      <c r="AF73" s="1008"/>
      <c r="AG73" s="1015"/>
      <c r="AH73" s="1008"/>
      <c r="AI73" s="1016"/>
      <c r="AJ73" s="1016"/>
      <c r="AK73" s="1016"/>
      <c r="AL73" s="1016"/>
      <c r="AM73" s="1014"/>
      <c r="AN73" s="1021"/>
      <c r="AO73" s="1017"/>
      <c r="AP73" s="1017"/>
      <c r="AQ73" s="1012"/>
      <c r="AR73" s="1013"/>
      <c r="AS73" s="1028"/>
      <c r="AT73" s="1030"/>
      <c r="AU73" s="1030"/>
      <c r="AV73" s="1030"/>
      <c r="AW73" s="1030"/>
      <c r="AX73" s="1030"/>
      <c r="AY73" s="1030"/>
      <c r="AZ73" s="1030"/>
      <c r="BA73" s="1030"/>
      <c r="BB73" s="1030"/>
      <c r="BC73" s="1030"/>
      <c r="BD73" s="1057"/>
      <c r="BE73" s="1055"/>
      <c r="BF73" s="1024"/>
      <c r="BG73" s="1024"/>
      <c r="BH73" s="1024"/>
      <c r="BI73" s="1048"/>
    </row>
    <row r="74" spans="1:61" ht="45" customHeight="1">
      <c r="A74" s="1031"/>
      <c r="B74" s="1035"/>
      <c r="C74" s="1014"/>
      <c r="D74" s="1014"/>
      <c r="E74" s="1029" t="s">
        <v>570</v>
      </c>
      <c r="F74" s="1014"/>
      <c r="G74" s="1040"/>
      <c r="H74" s="1014"/>
      <c r="I74" s="120" t="s">
        <v>127</v>
      </c>
      <c r="J74" s="159" t="s">
        <v>90</v>
      </c>
      <c r="K74" s="1042"/>
      <c r="L74" s="1043"/>
      <c r="M74" s="1016"/>
      <c r="N74" s="1014"/>
      <c r="O74" s="1029" t="s">
        <v>571</v>
      </c>
      <c r="P74" s="1014"/>
      <c r="Q74" s="121" t="s">
        <v>93</v>
      </c>
      <c r="R74" s="122"/>
      <c r="S74" s="121" t="s">
        <v>201</v>
      </c>
      <c r="T74" s="1022">
        <f>SUM(S74:S80)</f>
        <v>0</v>
      </c>
      <c r="U74" s="1022" t="str">
        <f>+IF(AND(T74&lt;=100,T74&gt;=96),"Fuerte",IF(AND(T74&lt;=95,T74&gt;=86),"Moderado",IF(AND(T74&lt;=85,K74&gt;=0),"Débil"," ")))</f>
        <v>Débil</v>
      </c>
      <c r="V74" s="1031"/>
      <c r="W74" s="1022">
        <f>IF(AND(EXACT(U74,"Fuerte"),(EXACT(V74,"Fuerte"))),"Fuerte",IF(AND(EXACT(U74,"Fuerte"),(EXACT(V74,"Moderado"))),"Moderado",IF(AND(EXACT(U74,"Fuerte"),(EXACT(V74,"Débil"))),"Débil",IF(AND(EXACT(U74,"Moderado"),(EXACT(V74,"Fuerte"))),"Moderado",IF(AND(EXACT(U74,"Moderado"),(EXACT(V74,"Moderado"))),"Moderado",IF(AND(EXACT(U74,"Moderado"),(EXACT(V74,"Débil"))),"Débil",IF(AND(EXACT(U74,"Débil"),(EXACT(V74,"Fuerte"))),"Débil",IF(AND(EXACT(U74,"Débil"),(EXACT(V74,"Moderado"))),"Débil",IF(AND(EXACT(U74,"Débil"),(EXACT(V74,"Débil"))),"Débil",)))))))))</f>
        <v>0</v>
      </c>
      <c r="X74" s="1022" t="b">
        <f>IF(W74="Fuerte",100,IF(W74="Moderado",50,IF(W74="Débil",0)))</f>
        <v>0</v>
      </c>
      <c r="Y74" s="1022"/>
      <c r="Z74" s="1001"/>
      <c r="AA74" s="249"/>
      <c r="AB74" s="249"/>
      <c r="AC74" s="249"/>
      <c r="AD74" s="1039"/>
      <c r="AE74" s="1009"/>
      <c r="AF74" s="1008"/>
      <c r="AG74" s="1015"/>
      <c r="AH74" s="1008"/>
      <c r="AI74" s="1016"/>
      <c r="AJ74" s="1016"/>
      <c r="AK74" s="1016"/>
      <c r="AL74" s="1016"/>
      <c r="AM74" s="1014"/>
      <c r="AN74" s="1023" t="s">
        <v>602</v>
      </c>
      <c r="AO74" s="1017"/>
      <c r="AP74" s="1017"/>
      <c r="AQ74" s="1012"/>
      <c r="AR74" s="1013" t="s">
        <v>603</v>
      </c>
      <c r="AS74" s="1028"/>
      <c r="AT74" s="1030"/>
      <c r="AU74" s="1030"/>
      <c r="AV74" s="1030"/>
      <c r="AW74" s="1030"/>
      <c r="AX74" s="1030"/>
      <c r="AY74" s="1030"/>
      <c r="AZ74" s="1030"/>
      <c r="BA74" s="1030"/>
      <c r="BB74" s="1030"/>
      <c r="BC74" s="1030"/>
      <c r="BD74" s="1057"/>
      <c r="BE74" s="1055"/>
      <c r="BF74" s="1024"/>
      <c r="BG74" s="1024"/>
      <c r="BH74" s="1024"/>
      <c r="BI74" s="1048"/>
    </row>
    <row r="75" spans="1:61" ht="45" customHeight="1">
      <c r="A75" s="1031"/>
      <c r="B75" s="1035"/>
      <c r="C75" s="1014"/>
      <c r="D75" s="1014"/>
      <c r="E75" s="1029"/>
      <c r="F75" s="1014"/>
      <c r="G75" s="1040"/>
      <c r="H75" s="1014"/>
      <c r="I75" s="123" t="s">
        <v>128</v>
      </c>
      <c r="J75" s="159" t="s">
        <v>90</v>
      </c>
      <c r="K75" s="1042"/>
      <c r="L75" s="1043"/>
      <c r="M75" s="1016"/>
      <c r="N75" s="1014"/>
      <c r="O75" s="1029"/>
      <c r="P75" s="1014"/>
      <c r="Q75" s="121" t="s">
        <v>105</v>
      </c>
      <c r="R75" s="122"/>
      <c r="S75" s="121" t="s">
        <v>201</v>
      </c>
      <c r="T75" s="1022"/>
      <c r="U75" s="1022"/>
      <c r="V75" s="1031"/>
      <c r="W75" s="1022"/>
      <c r="X75" s="1022"/>
      <c r="Y75" s="1022"/>
      <c r="Z75" s="1002"/>
      <c r="AA75" s="269"/>
      <c r="AB75" s="269"/>
      <c r="AC75" s="269"/>
      <c r="AD75" s="1040"/>
      <c r="AE75" s="1010"/>
      <c r="AF75" s="1008"/>
      <c r="AG75" s="1015"/>
      <c r="AH75" s="1008"/>
      <c r="AI75" s="1016"/>
      <c r="AJ75" s="1016"/>
      <c r="AK75" s="1016"/>
      <c r="AL75" s="1016"/>
      <c r="AM75" s="1014"/>
      <c r="AN75" s="1023"/>
      <c r="AO75" s="1017"/>
      <c r="AP75" s="1017"/>
      <c r="AQ75" s="1012"/>
      <c r="AR75" s="1013"/>
      <c r="AS75" s="1028"/>
      <c r="AT75" s="1030"/>
      <c r="AU75" s="1030"/>
      <c r="AV75" s="1030"/>
      <c r="AW75" s="1030"/>
      <c r="AX75" s="1030"/>
      <c r="AY75" s="1030"/>
      <c r="AZ75" s="1030"/>
      <c r="BA75" s="1030"/>
      <c r="BB75" s="1030"/>
      <c r="BC75" s="1030"/>
      <c r="BD75" s="1057"/>
      <c r="BE75" s="1055"/>
      <c r="BF75" s="1024"/>
      <c r="BG75" s="1024"/>
      <c r="BH75" s="1024"/>
      <c r="BI75" s="1048"/>
    </row>
    <row r="76" spans="1:61" ht="45" customHeight="1">
      <c r="A76" s="1031"/>
      <c r="B76" s="1035"/>
      <c r="C76" s="1014"/>
      <c r="D76" s="1014"/>
      <c r="E76" s="1029"/>
      <c r="F76" s="1014"/>
      <c r="G76" s="1040"/>
      <c r="H76" s="1014"/>
      <c r="I76" s="123" t="s">
        <v>129</v>
      </c>
      <c r="J76" s="159" t="s">
        <v>90</v>
      </c>
      <c r="K76" s="1042"/>
      <c r="L76" s="1043"/>
      <c r="M76" s="1016"/>
      <c r="N76" s="1014"/>
      <c r="O76" s="1029"/>
      <c r="P76" s="1014"/>
      <c r="Q76" s="121" t="s">
        <v>108</v>
      </c>
      <c r="R76" s="122"/>
      <c r="S76" s="121" t="s">
        <v>201</v>
      </c>
      <c r="T76" s="1022"/>
      <c r="U76" s="1022"/>
      <c r="V76" s="1031"/>
      <c r="W76" s="1022"/>
      <c r="X76" s="1022"/>
      <c r="Y76" s="1022"/>
      <c r="Z76" s="1002"/>
      <c r="AA76" s="269"/>
      <c r="AB76" s="269"/>
      <c r="AC76" s="269"/>
      <c r="AD76" s="1040"/>
      <c r="AE76" s="1010"/>
      <c r="AF76" s="1008"/>
      <c r="AG76" s="1015"/>
      <c r="AH76" s="1008"/>
      <c r="AI76" s="1016"/>
      <c r="AJ76" s="1016"/>
      <c r="AK76" s="1016"/>
      <c r="AL76" s="1016"/>
      <c r="AM76" s="1014"/>
      <c r="AN76" s="1023"/>
      <c r="AO76" s="1017"/>
      <c r="AP76" s="1017"/>
      <c r="AQ76" s="1012"/>
      <c r="AR76" s="1013"/>
      <c r="AS76" s="1028"/>
      <c r="AT76" s="1030"/>
      <c r="AU76" s="1030"/>
      <c r="AV76" s="1030"/>
      <c r="AW76" s="1030"/>
      <c r="AX76" s="1030"/>
      <c r="AY76" s="1030"/>
      <c r="AZ76" s="1030"/>
      <c r="BA76" s="1030"/>
      <c r="BB76" s="1030"/>
      <c r="BC76" s="1030"/>
      <c r="BD76" s="1057"/>
      <c r="BE76" s="1055"/>
      <c r="BF76" s="1024"/>
      <c r="BG76" s="1024"/>
      <c r="BH76" s="1024"/>
      <c r="BI76" s="1048"/>
    </row>
    <row r="77" spans="1:61" ht="45" customHeight="1">
      <c r="A77" s="1031"/>
      <c r="B77" s="1035"/>
      <c r="C77" s="1014"/>
      <c r="D77" s="1014"/>
      <c r="E77" s="1029"/>
      <c r="F77" s="1014"/>
      <c r="G77" s="1040"/>
      <c r="H77" s="1014"/>
      <c r="I77" s="123" t="s">
        <v>130</v>
      </c>
      <c r="J77" s="159" t="s">
        <v>90</v>
      </c>
      <c r="K77" s="1042"/>
      <c r="L77" s="1043"/>
      <c r="M77" s="1016"/>
      <c r="N77" s="1014"/>
      <c r="O77" s="1029"/>
      <c r="P77" s="1014"/>
      <c r="Q77" s="121" t="s">
        <v>112</v>
      </c>
      <c r="R77" s="122"/>
      <c r="S77" s="121" t="s">
        <v>201</v>
      </c>
      <c r="T77" s="1022"/>
      <c r="U77" s="1022"/>
      <c r="V77" s="1031"/>
      <c r="W77" s="1022"/>
      <c r="X77" s="1022"/>
      <c r="Y77" s="1022"/>
      <c r="Z77" s="1002"/>
      <c r="AA77" s="269"/>
      <c r="AB77" s="269"/>
      <c r="AC77" s="269"/>
      <c r="AD77" s="1040"/>
      <c r="AE77" s="1010"/>
      <c r="AF77" s="1008"/>
      <c r="AG77" s="1015"/>
      <c r="AH77" s="1008"/>
      <c r="AI77" s="1016"/>
      <c r="AJ77" s="1016"/>
      <c r="AK77" s="1016"/>
      <c r="AL77" s="1016"/>
      <c r="AM77" s="1014"/>
      <c r="AN77" s="1023"/>
      <c r="AO77" s="1017"/>
      <c r="AP77" s="1017"/>
      <c r="AQ77" s="1012"/>
      <c r="AR77" s="1013"/>
      <c r="AS77" s="1028"/>
      <c r="AT77" s="1030"/>
      <c r="AU77" s="1030"/>
      <c r="AV77" s="1030"/>
      <c r="AW77" s="1030"/>
      <c r="AX77" s="1030"/>
      <c r="AY77" s="1030"/>
      <c r="AZ77" s="1030"/>
      <c r="BA77" s="1030"/>
      <c r="BB77" s="1030"/>
      <c r="BC77" s="1030"/>
      <c r="BD77" s="1057"/>
      <c r="BE77" s="1055"/>
      <c r="BF77" s="1024"/>
      <c r="BG77" s="1024"/>
      <c r="BH77" s="1024"/>
      <c r="BI77" s="1048"/>
    </row>
    <row r="78" spans="1:61" ht="45" customHeight="1">
      <c r="A78" s="1031"/>
      <c r="B78" s="1035"/>
      <c r="C78" s="1014"/>
      <c r="D78" s="1014"/>
      <c r="E78" s="1029"/>
      <c r="F78" s="1014"/>
      <c r="G78" s="1040"/>
      <c r="H78" s="1014"/>
      <c r="I78" s="123" t="s">
        <v>131</v>
      </c>
      <c r="J78" s="124" t="s">
        <v>111</v>
      </c>
      <c r="K78" s="1042"/>
      <c r="L78" s="1043"/>
      <c r="M78" s="1016"/>
      <c r="N78" s="1014"/>
      <c r="O78" s="1029"/>
      <c r="P78" s="1014"/>
      <c r="Q78" s="121" t="s">
        <v>115</v>
      </c>
      <c r="R78" s="122"/>
      <c r="S78" s="121" t="s">
        <v>201</v>
      </c>
      <c r="T78" s="1022"/>
      <c r="U78" s="1022"/>
      <c r="V78" s="1031"/>
      <c r="W78" s="1022"/>
      <c r="X78" s="1022"/>
      <c r="Y78" s="1022"/>
      <c r="Z78" s="1002"/>
      <c r="AA78" s="269"/>
      <c r="AB78" s="269"/>
      <c r="AC78" s="269"/>
      <c r="AD78" s="1040"/>
      <c r="AE78" s="1010"/>
      <c r="AF78" s="1008"/>
      <c r="AG78" s="1015"/>
      <c r="AH78" s="1008"/>
      <c r="AI78" s="1016"/>
      <c r="AJ78" s="1016"/>
      <c r="AK78" s="1016"/>
      <c r="AL78" s="1016"/>
      <c r="AM78" s="1014"/>
      <c r="AN78" s="1023"/>
      <c r="AO78" s="1017"/>
      <c r="AP78" s="1017"/>
      <c r="AQ78" s="1012"/>
      <c r="AR78" s="1013"/>
      <c r="AS78" s="1028"/>
      <c r="AT78" s="1030"/>
      <c r="AU78" s="1030"/>
      <c r="AV78" s="1030"/>
      <c r="AW78" s="1030"/>
      <c r="AX78" s="1030"/>
      <c r="AY78" s="1030"/>
      <c r="AZ78" s="1030"/>
      <c r="BA78" s="1030"/>
      <c r="BB78" s="1030"/>
      <c r="BC78" s="1030"/>
      <c r="BD78" s="1057"/>
      <c r="BE78" s="1055"/>
      <c r="BF78" s="1024"/>
      <c r="BG78" s="1024"/>
      <c r="BH78" s="1024"/>
      <c r="BI78" s="1048"/>
    </row>
    <row r="79" spans="1:61" ht="45" customHeight="1">
      <c r="A79" s="1031"/>
      <c r="B79" s="1035"/>
      <c r="C79" s="1014"/>
      <c r="D79" s="1014"/>
      <c r="E79" s="1029"/>
      <c r="F79" s="1014"/>
      <c r="G79" s="1040"/>
      <c r="H79" s="1014"/>
      <c r="I79" s="123" t="s">
        <v>132</v>
      </c>
      <c r="J79" s="159" t="s">
        <v>90</v>
      </c>
      <c r="K79" s="1042"/>
      <c r="L79" s="1043"/>
      <c r="M79" s="1016"/>
      <c r="N79" s="1014"/>
      <c r="O79" s="1029"/>
      <c r="P79" s="1014"/>
      <c r="Q79" s="121" t="s">
        <v>118</v>
      </c>
      <c r="R79" s="122"/>
      <c r="S79" s="121" t="s">
        <v>201</v>
      </c>
      <c r="T79" s="1022"/>
      <c r="U79" s="1022"/>
      <c r="V79" s="1031"/>
      <c r="W79" s="1022"/>
      <c r="X79" s="1022"/>
      <c r="Y79" s="1022"/>
      <c r="Z79" s="1002"/>
      <c r="AA79" s="269"/>
      <c r="AB79" s="269"/>
      <c r="AC79" s="269"/>
      <c r="AD79" s="1040"/>
      <c r="AE79" s="1010"/>
      <c r="AF79" s="1008"/>
      <c r="AG79" s="1015"/>
      <c r="AH79" s="1008"/>
      <c r="AI79" s="1016"/>
      <c r="AJ79" s="1016"/>
      <c r="AK79" s="1016"/>
      <c r="AL79" s="1016"/>
      <c r="AM79" s="1014"/>
      <c r="AN79" s="1023"/>
      <c r="AO79" s="1017"/>
      <c r="AP79" s="1017"/>
      <c r="AQ79" s="1012"/>
      <c r="AR79" s="1013"/>
      <c r="AS79" s="1028"/>
      <c r="AT79" s="1030"/>
      <c r="AU79" s="1030"/>
      <c r="AV79" s="1030"/>
      <c r="AW79" s="1030"/>
      <c r="AX79" s="1030"/>
      <c r="AY79" s="1030"/>
      <c r="AZ79" s="1030"/>
      <c r="BA79" s="1030"/>
      <c r="BB79" s="1030"/>
      <c r="BC79" s="1030"/>
      <c r="BD79" s="1057"/>
      <c r="BE79" s="1055"/>
      <c r="BF79" s="1024"/>
      <c r="BG79" s="1024"/>
      <c r="BH79" s="1024"/>
      <c r="BI79" s="1048"/>
    </row>
    <row r="80" spans="1:61" ht="45" customHeight="1">
      <c r="A80" s="1031"/>
      <c r="B80" s="1035"/>
      <c r="C80" s="1014"/>
      <c r="D80" s="1014"/>
      <c r="E80" s="1029"/>
      <c r="F80" s="1014"/>
      <c r="G80" s="1040"/>
      <c r="H80" s="1014"/>
      <c r="I80" s="123" t="s">
        <v>133</v>
      </c>
      <c r="J80" s="159" t="s">
        <v>111</v>
      </c>
      <c r="K80" s="1042"/>
      <c r="L80" s="1043"/>
      <c r="M80" s="1016"/>
      <c r="N80" s="1014"/>
      <c r="O80" s="1029"/>
      <c r="P80" s="1014"/>
      <c r="Q80" s="121" t="s">
        <v>121</v>
      </c>
      <c r="R80" s="122"/>
      <c r="S80" s="121" t="s">
        <v>201</v>
      </c>
      <c r="T80" s="1022"/>
      <c r="U80" s="1022"/>
      <c r="V80" s="1031"/>
      <c r="W80" s="1022"/>
      <c r="X80" s="1022"/>
      <c r="Y80" s="1022"/>
      <c r="Z80" s="1002"/>
      <c r="AA80" s="269"/>
      <c r="AB80" s="269"/>
      <c r="AC80" s="269"/>
      <c r="AD80" s="1040"/>
      <c r="AE80" s="1010"/>
      <c r="AF80" s="1008"/>
      <c r="AG80" s="1015"/>
      <c r="AH80" s="1008"/>
      <c r="AI80" s="1016"/>
      <c r="AJ80" s="1016"/>
      <c r="AK80" s="1016"/>
      <c r="AL80" s="1016"/>
      <c r="AM80" s="1014"/>
      <c r="AN80" s="1023"/>
      <c r="AO80" s="1017"/>
      <c r="AP80" s="1017"/>
      <c r="AQ80" s="1012"/>
      <c r="AR80" s="1013"/>
      <c r="AS80" s="1028"/>
      <c r="AT80" s="1030"/>
      <c r="AU80" s="1030"/>
      <c r="AV80" s="1030"/>
      <c r="AW80" s="1030"/>
      <c r="AX80" s="1030"/>
      <c r="AY80" s="1030"/>
      <c r="AZ80" s="1030"/>
      <c r="BA80" s="1030"/>
      <c r="BB80" s="1030"/>
      <c r="BC80" s="1030"/>
      <c r="BD80" s="1057"/>
      <c r="BE80" s="1055"/>
      <c r="BF80" s="1024"/>
      <c r="BG80" s="1024"/>
      <c r="BH80" s="1024"/>
      <c r="BI80" s="1048"/>
    </row>
    <row r="81" spans="1:61" ht="45" customHeight="1" thickBot="1">
      <c r="A81" s="1031"/>
      <c r="B81" s="1035"/>
      <c r="C81" s="1014"/>
      <c r="D81" s="1014"/>
      <c r="E81" s="1029"/>
      <c r="F81" s="1014"/>
      <c r="G81" s="1041"/>
      <c r="H81" s="1014"/>
      <c r="I81" s="123" t="s">
        <v>134</v>
      </c>
      <c r="J81" s="159" t="s">
        <v>111</v>
      </c>
      <c r="K81" s="1042"/>
      <c r="L81" s="1043"/>
      <c r="M81" s="1016"/>
      <c r="N81" s="1014"/>
      <c r="O81" s="1029"/>
      <c r="P81" s="1014"/>
      <c r="Q81" s="121"/>
      <c r="R81" s="122"/>
      <c r="S81" s="121"/>
      <c r="T81" s="1022"/>
      <c r="U81" s="1022"/>
      <c r="V81" s="1031"/>
      <c r="W81" s="1022"/>
      <c r="X81" s="1022"/>
      <c r="Y81" s="1022"/>
      <c r="Z81" s="1003"/>
      <c r="AA81" s="270"/>
      <c r="AB81" s="270"/>
      <c r="AC81" s="270"/>
      <c r="AD81" s="1041"/>
      <c r="AE81" s="1011"/>
      <c r="AF81" s="1008"/>
      <c r="AG81" s="1015"/>
      <c r="AH81" s="1008"/>
      <c r="AI81" s="1016"/>
      <c r="AJ81" s="1016"/>
      <c r="AK81" s="1016"/>
      <c r="AL81" s="1016"/>
      <c r="AM81" s="1014"/>
      <c r="AN81" s="1023"/>
      <c r="AO81" s="1017"/>
      <c r="AP81" s="1017"/>
      <c r="AQ81" s="1012"/>
      <c r="AR81" s="1013"/>
      <c r="AS81" s="1028"/>
      <c r="AT81" s="1030"/>
      <c r="AU81" s="1030"/>
      <c r="AV81" s="1030"/>
      <c r="AW81" s="1030"/>
      <c r="AX81" s="1030"/>
      <c r="AY81" s="1030"/>
      <c r="AZ81" s="1030"/>
      <c r="BA81" s="1030"/>
      <c r="BB81" s="1030"/>
      <c r="BC81" s="1030"/>
      <c r="BD81" s="1057"/>
      <c r="BE81" s="1055"/>
      <c r="BF81" s="1024"/>
      <c r="BG81" s="1024"/>
      <c r="BH81" s="1024"/>
      <c r="BI81" s="1048"/>
    </row>
    <row r="82" spans="1:61" ht="46.5" customHeight="1">
      <c r="A82" s="1031">
        <v>5</v>
      </c>
      <c r="B82" s="1035" t="s">
        <v>604</v>
      </c>
      <c r="C82" s="1014" t="s">
        <v>605</v>
      </c>
      <c r="D82" s="1014" t="s">
        <v>85</v>
      </c>
      <c r="E82" s="1029" t="s">
        <v>606</v>
      </c>
      <c r="F82" s="1014" t="s">
        <v>607</v>
      </c>
      <c r="G82" s="1039" t="s">
        <v>608</v>
      </c>
      <c r="H82" s="1014" t="s">
        <v>88</v>
      </c>
      <c r="I82" s="120" t="s">
        <v>89</v>
      </c>
      <c r="J82" s="159" t="s">
        <v>90</v>
      </c>
      <c r="K82" s="1042">
        <f>COUNTIF(J82:J100,"Si")</f>
        <v>15</v>
      </c>
      <c r="L82" s="1043" t="str">
        <f>+IF(AND(K82&lt;6,K82&gt;0),"Moderado",IF(AND(K82&lt;12,K82&gt;5),"Mayor",IF(AND(K82&lt;20,K82&gt;11),"Catastrófico","Responda las Preguntas de Impacto")))</f>
        <v>Catastrófico</v>
      </c>
      <c r="M82" s="1016" t="str">
        <f>IF(AND(EXACT(H82,"Rara vez"),(EXACT(L82,"Moderado"))),"Moderado",IF(AND(EXACT(H82,"Rara vez"),(EXACT(L82,"Mayor"))),"Alto",IF(AND(EXACT(H82,"Rara vez"),(EXACT(L82,"Catastrófico"))),"Extremo",IF(AND(EXACT(H82,"Improbable"),(EXACT(L82,"Moderado"))),"Moderado",IF(AND(EXACT(H82,"Improbable"),(EXACT(L82,"Mayor"))),"Alto",IF(AND(EXACT(H82,"Improbable"),(EXACT(L82,"Catastrófico"))),"Extremo",IF(AND(EXACT(H82,"Posible"),(EXACT(L82,"Moderado"))),"Alto",IF(AND(EXACT(H82,"Posible"),(EXACT(L82,"Mayor"))),"Extremo",IF(AND(EXACT(H82,"Posible"),(EXACT(L82,"Catastrófico"))),"Extremo",IF(AND(EXACT(H82,"Probable"),(EXACT(L82,"Moderado"))),"Alto",IF(AND(EXACT(H82,"Probable"),(EXACT(L82,"Mayor"))),"Extremo",IF(AND(EXACT(H82,"Probable"),(EXACT(L82,"Catastrófico"))),"Extremo",IF(AND(EXACT(H82,"Casi Seguro"),(EXACT(L82,"Moderado"))),"Extremo",IF(AND(EXACT(H82,"Casi Seguro"),(EXACT(L82,"Mayor"))),"Extremo",IF(AND(EXACT(H82,"Casi Seguro"),(EXACT(L82,"Catastrófico"))),"Extremo","")))))))))))))))</f>
        <v>Extremo</v>
      </c>
      <c r="N82" s="1014" t="s">
        <v>565</v>
      </c>
      <c r="O82" s="1029" t="s">
        <v>609</v>
      </c>
      <c r="P82" s="1014" t="s">
        <v>92</v>
      </c>
      <c r="Q82" s="121" t="s">
        <v>93</v>
      </c>
      <c r="R82" s="122" t="s">
        <v>94</v>
      </c>
      <c r="S82" s="121">
        <v>15</v>
      </c>
      <c r="T82" s="1022">
        <f>SUM(S82:S88)</f>
        <v>100</v>
      </c>
      <c r="U82" s="1022" t="str">
        <f>+IF(AND(T82&lt;=100,T82&gt;=96),"Fuerte",IF(AND(T82&lt;=95,T82&gt;=86),"Moderado",IF(AND(T82&lt;=85,K82&gt;=0),"Débil"," ")))</f>
        <v>Fuerte</v>
      </c>
      <c r="V82" s="1031" t="s">
        <v>95</v>
      </c>
      <c r="W82" s="1022" t="str">
        <f>IF(AND(EXACT(U82,"Fuerte"),(EXACT(V82,"Fuerte"))),"Fuerte",IF(AND(EXACT(U82,"Fuerte"),(EXACT(V82,"Moderado"))),"Moderado",IF(AND(EXACT(U82,"Fuerte"),(EXACT(V82,"Débil"))),"Débil",IF(AND(EXACT(U82,"Moderado"),(EXACT(V82,"Fuerte"))),"Moderado",IF(AND(EXACT(U82,"Moderado"),(EXACT(V82,"Moderado"))),"Moderado",IF(AND(EXACT(U82,"Moderado"),(EXACT(V82,"Débil"))),"Débil",IF(AND(EXACT(U82,"Débil"),(EXACT(V82,"Fuerte"))),"Débil",IF(AND(EXACT(U82,"Débil"),(EXACT(V82,"Moderado"))),"Débil",IF(AND(EXACT(U82,"Débil"),(EXACT(V82,"Débil"))),"Débil",)))))))))</f>
        <v>Fuerte</v>
      </c>
      <c r="X82" s="1022">
        <f>IF(W82="Fuerte",100,IF(W82="Moderado",50,IF(W82="Débil",0)))</f>
        <v>100</v>
      </c>
      <c r="Y82" s="1022">
        <f>AVERAGE(X82:X100)</f>
        <v>50</v>
      </c>
      <c r="Z82" s="1001" t="s">
        <v>494</v>
      </c>
      <c r="AA82" s="249"/>
      <c r="AB82" s="249">
        <v>1</v>
      </c>
      <c r="AC82" s="249">
        <v>1</v>
      </c>
      <c r="AD82" s="1039" t="s">
        <v>610</v>
      </c>
      <c r="AE82" s="1009" t="s">
        <v>611</v>
      </c>
      <c r="AF82" s="1008" t="str">
        <f>+IF(Y82=100,"Fuerte",IF(AND(Y82&lt;=99,Y82&gt;=50),"Moderado",IF(Y82&lt;50,"Débil"," ")))</f>
        <v>Moderado</v>
      </c>
      <c r="AG82" s="1015" t="s">
        <v>99</v>
      </c>
      <c r="AH82" s="1008" t="s">
        <v>100</v>
      </c>
      <c r="AI82" s="1016" t="str">
        <f>IF(AND(OR(AH82="Directamente",AH82="Indirectamente",AH82="No Disminuye"),(AF82="Fuerte"),(AG82="Directamente"),(OR(H82="Rara vez",H82="Improbable",H82="Posible"))),"Rara vez",IF(AND(OR(AH82="Directamente",AH82="Indirectamente",AH82="No Disminuye"),(AF82="Fuerte"),(AG82="Directamente"),(H82="Probable")),"Improbable",IF(AND(OR(AH82="Directamente",AH82="Indirectamente",AH82="No Disminuye"),(AF82="Fuerte"),(AG82="Directamente"),(H82="Casi Seguro")),"Posible",IF(AND(AH82="Directamente",AG82="No disminuye",AF82="Fuerte"),H82,IF(AND(OR(AH82="Directamente",AH82="Indirectamente",AH82="No Disminuye"),AF82="Moderado",AG82="Directamente",(OR(H82="Rara vez",H82="Improbable"))),"Rara vez",IF(AND(OR(AH82="Directamente",AH82="Indirectamente",AH82="No Disminuye"),(AF82="Moderado"),(AG82="Directamente"),(H82="Posible")),"Improbable",IF(AND(OR(AH82="Directamente",AH82="Indirectamente",AH82="No Disminuye"),(AF82="Moderado"),(AG82="Directamente"),(H82="Probable")),"Posible",IF(AND(OR(AH82="Directamente",AH82="Indirectamente",AH82="No Disminuye"),(AF82="Moderado"),(AG82="Directamente"),(H82="Casi Seguro")),"Probable",IF(AND(AH82="Directamente",AG82="No disminuye",AF82="Moderado"),H82,IF(AF82="Débil",H82," ESTA COMBINACION NO ESTÁ CONTEMPLADA EN LA METODOLOGÍA "))))))))))</f>
        <v>Rara vez</v>
      </c>
      <c r="AJ82" s="1016" t="str">
        <f>IF(AND(OR(AH82="Directamente",AH82="Indirectamente",AH82="No Disminuye"),AF82="Moderado",AG82="Directamente",(OR(H82="Raro",H82="Improbable"))),"Raro",IF(AND(OR(AH82="Directamente",AH82="Indirectamente",AH82="No Disminuye"),(AF82="Moderado"),(AG82="Directamente"),(H82="Posible")),"Improbable",IF(AND(OR(AH82="Directamente",AH82="Indirectamente",AH82="No Disminuye"),(AF82="Moderado"),(AG82="Directamente"),(H82="Probable")),"Posible",IF(AND(OR(AH82="Directamente",AH82="Indirectamente",AH82="No Disminuye"),(AF82="Moderado"),(AG82="Directamente"),(H82="Casi Seguro")),"Probable",IF(AND(AH82="Directamente",AG82="No disminuye",AF82="Moderado"),H82," ")))))</f>
        <v xml:space="preserve"> </v>
      </c>
      <c r="AK82" s="1016" t="str">
        <f>L82</f>
        <v>Catastrófico</v>
      </c>
      <c r="AL82" s="1016" t="str">
        <f>IF(AND(EXACT(AI82,"Rara vez"),(EXACT(AK82,"Moderado"))),"Moderado",IF(AND(EXACT(AI82,"Rara vez"),(EXACT(AK82,"Mayor"))),"Alto",IF(AND(EXACT(AI82,"Rara vez"),(EXACT(AK82,"Catastrófico"))),"Extremo",IF(AND(EXACT(AI82,"Improbable"),(EXACT(AK82,"Moderado"))),"Moderado",IF(AND(EXACT(AI82,"Improbable"),(EXACT(AK82,"Mayor"))),"Alto",IF(AND(EXACT(AI82,"Improbable"),(EXACT(AK82,"Catastrófico"))),"Extremo",IF(AND(EXACT(AI82,"Posible"),(EXACT(AK82,"Moderado"))),"Alto",IF(AND(EXACT(AI82,"Posible"),(EXACT(AK82,"Mayor"))),"Extremo",IF(AND(EXACT(AI82,"Posible"),(EXACT(AK82,"Catastrófico"))),"Extremo",IF(AND(EXACT(AI82,"Probable"),(EXACT(AK82,"Moderado"))),"Alto",IF(AND(EXACT(AI82,"Probable"),(EXACT(AK82,"Mayor"))),"Extremo",IF(AND(EXACT(AI82,"Probable"),(EXACT(AK82,"Catastrófico"))),"Extremo",IF(AND(EXACT(AI82,"Casi Seguro"),(EXACT(AK82,"Moderado"))),"Extremo",IF(AND(EXACT(AI82,"Casi Seguro"),(EXACT(AK82,"Mayor"))),"Extremo",IF(AND(EXACT(AI82,"Casi Seguro"),(EXACT(AK82,"Catastrófico"))),"Extremo","")))))))))))))))</f>
        <v>Extremo</v>
      </c>
      <c r="AM82" s="1014" t="s">
        <v>565</v>
      </c>
      <c r="AN82" s="1019" t="s">
        <v>612</v>
      </c>
      <c r="AO82" s="1044">
        <v>44562</v>
      </c>
      <c r="AP82" s="1044">
        <v>44926</v>
      </c>
      <c r="AQ82" s="1012" t="s">
        <v>613</v>
      </c>
      <c r="AR82" s="1013" t="s">
        <v>614</v>
      </c>
      <c r="AS82" s="1032"/>
      <c r="AT82" s="1025"/>
      <c r="AU82" s="1025"/>
      <c r="AV82" s="1025"/>
      <c r="AW82" s="1025"/>
      <c r="AX82" s="1025"/>
      <c r="AY82" s="1025"/>
      <c r="AZ82" s="1025"/>
      <c r="BA82" s="1025"/>
      <c r="BB82" s="1025"/>
      <c r="BC82" s="1025"/>
      <c r="BD82" s="1071"/>
      <c r="BE82" s="1064"/>
      <c r="BF82" s="1058"/>
      <c r="BG82" s="1058"/>
      <c r="BH82" s="1058"/>
      <c r="BI82" s="1052"/>
    </row>
    <row r="83" spans="1:61" ht="30" customHeight="1">
      <c r="A83" s="1031"/>
      <c r="B83" s="1035"/>
      <c r="C83" s="1014"/>
      <c r="D83" s="1014"/>
      <c r="E83" s="1029"/>
      <c r="F83" s="1014"/>
      <c r="G83" s="1040"/>
      <c r="H83" s="1014"/>
      <c r="I83" s="120" t="s">
        <v>104</v>
      </c>
      <c r="J83" s="159" t="s">
        <v>90</v>
      </c>
      <c r="K83" s="1042"/>
      <c r="L83" s="1043"/>
      <c r="M83" s="1016"/>
      <c r="N83" s="1014"/>
      <c r="O83" s="1029"/>
      <c r="P83" s="1014"/>
      <c r="Q83" s="121" t="s">
        <v>105</v>
      </c>
      <c r="R83" s="122" t="s">
        <v>106</v>
      </c>
      <c r="S83" s="121">
        <v>15</v>
      </c>
      <c r="T83" s="1022"/>
      <c r="U83" s="1022"/>
      <c r="V83" s="1031"/>
      <c r="W83" s="1022"/>
      <c r="X83" s="1022"/>
      <c r="Y83" s="1022"/>
      <c r="Z83" s="1002"/>
      <c r="AA83" s="269"/>
      <c r="AB83" s="269"/>
      <c r="AC83" s="269"/>
      <c r="AD83" s="1040"/>
      <c r="AE83" s="1010"/>
      <c r="AF83" s="1008"/>
      <c r="AG83" s="1015"/>
      <c r="AH83" s="1008"/>
      <c r="AI83" s="1016"/>
      <c r="AJ83" s="1016"/>
      <c r="AK83" s="1016"/>
      <c r="AL83" s="1016"/>
      <c r="AM83" s="1014"/>
      <c r="AN83" s="1020"/>
      <c r="AO83" s="1103"/>
      <c r="AP83" s="1103"/>
      <c r="AQ83" s="1012"/>
      <c r="AR83" s="1013"/>
      <c r="AS83" s="1033"/>
      <c r="AT83" s="1026"/>
      <c r="AU83" s="1026"/>
      <c r="AV83" s="1026"/>
      <c r="AW83" s="1026"/>
      <c r="AX83" s="1026"/>
      <c r="AY83" s="1026"/>
      <c r="AZ83" s="1026"/>
      <c r="BA83" s="1026"/>
      <c r="BB83" s="1026"/>
      <c r="BC83" s="1026"/>
      <c r="BD83" s="1072"/>
      <c r="BE83" s="1065"/>
      <c r="BF83" s="1059"/>
      <c r="BG83" s="1059"/>
      <c r="BH83" s="1059"/>
      <c r="BI83" s="1053"/>
    </row>
    <row r="84" spans="1:61" ht="30" customHeight="1">
      <c r="A84" s="1031"/>
      <c r="B84" s="1035"/>
      <c r="C84" s="1014"/>
      <c r="D84" s="1014"/>
      <c r="E84" s="1029"/>
      <c r="F84" s="1014"/>
      <c r="G84" s="1040"/>
      <c r="H84" s="1014"/>
      <c r="I84" s="120" t="s">
        <v>107</v>
      </c>
      <c r="J84" s="159" t="s">
        <v>90</v>
      </c>
      <c r="K84" s="1042"/>
      <c r="L84" s="1043"/>
      <c r="M84" s="1016"/>
      <c r="N84" s="1014"/>
      <c r="O84" s="1029"/>
      <c r="P84" s="1014"/>
      <c r="Q84" s="121" t="s">
        <v>108</v>
      </c>
      <c r="R84" s="122" t="s">
        <v>109</v>
      </c>
      <c r="S84" s="121">
        <v>15</v>
      </c>
      <c r="T84" s="1022"/>
      <c r="U84" s="1022"/>
      <c r="V84" s="1031"/>
      <c r="W84" s="1022"/>
      <c r="X84" s="1022"/>
      <c r="Y84" s="1022"/>
      <c r="Z84" s="1002"/>
      <c r="AA84" s="269"/>
      <c r="AB84" s="269"/>
      <c r="AC84" s="269"/>
      <c r="AD84" s="1040"/>
      <c r="AE84" s="1010"/>
      <c r="AF84" s="1008"/>
      <c r="AG84" s="1015"/>
      <c r="AH84" s="1008"/>
      <c r="AI84" s="1016"/>
      <c r="AJ84" s="1016"/>
      <c r="AK84" s="1016"/>
      <c r="AL84" s="1016"/>
      <c r="AM84" s="1014"/>
      <c r="AN84" s="1020"/>
      <c r="AO84" s="1103"/>
      <c r="AP84" s="1103"/>
      <c r="AQ84" s="1012"/>
      <c r="AR84" s="1013"/>
      <c r="AS84" s="1033"/>
      <c r="AT84" s="1026"/>
      <c r="AU84" s="1026"/>
      <c r="AV84" s="1026"/>
      <c r="AW84" s="1026"/>
      <c r="AX84" s="1026"/>
      <c r="AY84" s="1026"/>
      <c r="AZ84" s="1026"/>
      <c r="BA84" s="1026"/>
      <c r="BB84" s="1026"/>
      <c r="BC84" s="1026"/>
      <c r="BD84" s="1072"/>
      <c r="BE84" s="1065"/>
      <c r="BF84" s="1059"/>
      <c r="BG84" s="1059"/>
      <c r="BH84" s="1059"/>
      <c r="BI84" s="1053"/>
    </row>
    <row r="85" spans="1:61" ht="30" customHeight="1">
      <c r="A85" s="1031"/>
      <c r="B85" s="1035"/>
      <c r="C85" s="1014"/>
      <c r="D85" s="1014"/>
      <c r="E85" s="1029"/>
      <c r="F85" s="1014"/>
      <c r="G85" s="1040"/>
      <c r="H85" s="1014"/>
      <c r="I85" s="120" t="s">
        <v>110</v>
      </c>
      <c r="J85" s="159" t="s">
        <v>90</v>
      </c>
      <c r="K85" s="1042"/>
      <c r="L85" s="1043"/>
      <c r="M85" s="1016"/>
      <c r="N85" s="1014"/>
      <c r="O85" s="1029"/>
      <c r="P85" s="1014"/>
      <c r="Q85" s="121" t="s">
        <v>112</v>
      </c>
      <c r="R85" s="122" t="s">
        <v>113</v>
      </c>
      <c r="S85" s="121">
        <v>15</v>
      </c>
      <c r="T85" s="1022"/>
      <c r="U85" s="1022"/>
      <c r="V85" s="1031"/>
      <c r="W85" s="1022"/>
      <c r="X85" s="1022"/>
      <c r="Y85" s="1022"/>
      <c r="Z85" s="1002"/>
      <c r="AA85" s="269"/>
      <c r="AB85" s="269"/>
      <c r="AC85" s="269"/>
      <c r="AD85" s="1040"/>
      <c r="AE85" s="1010"/>
      <c r="AF85" s="1008"/>
      <c r="AG85" s="1015"/>
      <c r="AH85" s="1008"/>
      <c r="AI85" s="1016"/>
      <c r="AJ85" s="1016"/>
      <c r="AK85" s="1016"/>
      <c r="AL85" s="1016"/>
      <c r="AM85" s="1014"/>
      <c r="AN85" s="1020"/>
      <c r="AO85" s="1103"/>
      <c r="AP85" s="1103"/>
      <c r="AQ85" s="1012"/>
      <c r="AR85" s="1013"/>
      <c r="AS85" s="1033"/>
      <c r="AT85" s="1026"/>
      <c r="AU85" s="1026"/>
      <c r="AV85" s="1026"/>
      <c r="AW85" s="1026"/>
      <c r="AX85" s="1026"/>
      <c r="AY85" s="1026"/>
      <c r="AZ85" s="1026"/>
      <c r="BA85" s="1026"/>
      <c r="BB85" s="1026"/>
      <c r="BC85" s="1026"/>
      <c r="BD85" s="1072"/>
      <c r="BE85" s="1065"/>
      <c r="BF85" s="1059"/>
      <c r="BG85" s="1059"/>
      <c r="BH85" s="1059"/>
      <c r="BI85" s="1053"/>
    </row>
    <row r="86" spans="1:61" ht="30" customHeight="1">
      <c r="A86" s="1031"/>
      <c r="B86" s="1035"/>
      <c r="C86" s="1014"/>
      <c r="D86" s="1014"/>
      <c r="E86" s="1029"/>
      <c r="F86" s="1014"/>
      <c r="G86" s="1040"/>
      <c r="H86" s="1014"/>
      <c r="I86" s="120" t="s">
        <v>114</v>
      </c>
      <c r="J86" s="159" t="s">
        <v>90</v>
      </c>
      <c r="K86" s="1042"/>
      <c r="L86" s="1043"/>
      <c r="M86" s="1016"/>
      <c r="N86" s="1014"/>
      <c r="O86" s="1029"/>
      <c r="P86" s="1014"/>
      <c r="Q86" s="121" t="s">
        <v>115</v>
      </c>
      <c r="R86" s="122" t="s">
        <v>116</v>
      </c>
      <c r="S86" s="121">
        <v>15</v>
      </c>
      <c r="T86" s="1022"/>
      <c r="U86" s="1022"/>
      <c r="V86" s="1031"/>
      <c r="W86" s="1022"/>
      <c r="X86" s="1022"/>
      <c r="Y86" s="1022"/>
      <c r="Z86" s="1002"/>
      <c r="AA86" s="269"/>
      <c r="AB86" s="269"/>
      <c r="AC86" s="269"/>
      <c r="AD86" s="1040"/>
      <c r="AE86" s="1010"/>
      <c r="AF86" s="1008"/>
      <c r="AG86" s="1015"/>
      <c r="AH86" s="1008"/>
      <c r="AI86" s="1016"/>
      <c r="AJ86" s="1016"/>
      <c r="AK86" s="1016"/>
      <c r="AL86" s="1016"/>
      <c r="AM86" s="1014"/>
      <c r="AN86" s="1020"/>
      <c r="AO86" s="1103"/>
      <c r="AP86" s="1103"/>
      <c r="AQ86" s="1012"/>
      <c r="AR86" s="1013"/>
      <c r="AS86" s="1033"/>
      <c r="AT86" s="1026"/>
      <c r="AU86" s="1026"/>
      <c r="AV86" s="1026"/>
      <c r="AW86" s="1026"/>
      <c r="AX86" s="1026"/>
      <c r="AY86" s="1026"/>
      <c r="AZ86" s="1026"/>
      <c r="BA86" s="1026"/>
      <c r="BB86" s="1026"/>
      <c r="BC86" s="1026"/>
      <c r="BD86" s="1072"/>
      <c r="BE86" s="1065"/>
      <c r="BF86" s="1059"/>
      <c r="BG86" s="1059"/>
      <c r="BH86" s="1059"/>
      <c r="BI86" s="1053"/>
    </row>
    <row r="87" spans="1:61" ht="30" customHeight="1">
      <c r="A87" s="1031"/>
      <c r="B87" s="1035"/>
      <c r="C87" s="1014"/>
      <c r="D87" s="1014"/>
      <c r="E87" s="1029"/>
      <c r="F87" s="1014"/>
      <c r="G87" s="1040"/>
      <c r="H87" s="1014"/>
      <c r="I87" s="120" t="s">
        <v>117</v>
      </c>
      <c r="J87" s="159" t="s">
        <v>111</v>
      </c>
      <c r="K87" s="1042"/>
      <c r="L87" s="1043"/>
      <c r="M87" s="1016"/>
      <c r="N87" s="1014"/>
      <c r="O87" s="1029"/>
      <c r="P87" s="1014"/>
      <c r="Q87" s="121" t="s">
        <v>118</v>
      </c>
      <c r="R87" s="122" t="s">
        <v>119</v>
      </c>
      <c r="S87" s="121">
        <v>15</v>
      </c>
      <c r="T87" s="1022"/>
      <c r="U87" s="1022"/>
      <c r="V87" s="1031"/>
      <c r="W87" s="1022"/>
      <c r="X87" s="1022"/>
      <c r="Y87" s="1022"/>
      <c r="Z87" s="1002"/>
      <c r="AA87" s="269"/>
      <c r="AB87" s="269"/>
      <c r="AC87" s="269"/>
      <c r="AD87" s="1040"/>
      <c r="AE87" s="1010"/>
      <c r="AF87" s="1008"/>
      <c r="AG87" s="1015"/>
      <c r="AH87" s="1008"/>
      <c r="AI87" s="1016"/>
      <c r="AJ87" s="1016"/>
      <c r="AK87" s="1016"/>
      <c r="AL87" s="1016"/>
      <c r="AM87" s="1014"/>
      <c r="AN87" s="1020"/>
      <c r="AO87" s="1103"/>
      <c r="AP87" s="1103"/>
      <c r="AQ87" s="1012"/>
      <c r="AR87" s="1013"/>
      <c r="AS87" s="1033"/>
      <c r="AT87" s="1026"/>
      <c r="AU87" s="1026"/>
      <c r="AV87" s="1026"/>
      <c r="AW87" s="1026"/>
      <c r="AX87" s="1026"/>
      <c r="AY87" s="1026"/>
      <c r="AZ87" s="1026"/>
      <c r="BA87" s="1026"/>
      <c r="BB87" s="1026"/>
      <c r="BC87" s="1026"/>
      <c r="BD87" s="1072"/>
      <c r="BE87" s="1065"/>
      <c r="BF87" s="1059"/>
      <c r="BG87" s="1059"/>
      <c r="BH87" s="1059"/>
      <c r="BI87" s="1053"/>
    </row>
    <row r="88" spans="1:61" ht="30" customHeight="1">
      <c r="A88" s="1031"/>
      <c r="B88" s="1035"/>
      <c r="C88" s="1014"/>
      <c r="D88" s="1014"/>
      <c r="E88" s="1029"/>
      <c r="F88" s="1014"/>
      <c r="G88" s="1040"/>
      <c r="H88" s="1014"/>
      <c r="I88" s="120" t="s">
        <v>120</v>
      </c>
      <c r="J88" s="159" t="s">
        <v>90</v>
      </c>
      <c r="K88" s="1042"/>
      <c r="L88" s="1043"/>
      <c r="M88" s="1016"/>
      <c r="N88" s="1014"/>
      <c r="O88" s="1029"/>
      <c r="P88" s="1014"/>
      <c r="Q88" s="121" t="s">
        <v>121</v>
      </c>
      <c r="R88" s="122" t="s">
        <v>122</v>
      </c>
      <c r="S88" s="121">
        <v>10</v>
      </c>
      <c r="T88" s="1022"/>
      <c r="U88" s="1022"/>
      <c r="V88" s="1031"/>
      <c r="W88" s="1022"/>
      <c r="X88" s="1022"/>
      <c r="Y88" s="1022"/>
      <c r="Z88" s="1002"/>
      <c r="AA88" s="269"/>
      <c r="AB88" s="269"/>
      <c r="AC88" s="269"/>
      <c r="AD88" s="1040"/>
      <c r="AE88" s="1010"/>
      <c r="AF88" s="1008"/>
      <c r="AG88" s="1015"/>
      <c r="AH88" s="1008"/>
      <c r="AI88" s="1016"/>
      <c r="AJ88" s="1016"/>
      <c r="AK88" s="1016"/>
      <c r="AL88" s="1016"/>
      <c r="AM88" s="1014"/>
      <c r="AN88" s="1020"/>
      <c r="AO88" s="1103"/>
      <c r="AP88" s="1103"/>
      <c r="AQ88" s="1012"/>
      <c r="AR88" s="1013"/>
      <c r="AS88" s="1033"/>
      <c r="AT88" s="1026"/>
      <c r="AU88" s="1026"/>
      <c r="AV88" s="1026"/>
      <c r="AW88" s="1026"/>
      <c r="AX88" s="1026"/>
      <c r="AY88" s="1026"/>
      <c r="AZ88" s="1026"/>
      <c r="BA88" s="1026"/>
      <c r="BB88" s="1026"/>
      <c r="BC88" s="1026"/>
      <c r="BD88" s="1072"/>
      <c r="BE88" s="1065"/>
      <c r="BF88" s="1059"/>
      <c r="BG88" s="1059"/>
      <c r="BH88" s="1059"/>
      <c r="BI88" s="1053"/>
    </row>
    <row r="89" spans="1:61" ht="72" customHeight="1">
      <c r="A89" s="1031"/>
      <c r="B89" s="1035"/>
      <c r="C89" s="1014"/>
      <c r="D89" s="1014"/>
      <c r="E89" s="1029"/>
      <c r="F89" s="1014"/>
      <c r="G89" s="1040"/>
      <c r="H89" s="1014"/>
      <c r="I89" s="120" t="s">
        <v>123</v>
      </c>
      <c r="J89" s="159" t="s">
        <v>90</v>
      </c>
      <c r="K89" s="1042"/>
      <c r="L89" s="1043"/>
      <c r="M89" s="1016"/>
      <c r="N89" s="1014"/>
      <c r="O89" s="1029"/>
      <c r="P89" s="1014"/>
      <c r="Q89" s="1022"/>
      <c r="R89" s="1031"/>
      <c r="S89" s="1022"/>
      <c r="T89" s="1022"/>
      <c r="U89" s="1022"/>
      <c r="V89" s="1031"/>
      <c r="W89" s="1022"/>
      <c r="X89" s="1022"/>
      <c r="Y89" s="1022"/>
      <c r="Z89" s="1002"/>
      <c r="AA89" s="269"/>
      <c r="AB89" s="269"/>
      <c r="AC89" s="269"/>
      <c r="AD89" s="1040"/>
      <c r="AE89" s="1010"/>
      <c r="AF89" s="1008"/>
      <c r="AG89" s="1015"/>
      <c r="AH89" s="1008"/>
      <c r="AI89" s="1016"/>
      <c r="AJ89" s="1016"/>
      <c r="AK89" s="1016"/>
      <c r="AL89" s="1016"/>
      <c r="AM89" s="1014"/>
      <c r="AN89" s="1020"/>
      <c r="AO89" s="1103"/>
      <c r="AP89" s="1103"/>
      <c r="AQ89" s="1012"/>
      <c r="AR89" s="1013"/>
      <c r="AS89" s="1034"/>
      <c r="AT89" s="1027"/>
      <c r="AU89" s="1027"/>
      <c r="AV89" s="1027"/>
      <c r="AW89" s="1027"/>
      <c r="AX89" s="1027"/>
      <c r="AY89" s="1027"/>
      <c r="AZ89" s="1027"/>
      <c r="BA89" s="1027"/>
      <c r="BB89" s="1027"/>
      <c r="BC89" s="1027"/>
      <c r="BD89" s="1073"/>
      <c r="BE89" s="1066"/>
      <c r="BF89" s="1060"/>
      <c r="BG89" s="1060"/>
      <c r="BH89" s="1060"/>
      <c r="BI89" s="1054"/>
    </row>
    <row r="90" spans="1:61" ht="45" customHeight="1">
      <c r="A90" s="1031"/>
      <c r="B90" s="1035"/>
      <c r="C90" s="1014"/>
      <c r="D90" s="1014"/>
      <c r="E90" s="1029"/>
      <c r="F90" s="1014"/>
      <c r="G90" s="1040"/>
      <c r="H90" s="1014"/>
      <c r="I90" s="120" t="s">
        <v>124</v>
      </c>
      <c r="J90" s="159" t="s">
        <v>111</v>
      </c>
      <c r="K90" s="1042"/>
      <c r="L90" s="1043"/>
      <c r="M90" s="1016"/>
      <c r="N90" s="1014"/>
      <c r="O90" s="1029"/>
      <c r="P90" s="1014"/>
      <c r="Q90" s="1022"/>
      <c r="R90" s="1031"/>
      <c r="S90" s="1022"/>
      <c r="T90" s="1022"/>
      <c r="U90" s="1022"/>
      <c r="V90" s="1031"/>
      <c r="W90" s="1022"/>
      <c r="X90" s="1022"/>
      <c r="Y90" s="1022"/>
      <c r="Z90" s="1002"/>
      <c r="AA90" s="269"/>
      <c r="AB90" s="269"/>
      <c r="AC90" s="269"/>
      <c r="AD90" s="1040"/>
      <c r="AE90" s="1010"/>
      <c r="AF90" s="1008"/>
      <c r="AG90" s="1015"/>
      <c r="AH90" s="1008"/>
      <c r="AI90" s="1016"/>
      <c r="AJ90" s="1016"/>
      <c r="AK90" s="1016"/>
      <c r="AL90" s="1016"/>
      <c r="AM90" s="1014"/>
      <c r="AN90" s="1020"/>
      <c r="AO90" s="1103"/>
      <c r="AP90" s="1103"/>
      <c r="AQ90" s="1012"/>
      <c r="AR90" s="1013"/>
      <c r="AS90" s="1028"/>
      <c r="AT90" s="1030"/>
      <c r="AU90" s="1030"/>
      <c r="AV90" s="1030"/>
      <c r="AW90" s="1030"/>
      <c r="AX90" s="1030"/>
      <c r="AY90" s="1030"/>
      <c r="AZ90" s="1030"/>
      <c r="BA90" s="1030"/>
      <c r="BB90" s="1030"/>
      <c r="BC90" s="1030"/>
      <c r="BD90" s="1057"/>
      <c r="BE90" s="1055"/>
      <c r="BF90" s="1024"/>
      <c r="BG90" s="1024"/>
      <c r="BH90" s="1024"/>
      <c r="BI90" s="1048"/>
    </row>
    <row r="91" spans="1:61" ht="45" customHeight="1">
      <c r="A91" s="1031"/>
      <c r="B91" s="1035"/>
      <c r="C91" s="1014"/>
      <c r="D91" s="1014"/>
      <c r="E91" s="1029"/>
      <c r="F91" s="1014"/>
      <c r="G91" s="1040"/>
      <c r="H91" s="1014"/>
      <c r="I91" s="120" t="s">
        <v>125</v>
      </c>
      <c r="J91" s="159" t="s">
        <v>90</v>
      </c>
      <c r="K91" s="1042"/>
      <c r="L91" s="1043"/>
      <c r="M91" s="1016"/>
      <c r="N91" s="1014"/>
      <c r="O91" s="1029"/>
      <c r="P91" s="1014"/>
      <c r="Q91" s="1022"/>
      <c r="R91" s="1031"/>
      <c r="S91" s="1022"/>
      <c r="T91" s="1022"/>
      <c r="U91" s="1022"/>
      <c r="V91" s="1031"/>
      <c r="W91" s="1022"/>
      <c r="X91" s="1022"/>
      <c r="Y91" s="1022"/>
      <c r="Z91" s="1002"/>
      <c r="AA91" s="269"/>
      <c r="AB91" s="269"/>
      <c r="AC91" s="269"/>
      <c r="AD91" s="1040"/>
      <c r="AE91" s="1010"/>
      <c r="AF91" s="1008"/>
      <c r="AG91" s="1015"/>
      <c r="AH91" s="1008"/>
      <c r="AI91" s="1016"/>
      <c r="AJ91" s="1016"/>
      <c r="AK91" s="1016"/>
      <c r="AL91" s="1016"/>
      <c r="AM91" s="1014"/>
      <c r="AN91" s="1020"/>
      <c r="AO91" s="1103"/>
      <c r="AP91" s="1103"/>
      <c r="AQ91" s="1012"/>
      <c r="AR91" s="1013"/>
      <c r="AS91" s="1028"/>
      <c r="AT91" s="1030"/>
      <c r="AU91" s="1030"/>
      <c r="AV91" s="1030"/>
      <c r="AW91" s="1030"/>
      <c r="AX91" s="1030"/>
      <c r="AY91" s="1030"/>
      <c r="AZ91" s="1030"/>
      <c r="BA91" s="1030"/>
      <c r="BB91" s="1030"/>
      <c r="BC91" s="1030"/>
      <c r="BD91" s="1057"/>
      <c r="BE91" s="1055"/>
      <c r="BF91" s="1024"/>
      <c r="BG91" s="1024"/>
      <c r="BH91" s="1024"/>
      <c r="BI91" s="1048"/>
    </row>
    <row r="92" spans="1:61" ht="45" customHeight="1">
      <c r="A92" s="1031"/>
      <c r="B92" s="1035"/>
      <c r="C92" s="1014"/>
      <c r="D92" s="1014"/>
      <c r="E92" s="1029"/>
      <c r="F92" s="1014"/>
      <c r="G92" s="1040"/>
      <c r="H92" s="1014"/>
      <c r="I92" s="120" t="s">
        <v>126</v>
      </c>
      <c r="J92" s="159" t="s">
        <v>90</v>
      </c>
      <c r="K92" s="1042"/>
      <c r="L92" s="1043"/>
      <c r="M92" s="1016"/>
      <c r="N92" s="1014"/>
      <c r="O92" s="1029"/>
      <c r="P92" s="1014"/>
      <c r="Q92" s="1022"/>
      <c r="R92" s="1031"/>
      <c r="S92" s="1022"/>
      <c r="T92" s="1022"/>
      <c r="U92" s="1022"/>
      <c r="V92" s="1031"/>
      <c r="W92" s="1022"/>
      <c r="X92" s="1022"/>
      <c r="Y92" s="1022"/>
      <c r="Z92" s="1003"/>
      <c r="AA92" s="270"/>
      <c r="AB92" s="270"/>
      <c r="AC92" s="270"/>
      <c r="AD92" s="1041"/>
      <c r="AE92" s="1011"/>
      <c r="AF92" s="1008"/>
      <c r="AG92" s="1015"/>
      <c r="AH92" s="1008"/>
      <c r="AI92" s="1016"/>
      <c r="AJ92" s="1016"/>
      <c r="AK92" s="1016"/>
      <c r="AL92" s="1016"/>
      <c r="AM92" s="1014"/>
      <c r="AN92" s="1021"/>
      <c r="AO92" s="1103"/>
      <c r="AP92" s="1103"/>
      <c r="AQ92" s="1012"/>
      <c r="AR92" s="1013"/>
      <c r="AS92" s="1028"/>
      <c r="AT92" s="1030"/>
      <c r="AU92" s="1030"/>
      <c r="AV92" s="1030"/>
      <c r="AW92" s="1030"/>
      <c r="AX92" s="1030"/>
      <c r="AY92" s="1030"/>
      <c r="AZ92" s="1030"/>
      <c r="BA92" s="1030"/>
      <c r="BB92" s="1030"/>
      <c r="BC92" s="1030"/>
      <c r="BD92" s="1057"/>
      <c r="BE92" s="1055"/>
      <c r="BF92" s="1024"/>
      <c r="BG92" s="1024"/>
      <c r="BH92" s="1024"/>
      <c r="BI92" s="1048"/>
    </row>
    <row r="93" spans="1:61" ht="45" customHeight="1">
      <c r="A93" s="1031"/>
      <c r="B93" s="1035"/>
      <c r="C93" s="1014"/>
      <c r="D93" s="1014"/>
      <c r="E93" s="1029" t="s">
        <v>570</v>
      </c>
      <c r="F93" s="1014"/>
      <c r="G93" s="1040"/>
      <c r="H93" s="1014"/>
      <c r="I93" s="120" t="s">
        <v>127</v>
      </c>
      <c r="J93" s="159" t="s">
        <v>90</v>
      </c>
      <c r="K93" s="1042"/>
      <c r="L93" s="1043"/>
      <c r="M93" s="1016"/>
      <c r="N93" s="1014"/>
      <c r="O93" s="1029" t="s">
        <v>571</v>
      </c>
      <c r="P93" s="1014"/>
      <c r="Q93" s="121" t="s">
        <v>93</v>
      </c>
      <c r="R93" s="122"/>
      <c r="S93" s="121" t="s">
        <v>201</v>
      </c>
      <c r="T93" s="1022">
        <f>SUM(S93:S99)</f>
        <v>0</v>
      </c>
      <c r="U93" s="1022" t="str">
        <f>+IF(AND(T93&lt;=100,T93&gt;=96),"Fuerte",IF(AND(T93&lt;=95,T93&gt;=86),"Moderado",IF(AND(T93&lt;=85,K93&gt;=0),"Débil"," ")))</f>
        <v>Débil</v>
      </c>
      <c r="V93" s="1031" t="s">
        <v>95</v>
      </c>
      <c r="W93" s="1022" t="str">
        <f>IF(AND(EXACT(U93,"Fuerte"),(EXACT(V93,"Fuerte"))),"Fuerte",IF(AND(EXACT(U93,"Fuerte"),(EXACT(V93,"Moderado"))),"Moderado",IF(AND(EXACT(U93,"Fuerte"),(EXACT(V93,"Débil"))),"Débil",IF(AND(EXACT(U93,"Moderado"),(EXACT(V93,"Fuerte"))),"Moderado",IF(AND(EXACT(U93,"Moderado"),(EXACT(V93,"Moderado"))),"Moderado",IF(AND(EXACT(U93,"Moderado"),(EXACT(V93,"Débil"))),"Débil",IF(AND(EXACT(U93,"Débil"),(EXACT(V93,"Fuerte"))),"Débil",IF(AND(EXACT(U93,"Débil"),(EXACT(V93,"Moderado"))),"Débil",IF(AND(EXACT(U93,"Débil"),(EXACT(V93,"Débil"))),"Débil",)))))))))</f>
        <v>Débil</v>
      </c>
      <c r="X93" s="1022">
        <f>IF(W93="Fuerte",100,IF(W93="Moderado",50,IF(W93="Débil",0)))</f>
        <v>0</v>
      </c>
      <c r="Y93" s="1022"/>
      <c r="Z93" s="1001"/>
      <c r="AA93" s="249"/>
      <c r="AB93" s="249"/>
      <c r="AC93" s="249"/>
      <c r="AD93" s="1039"/>
      <c r="AE93" s="1009"/>
      <c r="AF93" s="1008"/>
      <c r="AG93" s="1015"/>
      <c r="AH93" s="1008"/>
      <c r="AI93" s="1016"/>
      <c r="AJ93" s="1016"/>
      <c r="AK93" s="1016"/>
      <c r="AL93" s="1016"/>
      <c r="AM93" s="1014"/>
      <c r="AN93" s="1023" t="s">
        <v>615</v>
      </c>
      <c r="AO93" s="1103"/>
      <c r="AP93" s="1103"/>
      <c r="AQ93" s="1012"/>
      <c r="AR93" s="1013" t="s">
        <v>616</v>
      </c>
      <c r="AS93" s="1028"/>
      <c r="AT93" s="1030"/>
      <c r="AU93" s="1030"/>
      <c r="AV93" s="1030"/>
      <c r="AW93" s="1030"/>
      <c r="AX93" s="1030"/>
      <c r="AY93" s="1030"/>
      <c r="AZ93" s="1030"/>
      <c r="BA93" s="1030"/>
      <c r="BB93" s="1030"/>
      <c r="BC93" s="1030"/>
      <c r="BD93" s="1057"/>
      <c r="BE93" s="1055"/>
      <c r="BF93" s="1024"/>
      <c r="BG93" s="1024"/>
      <c r="BH93" s="1024"/>
      <c r="BI93" s="1048"/>
    </row>
    <row r="94" spans="1:61" ht="45" customHeight="1">
      <c r="A94" s="1031"/>
      <c r="B94" s="1035"/>
      <c r="C94" s="1014"/>
      <c r="D94" s="1014"/>
      <c r="E94" s="1029"/>
      <c r="F94" s="1014"/>
      <c r="G94" s="1040"/>
      <c r="H94" s="1014"/>
      <c r="I94" s="123" t="s">
        <v>128</v>
      </c>
      <c r="J94" s="159" t="s">
        <v>90</v>
      </c>
      <c r="K94" s="1042"/>
      <c r="L94" s="1043"/>
      <c r="M94" s="1016"/>
      <c r="N94" s="1014"/>
      <c r="O94" s="1029"/>
      <c r="P94" s="1014"/>
      <c r="Q94" s="121" t="s">
        <v>105</v>
      </c>
      <c r="R94" s="122"/>
      <c r="S94" s="121" t="s">
        <v>201</v>
      </c>
      <c r="T94" s="1022"/>
      <c r="U94" s="1022"/>
      <c r="V94" s="1031"/>
      <c r="W94" s="1022"/>
      <c r="X94" s="1022"/>
      <c r="Y94" s="1022"/>
      <c r="Z94" s="1002"/>
      <c r="AA94" s="269"/>
      <c r="AB94" s="269"/>
      <c r="AC94" s="269"/>
      <c r="AD94" s="1040"/>
      <c r="AE94" s="1010"/>
      <c r="AF94" s="1008"/>
      <c r="AG94" s="1015"/>
      <c r="AH94" s="1008"/>
      <c r="AI94" s="1016"/>
      <c r="AJ94" s="1016"/>
      <c r="AK94" s="1016"/>
      <c r="AL94" s="1016"/>
      <c r="AM94" s="1014"/>
      <c r="AN94" s="1023"/>
      <c r="AO94" s="1103"/>
      <c r="AP94" s="1103"/>
      <c r="AQ94" s="1012"/>
      <c r="AR94" s="1013"/>
      <c r="AS94" s="1028"/>
      <c r="AT94" s="1030"/>
      <c r="AU94" s="1030"/>
      <c r="AV94" s="1030"/>
      <c r="AW94" s="1030"/>
      <c r="AX94" s="1030"/>
      <c r="AY94" s="1030"/>
      <c r="AZ94" s="1030"/>
      <c r="BA94" s="1030"/>
      <c r="BB94" s="1030"/>
      <c r="BC94" s="1030"/>
      <c r="BD94" s="1057"/>
      <c r="BE94" s="1055"/>
      <c r="BF94" s="1024"/>
      <c r="BG94" s="1024"/>
      <c r="BH94" s="1024"/>
      <c r="BI94" s="1048"/>
    </row>
    <row r="95" spans="1:61" ht="45" customHeight="1">
      <c r="A95" s="1031"/>
      <c r="B95" s="1035"/>
      <c r="C95" s="1014"/>
      <c r="D95" s="1014"/>
      <c r="E95" s="1029"/>
      <c r="F95" s="1014"/>
      <c r="G95" s="1040"/>
      <c r="H95" s="1014"/>
      <c r="I95" s="123" t="s">
        <v>129</v>
      </c>
      <c r="J95" s="159" t="s">
        <v>90</v>
      </c>
      <c r="K95" s="1042"/>
      <c r="L95" s="1043"/>
      <c r="M95" s="1016"/>
      <c r="N95" s="1014"/>
      <c r="O95" s="1029"/>
      <c r="P95" s="1014"/>
      <c r="Q95" s="121" t="s">
        <v>108</v>
      </c>
      <c r="R95" s="122"/>
      <c r="S95" s="121" t="s">
        <v>201</v>
      </c>
      <c r="T95" s="1022"/>
      <c r="U95" s="1022"/>
      <c r="V95" s="1031"/>
      <c r="W95" s="1022"/>
      <c r="X95" s="1022"/>
      <c r="Y95" s="1022"/>
      <c r="Z95" s="1002"/>
      <c r="AA95" s="269"/>
      <c r="AB95" s="269"/>
      <c r="AC95" s="269"/>
      <c r="AD95" s="1040"/>
      <c r="AE95" s="1010"/>
      <c r="AF95" s="1008"/>
      <c r="AG95" s="1015"/>
      <c r="AH95" s="1008"/>
      <c r="AI95" s="1016"/>
      <c r="AJ95" s="1016"/>
      <c r="AK95" s="1016"/>
      <c r="AL95" s="1016"/>
      <c r="AM95" s="1014"/>
      <c r="AN95" s="1023"/>
      <c r="AO95" s="1103"/>
      <c r="AP95" s="1103"/>
      <c r="AQ95" s="1012"/>
      <c r="AR95" s="1013"/>
      <c r="AS95" s="1028"/>
      <c r="AT95" s="1030"/>
      <c r="AU95" s="1030"/>
      <c r="AV95" s="1030"/>
      <c r="AW95" s="1030"/>
      <c r="AX95" s="1030"/>
      <c r="AY95" s="1030"/>
      <c r="AZ95" s="1030"/>
      <c r="BA95" s="1030"/>
      <c r="BB95" s="1030"/>
      <c r="BC95" s="1030"/>
      <c r="BD95" s="1057"/>
      <c r="BE95" s="1055"/>
      <c r="BF95" s="1024"/>
      <c r="BG95" s="1024"/>
      <c r="BH95" s="1024"/>
      <c r="BI95" s="1048"/>
    </row>
    <row r="96" spans="1:61" ht="45" customHeight="1">
      <c r="A96" s="1031"/>
      <c r="B96" s="1035"/>
      <c r="C96" s="1014"/>
      <c r="D96" s="1014"/>
      <c r="E96" s="1029"/>
      <c r="F96" s="1014"/>
      <c r="G96" s="1040"/>
      <c r="H96" s="1014"/>
      <c r="I96" s="123" t="s">
        <v>130</v>
      </c>
      <c r="J96" s="159" t="s">
        <v>90</v>
      </c>
      <c r="K96" s="1042"/>
      <c r="L96" s="1043"/>
      <c r="M96" s="1016"/>
      <c r="N96" s="1014"/>
      <c r="O96" s="1029"/>
      <c r="P96" s="1014"/>
      <c r="Q96" s="121" t="s">
        <v>112</v>
      </c>
      <c r="R96" s="122"/>
      <c r="S96" s="121" t="s">
        <v>201</v>
      </c>
      <c r="T96" s="1022"/>
      <c r="U96" s="1022"/>
      <c r="V96" s="1031"/>
      <c r="W96" s="1022"/>
      <c r="X96" s="1022"/>
      <c r="Y96" s="1022"/>
      <c r="Z96" s="1002"/>
      <c r="AA96" s="269"/>
      <c r="AB96" s="269"/>
      <c r="AC96" s="269"/>
      <c r="AD96" s="1040"/>
      <c r="AE96" s="1010"/>
      <c r="AF96" s="1008"/>
      <c r="AG96" s="1015"/>
      <c r="AH96" s="1008"/>
      <c r="AI96" s="1016"/>
      <c r="AJ96" s="1016"/>
      <c r="AK96" s="1016"/>
      <c r="AL96" s="1016"/>
      <c r="AM96" s="1014"/>
      <c r="AN96" s="1023"/>
      <c r="AO96" s="1103"/>
      <c r="AP96" s="1103"/>
      <c r="AQ96" s="1012"/>
      <c r="AR96" s="1013"/>
      <c r="AS96" s="1028"/>
      <c r="AT96" s="1030"/>
      <c r="AU96" s="1030"/>
      <c r="AV96" s="1030"/>
      <c r="AW96" s="1030"/>
      <c r="AX96" s="1030"/>
      <c r="AY96" s="1030"/>
      <c r="AZ96" s="1030"/>
      <c r="BA96" s="1030"/>
      <c r="BB96" s="1030"/>
      <c r="BC96" s="1030"/>
      <c r="BD96" s="1057"/>
      <c r="BE96" s="1055"/>
      <c r="BF96" s="1024"/>
      <c r="BG96" s="1024"/>
      <c r="BH96" s="1024"/>
      <c r="BI96" s="1048"/>
    </row>
    <row r="97" spans="1:61" ht="45" customHeight="1">
      <c r="A97" s="1031"/>
      <c r="B97" s="1035"/>
      <c r="C97" s="1014"/>
      <c r="D97" s="1014"/>
      <c r="E97" s="1029"/>
      <c r="F97" s="1014"/>
      <c r="G97" s="1040"/>
      <c r="H97" s="1014"/>
      <c r="I97" s="123" t="s">
        <v>131</v>
      </c>
      <c r="J97" s="124" t="s">
        <v>111</v>
      </c>
      <c r="K97" s="1042"/>
      <c r="L97" s="1043"/>
      <c r="M97" s="1016"/>
      <c r="N97" s="1014"/>
      <c r="O97" s="1029"/>
      <c r="P97" s="1014"/>
      <c r="Q97" s="121" t="s">
        <v>115</v>
      </c>
      <c r="R97" s="122"/>
      <c r="S97" s="121" t="s">
        <v>201</v>
      </c>
      <c r="T97" s="1022"/>
      <c r="U97" s="1022"/>
      <c r="V97" s="1031"/>
      <c r="W97" s="1022"/>
      <c r="X97" s="1022"/>
      <c r="Y97" s="1022"/>
      <c r="Z97" s="1002"/>
      <c r="AA97" s="269"/>
      <c r="AB97" s="269"/>
      <c r="AC97" s="269"/>
      <c r="AD97" s="1040"/>
      <c r="AE97" s="1010"/>
      <c r="AF97" s="1008"/>
      <c r="AG97" s="1015"/>
      <c r="AH97" s="1008"/>
      <c r="AI97" s="1016"/>
      <c r="AJ97" s="1016"/>
      <c r="AK97" s="1016"/>
      <c r="AL97" s="1016"/>
      <c r="AM97" s="1014"/>
      <c r="AN97" s="1023"/>
      <c r="AO97" s="1103"/>
      <c r="AP97" s="1103"/>
      <c r="AQ97" s="1012"/>
      <c r="AR97" s="1013"/>
      <c r="AS97" s="1028"/>
      <c r="AT97" s="1030"/>
      <c r="AU97" s="1030"/>
      <c r="AV97" s="1030"/>
      <c r="AW97" s="1030"/>
      <c r="AX97" s="1030"/>
      <c r="AY97" s="1030"/>
      <c r="AZ97" s="1030"/>
      <c r="BA97" s="1030"/>
      <c r="BB97" s="1030"/>
      <c r="BC97" s="1030"/>
      <c r="BD97" s="1057"/>
      <c r="BE97" s="1055"/>
      <c r="BF97" s="1024"/>
      <c r="BG97" s="1024"/>
      <c r="BH97" s="1024"/>
      <c r="BI97" s="1048"/>
    </row>
    <row r="98" spans="1:61" ht="45" customHeight="1">
      <c r="A98" s="1031"/>
      <c r="B98" s="1035"/>
      <c r="C98" s="1014"/>
      <c r="D98" s="1014"/>
      <c r="E98" s="1029"/>
      <c r="F98" s="1014"/>
      <c r="G98" s="1040"/>
      <c r="H98" s="1014"/>
      <c r="I98" s="123" t="s">
        <v>132</v>
      </c>
      <c r="J98" s="159" t="s">
        <v>90</v>
      </c>
      <c r="K98" s="1042"/>
      <c r="L98" s="1043"/>
      <c r="M98" s="1016"/>
      <c r="N98" s="1014"/>
      <c r="O98" s="1029"/>
      <c r="P98" s="1014"/>
      <c r="Q98" s="121" t="s">
        <v>118</v>
      </c>
      <c r="R98" s="122"/>
      <c r="S98" s="121" t="s">
        <v>201</v>
      </c>
      <c r="T98" s="1022"/>
      <c r="U98" s="1022"/>
      <c r="V98" s="1031"/>
      <c r="W98" s="1022"/>
      <c r="X98" s="1022"/>
      <c r="Y98" s="1022"/>
      <c r="Z98" s="1002"/>
      <c r="AA98" s="269"/>
      <c r="AB98" s="269"/>
      <c r="AC98" s="269"/>
      <c r="AD98" s="1040"/>
      <c r="AE98" s="1010"/>
      <c r="AF98" s="1008"/>
      <c r="AG98" s="1015"/>
      <c r="AH98" s="1008"/>
      <c r="AI98" s="1016"/>
      <c r="AJ98" s="1016"/>
      <c r="AK98" s="1016"/>
      <c r="AL98" s="1016"/>
      <c r="AM98" s="1014"/>
      <c r="AN98" s="1023"/>
      <c r="AO98" s="1103"/>
      <c r="AP98" s="1103"/>
      <c r="AQ98" s="1012"/>
      <c r="AR98" s="1013"/>
      <c r="AS98" s="1028"/>
      <c r="AT98" s="1030"/>
      <c r="AU98" s="1030"/>
      <c r="AV98" s="1030"/>
      <c r="AW98" s="1030"/>
      <c r="AX98" s="1030"/>
      <c r="AY98" s="1030"/>
      <c r="AZ98" s="1030"/>
      <c r="BA98" s="1030"/>
      <c r="BB98" s="1030"/>
      <c r="BC98" s="1030"/>
      <c r="BD98" s="1057"/>
      <c r="BE98" s="1055"/>
      <c r="BF98" s="1024"/>
      <c r="BG98" s="1024"/>
      <c r="BH98" s="1024"/>
      <c r="BI98" s="1048"/>
    </row>
    <row r="99" spans="1:61" ht="45" customHeight="1">
      <c r="A99" s="1031"/>
      <c r="B99" s="1035"/>
      <c r="C99" s="1014"/>
      <c r="D99" s="1014"/>
      <c r="E99" s="1029"/>
      <c r="F99" s="1014"/>
      <c r="G99" s="1040"/>
      <c r="H99" s="1014"/>
      <c r="I99" s="123" t="s">
        <v>133</v>
      </c>
      <c r="J99" s="159" t="s">
        <v>90</v>
      </c>
      <c r="K99" s="1042"/>
      <c r="L99" s="1043"/>
      <c r="M99" s="1016"/>
      <c r="N99" s="1014"/>
      <c r="O99" s="1029"/>
      <c r="P99" s="1014"/>
      <c r="Q99" s="121" t="s">
        <v>121</v>
      </c>
      <c r="R99" s="122"/>
      <c r="S99" s="121" t="s">
        <v>201</v>
      </c>
      <c r="T99" s="1022"/>
      <c r="U99" s="1022"/>
      <c r="V99" s="1031"/>
      <c r="W99" s="1022"/>
      <c r="X99" s="1022"/>
      <c r="Y99" s="1022"/>
      <c r="Z99" s="1002"/>
      <c r="AA99" s="269"/>
      <c r="AB99" s="269"/>
      <c r="AC99" s="269"/>
      <c r="AD99" s="1040"/>
      <c r="AE99" s="1010"/>
      <c r="AF99" s="1008"/>
      <c r="AG99" s="1015"/>
      <c r="AH99" s="1008"/>
      <c r="AI99" s="1016"/>
      <c r="AJ99" s="1016"/>
      <c r="AK99" s="1016"/>
      <c r="AL99" s="1016"/>
      <c r="AM99" s="1014"/>
      <c r="AN99" s="1023"/>
      <c r="AO99" s="1103"/>
      <c r="AP99" s="1103"/>
      <c r="AQ99" s="1012"/>
      <c r="AR99" s="1013"/>
      <c r="AS99" s="1028"/>
      <c r="AT99" s="1030"/>
      <c r="AU99" s="1030"/>
      <c r="AV99" s="1030"/>
      <c r="AW99" s="1030"/>
      <c r="AX99" s="1030"/>
      <c r="AY99" s="1030"/>
      <c r="AZ99" s="1030"/>
      <c r="BA99" s="1030"/>
      <c r="BB99" s="1030"/>
      <c r="BC99" s="1030"/>
      <c r="BD99" s="1057"/>
      <c r="BE99" s="1055"/>
      <c r="BF99" s="1024"/>
      <c r="BG99" s="1024"/>
      <c r="BH99" s="1024"/>
      <c r="BI99" s="1048"/>
    </row>
    <row r="100" spans="1:61" ht="45" customHeight="1" thickBot="1">
      <c r="A100" s="1031"/>
      <c r="B100" s="1035"/>
      <c r="C100" s="1014"/>
      <c r="D100" s="1014"/>
      <c r="E100" s="1029"/>
      <c r="F100" s="1014"/>
      <c r="G100" s="1041"/>
      <c r="H100" s="1014"/>
      <c r="I100" s="123" t="s">
        <v>134</v>
      </c>
      <c r="J100" s="159" t="s">
        <v>111</v>
      </c>
      <c r="K100" s="1042"/>
      <c r="L100" s="1043"/>
      <c r="M100" s="1016"/>
      <c r="N100" s="1014"/>
      <c r="O100" s="1029"/>
      <c r="P100" s="1014"/>
      <c r="Q100" s="121"/>
      <c r="R100" s="122"/>
      <c r="S100" s="121"/>
      <c r="T100" s="1022"/>
      <c r="U100" s="1022"/>
      <c r="V100" s="1031"/>
      <c r="W100" s="1022"/>
      <c r="X100" s="1022"/>
      <c r="Y100" s="1022"/>
      <c r="Z100" s="1003"/>
      <c r="AA100" s="270"/>
      <c r="AB100" s="270"/>
      <c r="AC100" s="270"/>
      <c r="AD100" s="1041"/>
      <c r="AE100" s="1011"/>
      <c r="AF100" s="1008"/>
      <c r="AG100" s="1015"/>
      <c r="AH100" s="1008"/>
      <c r="AI100" s="1016"/>
      <c r="AJ100" s="1016"/>
      <c r="AK100" s="1016"/>
      <c r="AL100" s="1016"/>
      <c r="AM100" s="1014"/>
      <c r="AN100" s="1023"/>
      <c r="AO100" s="1104"/>
      <c r="AP100" s="1104"/>
      <c r="AQ100" s="1012"/>
      <c r="AR100" s="1013"/>
      <c r="AS100" s="1028"/>
      <c r="AT100" s="1030"/>
      <c r="AU100" s="1030"/>
      <c r="AV100" s="1030"/>
      <c r="AW100" s="1030"/>
      <c r="AX100" s="1030"/>
      <c r="AY100" s="1030"/>
      <c r="AZ100" s="1030"/>
      <c r="BA100" s="1030"/>
      <c r="BB100" s="1030"/>
      <c r="BC100" s="1030"/>
      <c r="BD100" s="1057"/>
      <c r="BE100" s="1055"/>
      <c r="BF100" s="1024"/>
      <c r="BG100" s="1024"/>
      <c r="BH100" s="1024"/>
      <c r="BI100" s="1048"/>
    </row>
    <row r="101" spans="1:61" ht="46.5" customHeight="1">
      <c r="A101" s="1031">
        <v>6</v>
      </c>
      <c r="B101" s="1035" t="s">
        <v>617</v>
      </c>
      <c r="C101" s="1014" t="s">
        <v>618</v>
      </c>
      <c r="D101" s="1014" t="s">
        <v>85</v>
      </c>
      <c r="E101" s="1029" t="s">
        <v>619</v>
      </c>
      <c r="F101" s="1014" t="s">
        <v>620</v>
      </c>
      <c r="G101" s="1039" t="s">
        <v>621</v>
      </c>
      <c r="H101" s="1014" t="s">
        <v>622</v>
      </c>
      <c r="I101" s="120" t="s">
        <v>89</v>
      </c>
      <c r="J101" s="159" t="s">
        <v>90</v>
      </c>
      <c r="K101" s="1042">
        <f>COUNTIF(J101:J119,"Si")</f>
        <v>15</v>
      </c>
      <c r="L101" s="1043" t="str">
        <f>+IF(AND(K101&lt;6,K101&gt;0),"Moderado",IF(AND(K101&lt;12,K101&gt;5),"Mayor",IF(AND(K101&lt;20,K101&gt;11),"Catastrófico","Responda las Preguntas de Impacto")))</f>
        <v>Catastrófico</v>
      </c>
      <c r="M101" s="1016" t="str">
        <f>IF(AND(EXACT(H101,"Rara vez"),(EXACT(L101,"Moderado"))),"Moderado",IF(AND(EXACT(H101,"Rara vez"),(EXACT(L101,"Mayor"))),"Alto",IF(AND(EXACT(H101,"Rara vez"),(EXACT(L101,"Catastrófico"))),"Extremo",IF(AND(EXACT(H101,"Improbable"),(EXACT(L101,"Moderado"))),"Moderado",IF(AND(EXACT(H101,"Improbable"),(EXACT(L101,"Mayor"))),"Alto",IF(AND(EXACT(H101,"Improbable"),(EXACT(L101,"Catastrófico"))),"Extremo",IF(AND(EXACT(H101,"Posible"),(EXACT(L101,"Moderado"))),"Alto",IF(AND(EXACT(H101,"Posible"),(EXACT(L101,"Mayor"))),"Extremo",IF(AND(EXACT(H101,"Posible"),(EXACT(L101,"Catastrófico"))),"Extremo",IF(AND(EXACT(H101,"Probable"),(EXACT(L101,"Moderado"))),"Alto",IF(AND(EXACT(H101,"Probable"),(EXACT(L101,"Mayor"))),"Extremo",IF(AND(EXACT(H101,"Probable"),(EXACT(L101,"Catastrófico"))),"Extremo",IF(AND(EXACT(H101,"Casi Seguro"),(EXACT(L101,"Moderado"))),"Extremo",IF(AND(EXACT(H101,"Casi Seguro"),(EXACT(L101,"Mayor"))),"Extremo",IF(AND(EXACT(H101,"Casi Seguro"),(EXACT(L101,"Catastrófico"))),"Extremo","")))))))))))))))</f>
        <v>Extremo</v>
      </c>
      <c r="N101" s="1014"/>
      <c r="O101" s="1029" t="s">
        <v>609</v>
      </c>
      <c r="P101" s="1014" t="s">
        <v>92</v>
      </c>
      <c r="Q101" s="121" t="s">
        <v>93</v>
      </c>
      <c r="R101" s="122" t="s">
        <v>94</v>
      </c>
      <c r="S101" s="121">
        <v>15</v>
      </c>
      <c r="T101" s="1022">
        <f>SUM(S101:S107)</f>
        <v>100</v>
      </c>
      <c r="U101" s="1022" t="str">
        <f>+IF(AND(T101&lt;=100,T101&gt;=96),"Fuerte",IF(AND(T101&lt;=95,T101&gt;=86),"Moderado",IF(AND(T101&lt;=85,K101&gt;=0),"Débil"," ")))</f>
        <v>Fuerte</v>
      </c>
      <c r="V101" s="1031" t="s">
        <v>95</v>
      </c>
      <c r="W101" s="1022" t="str">
        <f>IF(AND(EXACT(U101,"Fuerte"),(EXACT(V101,"Fuerte"))),"Fuerte",IF(AND(EXACT(U101,"Fuerte"),(EXACT(V101,"Moderado"))),"Moderado",IF(AND(EXACT(U101,"Fuerte"),(EXACT(V101,"Débil"))),"Débil",IF(AND(EXACT(U101,"Moderado"),(EXACT(V101,"Fuerte"))),"Moderado",IF(AND(EXACT(U101,"Moderado"),(EXACT(V101,"Moderado"))),"Moderado",IF(AND(EXACT(U101,"Moderado"),(EXACT(V101,"Débil"))),"Débil",IF(AND(EXACT(U101,"Débil"),(EXACT(V101,"Fuerte"))),"Débil",IF(AND(EXACT(U101,"Débil"),(EXACT(V101,"Moderado"))),"Débil",IF(AND(EXACT(U101,"Débil"),(EXACT(V101,"Débil"))),"Débil",)))))))))</f>
        <v>Fuerte</v>
      </c>
      <c r="X101" s="1022">
        <f>IF(W101="Fuerte",100,IF(W101="Moderado",50,IF(W101="Débil",0)))</f>
        <v>100</v>
      </c>
      <c r="Y101" s="1022">
        <f>AVERAGE(X101:X119)</f>
        <v>100</v>
      </c>
      <c r="Z101" s="1001" t="s">
        <v>494</v>
      </c>
      <c r="AA101" s="249"/>
      <c r="AB101" s="249">
        <v>1</v>
      </c>
      <c r="AC101" s="249">
        <v>1</v>
      </c>
      <c r="AD101" s="1039" t="s">
        <v>610</v>
      </c>
      <c r="AE101" s="1009" t="s">
        <v>611</v>
      </c>
      <c r="AF101" s="1008" t="str">
        <f>+IF(Y101=100,"Fuerte",IF(AND(Y101&lt;=99,Y101&gt;=50),"Moderado",IF(Y101&lt;50,"Débil"," ")))</f>
        <v>Fuerte</v>
      </c>
      <c r="AG101" s="1015" t="s">
        <v>99</v>
      </c>
      <c r="AH101" s="1008" t="s">
        <v>100</v>
      </c>
      <c r="AI101" s="1016" t="str">
        <f>IF(AND(OR(AH101="Directamente",AH101="Indirectamente",AH101="No Disminuye"),(AF101="Fuerte"),(AG101="Directamente"),(OR(H101="Rara vez",H101="Improbable",H101="Posible"))),"Rara vez",IF(AND(OR(AH101="Directamente",AH101="Indirectamente",AH101="No Disminuye"),(AF101="Fuerte"),(AG101="Directamente"),(H101="Probable")),"Improbable",IF(AND(OR(AH101="Directamente",AH101="Indirectamente",AH101="No Disminuye"),(AF101="Fuerte"),(AG101="Directamente"),(H101="Casi Seguro")),"Posible",IF(AND(AH101="Directamente",AG101="No disminuye",AF101="Fuerte"),H101,IF(AND(OR(AH101="Directamente",AH101="Indirectamente",AH101="No Disminuye"),AF101="Moderado",AG101="Directamente",(OR(H101="Rara vez",H101="Improbable"))),"Rara vez",IF(AND(OR(AH101="Directamente",AH101="Indirectamente",AH101="No Disminuye"),(AF101="Moderado"),(AG101="Directamente"),(H101="Posible")),"Improbable",IF(AND(OR(AH101="Directamente",AH101="Indirectamente",AH101="No Disminuye"),(AF101="Moderado"),(AG101="Directamente"),(H101="Probable")),"Posible",IF(AND(OR(AH101="Directamente",AH101="Indirectamente",AH101="No Disminuye"),(AF101="Moderado"),(AG101="Directamente"),(H101="Casi Seguro")),"Probable",IF(AND(AH101="Directamente",AG101="No disminuye",AF101="Moderado"),H101,IF(AF101="Débil",H101," ESTA COMBINACION NO ESTÁ CONTEMPLADA EN LA METODOLOGÍA "))))))))))</f>
        <v>Improbable</v>
      </c>
      <c r="AJ101" s="1016" t="str">
        <f>IF(AND(OR(AH101="Directamente",AH101="Indirectamente",AH101="No Disminuye"),AF101="Moderado",AG101="Directamente",(OR(H101="Raro",H101="Improbable"))),"Raro",IF(AND(OR(AH101="Directamente",AH101="Indirectamente",AH101="No Disminuye"),(AF101="Moderado"),(AG101="Directamente"),(H101="Posible")),"Improbable",IF(AND(OR(AH101="Directamente",AH101="Indirectamente",AH101="No Disminuye"),(AF101="Moderado"),(AG101="Directamente"),(H101="Probable")),"Posible",IF(AND(OR(AH101="Directamente",AH101="Indirectamente",AH101="No Disminuye"),(AF101="Moderado"),(AG101="Directamente"),(H101="Casi Seguro")),"Probable",IF(AND(AH101="Directamente",AG101="No disminuye",AF101="Moderado"),H101," ")))))</f>
        <v xml:space="preserve"> </v>
      </c>
      <c r="AK101" s="1016" t="str">
        <f>L101</f>
        <v>Catastrófico</v>
      </c>
      <c r="AL101" s="1016" t="str">
        <f>IF(AND(EXACT(AI101,"Rara vez"),(EXACT(AK101,"Moderado"))),"Moderado",IF(AND(EXACT(AI101,"Rara vez"),(EXACT(AK101,"Mayor"))),"Alto",IF(AND(EXACT(AI101,"Rara vez"),(EXACT(AK101,"Catastrófico"))),"Extremo",IF(AND(EXACT(AI101,"Improbable"),(EXACT(AK101,"Moderado"))),"Moderado",IF(AND(EXACT(AI101,"Improbable"),(EXACT(AK101,"Mayor"))),"Alto",IF(AND(EXACT(AI101,"Improbable"),(EXACT(AK101,"Catastrófico"))),"Extremo",IF(AND(EXACT(AI101,"Posible"),(EXACT(AK101,"Moderado"))),"Alto",IF(AND(EXACT(AI101,"Posible"),(EXACT(AK101,"Mayor"))),"Extremo",IF(AND(EXACT(AI101,"Posible"),(EXACT(AK101,"Catastrófico"))),"Extremo",IF(AND(EXACT(AI101,"Probable"),(EXACT(AK101,"Moderado"))),"Alto",IF(AND(EXACT(AI101,"Probable"),(EXACT(AK101,"Mayor"))),"Extremo",IF(AND(EXACT(AI101,"Probable"),(EXACT(AK101,"Catastrófico"))),"Extremo",IF(AND(EXACT(AI101,"Casi Seguro"),(EXACT(AK101,"Moderado"))),"Extremo",IF(AND(EXACT(AI101,"Casi Seguro"),(EXACT(AK101,"Mayor"))),"Extremo",IF(AND(EXACT(AI101,"Casi Seguro"),(EXACT(AK101,"Catastrófico"))),"Extremo","")))))))))))))))</f>
        <v>Extremo</v>
      </c>
      <c r="AM101" s="1014" t="s">
        <v>565</v>
      </c>
      <c r="AN101" s="1019" t="s">
        <v>612</v>
      </c>
      <c r="AO101" s="1044">
        <v>44562</v>
      </c>
      <c r="AP101" s="1044">
        <v>44926</v>
      </c>
      <c r="AQ101" s="1012" t="s">
        <v>613</v>
      </c>
      <c r="AR101" s="1013" t="s">
        <v>614</v>
      </c>
      <c r="AS101" s="1032"/>
      <c r="AT101" s="1025"/>
      <c r="AU101" s="1025"/>
      <c r="AV101" s="1025"/>
      <c r="AW101" s="1025"/>
      <c r="AX101" s="1025"/>
      <c r="AY101" s="1025"/>
      <c r="AZ101" s="1025"/>
      <c r="BA101" s="1025"/>
      <c r="BB101" s="1025"/>
      <c r="BC101" s="1025"/>
      <c r="BD101" s="1071"/>
      <c r="BE101" s="1064"/>
      <c r="BF101" s="1058"/>
      <c r="BG101" s="1058"/>
      <c r="BH101" s="1058"/>
      <c r="BI101" s="1052"/>
    </row>
    <row r="102" spans="1:61" ht="30" customHeight="1">
      <c r="A102" s="1031"/>
      <c r="B102" s="1035"/>
      <c r="C102" s="1014"/>
      <c r="D102" s="1014"/>
      <c r="E102" s="1029"/>
      <c r="F102" s="1014"/>
      <c r="G102" s="1040"/>
      <c r="H102" s="1014"/>
      <c r="I102" s="120" t="s">
        <v>104</v>
      </c>
      <c r="J102" s="159" t="s">
        <v>90</v>
      </c>
      <c r="K102" s="1042"/>
      <c r="L102" s="1043"/>
      <c r="M102" s="1016"/>
      <c r="N102" s="1014"/>
      <c r="O102" s="1029"/>
      <c r="P102" s="1014"/>
      <c r="Q102" s="121" t="s">
        <v>105</v>
      </c>
      <c r="R102" s="122" t="s">
        <v>106</v>
      </c>
      <c r="S102" s="121">
        <v>15</v>
      </c>
      <c r="T102" s="1022"/>
      <c r="U102" s="1022"/>
      <c r="V102" s="1031"/>
      <c r="W102" s="1022"/>
      <c r="X102" s="1022"/>
      <c r="Y102" s="1022"/>
      <c r="Z102" s="1002"/>
      <c r="AA102" s="269"/>
      <c r="AB102" s="269"/>
      <c r="AC102" s="269"/>
      <c r="AD102" s="1040"/>
      <c r="AE102" s="1010"/>
      <c r="AF102" s="1008"/>
      <c r="AG102" s="1015"/>
      <c r="AH102" s="1008"/>
      <c r="AI102" s="1016"/>
      <c r="AJ102" s="1016"/>
      <c r="AK102" s="1016"/>
      <c r="AL102" s="1016"/>
      <c r="AM102" s="1014"/>
      <c r="AN102" s="1020"/>
      <c r="AO102" s="1103"/>
      <c r="AP102" s="1103"/>
      <c r="AQ102" s="1012"/>
      <c r="AR102" s="1013"/>
      <c r="AS102" s="1033"/>
      <c r="AT102" s="1026"/>
      <c r="AU102" s="1026"/>
      <c r="AV102" s="1026"/>
      <c r="AW102" s="1026"/>
      <c r="AX102" s="1026"/>
      <c r="AY102" s="1026"/>
      <c r="AZ102" s="1026"/>
      <c r="BA102" s="1026"/>
      <c r="BB102" s="1026"/>
      <c r="BC102" s="1026"/>
      <c r="BD102" s="1072"/>
      <c r="BE102" s="1065"/>
      <c r="BF102" s="1059"/>
      <c r="BG102" s="1059"/>
      <c r="BH102" s="1059"/>
      <c r="BI102" s="1053"/>
    </row>
    <row r="103" spans="1:61" ht="30" customHeight="1">
      <c r="A103" s="1031"/>
      <c r="B103" s="1035"/>
      <c r="C103" s="1014"/>
      <c r="D103" s="1014"/>
      <c r="E103" s="1029"/>
      <c r="F103" s="1014"/>
      <c r="G103" s="1040"/>
      <c r="H103" s="1014"/>
      <c r="I103" s="120" t="s">
        <v>107</v>
      </c>
      <c r="J103" s="159" t="s">
        <v>90</v>
      </c>
      <c r="K103" s="1042"/>
      <c r="L103" s="1043"/>
      <c r="M103" s="1016"/>
      <c r="N103" s="1014"/>
      <c r="O103" s="1029"/>
      <c r="P103" s="1014"/>
      <c r="Q103" s="121" t="s">
        <v>108</v>
      </c>
      <c r="R103" s="122" t="s">
        <v>109</v>
      </c>
      <c r="S103" s="121">
        <v>15</v>
      </c>
      <c r="T103" s="1022"/>
      <c r="U103" s="1022"/>
      <c r="V103" s="1031"/>
      <c r="W103" s="1022"/>
      <c r="X103" s="1022"/>
      <c r="Y103" s="1022"/>
      <c r="Z103" s="1002"/>
      <c r="AA103" s="269"/>
      <c r="AB103" s="269"/>
      <c r="AC103" s="269"/>
      <c r="AD103" s="1040"/>
      <c r="AE103" s="1010"/>
      <c r="AF103" s="1008"/>
      <c r="AG103" s="1015"/>
      <c r="AH103" s="1008"/>
      <c r="AI103" s="1016"/>
      <c r="AJ103" s="1016"/>
      <c r="AK103" s="1016"/>
      <c r="AL103" s="1016"/>
      <c r="AM103" s="1014"/>
      <c r="AN103" s="1020"/>
      <c r="AO103" s="1103"/>
      <c r="AP103" s="1103"/>
      <c r="AQ103" s="1012"/>
      <c r="AR103" s="1013"/>
      <c r="AS103" s="1033"/>
      <c r="AT103" s="1026"/>
      <c r="AU103" s="1026"/>
      <c r="AV103" s="1026"/>
      <c r="AW103" s="1026"/>
      <c r="AX103" s="1026"/>
      <c r="AY103" s="1026"/>
      <c r="AZ103" s="1026"/>
      <c r="BA103" s="1026"/>
      <c r="BB103" s="1026"/>
      <c r="BC103" s="1026"/>
      <c r="BD103" s="1072"/>
      <c r="BE103" s="1065"/>
      <c r="BF103" s="1059"/>
      <c r="BG103" s="1059"/>
      <c r="BH103" s="1059"/>
      <c r="BI103" s="1053"/>
    </row>
    <row r="104" spans="1:61" ht="30" customHeight="1">
      <c r="A104" s="1031"/>
      <c r="B104" s="1035"/>
      <c r="C104" s="1014"/>
      <c r="D104" s="1014"/>
      <c r="E104" s="1029"/>
      <c r="F104" s="1014"/>
      <c r="G104" s="1040"/>
      <c r="H104" s="1014"/>
      <c r="I104" s="120" t="s">
        <v>110</v>
      </c>
      <c r="J104" s="159" t="s">
        <v>90</v>
      </c>
      <c r="K104" s="1042"/>
      <c r="L104" s="1043"/>
      <c r="M104" s="1016"/>
      <c r="N104" s="1014"/>
      <c r="O104" s="1029"/>
      <c r="P104" s="1014"/>
      <c r="Q104" s="121" t="s">
        <v>112</v>
      </c>
      <c r="R104" s="122" t="s">
        <v>113</v>
      </c>
      <c r="S104" s="121">
        <v>15</v>
      </c>
      <c r="T104" s="1022"/>
      <c r="U104" s="1022"/>
      <c r="V104" s="1031"/>
      <c r="W104" s="1022"/>
      <c r="X104" s="1022"/>
      <c r="Y104" s="1022"/>
      <c r="Z104" s="1002"/>
      <c r="AA104" s="269"/>
      <c r="AB104" s="269"/>
      <c r="AC104" s="269"/>
      <c r="AD104" s="1040"/>
      <c r="AE104" s="1010"/>
      <c r="AF104" s="1008"/>
      <c r="AG104" s="1015"/>
      <c r="AH104" s="1008"/>
      <c r="AI104" s="1016"/>
      <c r="AJ104" s="1016"/>
      <c r="AK104" s="1016"/>
      <c r="AL104" s="1016"/>
      <c r="AM104" s="1014"/>
      <c r="AN104" s="1020"/>
      <c r="AO104" s="1103"/>
      <c r="AP104" s="1103"/>
      <c r="AQ104" s="1012"/>
      <c r="AR104" s="1013"/>
      <c r="AS104" s="1033"/>
      <c r="AT104" s="1026"/>
      <c r="AU104" s="1026"/>
      <c r="AV104" s="1026"/>
      <c r="AW104" s="1026"/>
      <c r="AX104" s="1026"/>
      <c r="AY104" s="1026"/>
      <c r="AZ104" s="1026"/>
      <c r="BA104" s="1026"/>
      <c r="BB104" s="1026"/>
      <c r="BC104" s="1026"/>
      <c r="BD104" s="1072"/>
      <c r="BE104" s="1065"/>
      <c r="BF104" s="1059"/>
      <c r="BG104" s="1059"/>
      <c r="BH104" s="1059"/>
      <c r="BI104" s="1053"/>
    </row>
    <row r="105" spans="1:61" ht="30" customHeight="1">
      <c r="A105" s="1031"/>
      <c r="B105" s="1035"/>
      <c r="C105" s="1014"/>
      <c r="D105" s="1014"/>
      <c r="E105" s="1029"/>
      <c r="F105" s="1014"/>
      <c r="G105" s="1040"/>
      <c r="H105" s="1014"/>
      <c r="I105" s="120" t="s">
        <v>114</v>
      </c>
      <c r="J105" s="159" t="s">
        <v>90</v>
      </c>
      <c r="K105" s="1042"/>
      <c r="L105" s="1043"/>
      <c r="M105" s="1016"/>
      <c r="N105" s="1014"/>
      <c r="O105" s="1029"/>
      <c r="P105" s="1014"/>
      <c r="Q105" s="121" t="s">
        <v>115</v>
      </c>
      <c r="R105" s="122" t="s">
        <v>116</v>
      </c>
      <c r="S105" s="121">
        <v>15</v>
      </c>
      <c r="T105" s="1022"/>
      <c r="U105" s="1022"/>
      <c r="V105" s="1031"/>
      <c r="W105" s="1022"/>
      <c r="X105" s="1022"/>
      <c r="Y105" s="1022"/>
      <c r="Z105" s="1002"/>
      <c r="AA105" s="269"/>
      <c r="AB105" s="269"/>
      <c r="AC105" s="269"/>
      <c r="AD105" s="1040"/>
      <c r="AE105" s="1010"/>
      <c r="AF105" s="1008"/>
      <c r="AG105" s="1015"/>
      <c r="AH105" s="1008"/>
      <c r="AI105" s="1016"/>
      <c r="AJ105" s="1016"/>
      <c r="AK105" s="1016"/>
      <c r="AL105" s="1016"/>
      <c r="AM105" s="1014"/>
      <c r="AN105" s="1020"/>
      <c r="AO105" s="1103"/>
      <c r="AP105" s="1103"/>
      <c r="AQ105" s="1012"/>
      <c r="AR105" s="1013"/>
      <c r="AS105" s="1033"/>
      <c r="AT105" s="1026"/>
      <c r="AU105" s="1026"/>
      <c r="AV105" s="1026"/>
      <c r="AW105" s="1026"/>
      <c r="AX105" s="1026"/>
      <c r="AY105" s="1026"/>
      <c r="AZ105" s="1026"/>
      <c r="BA105" s="1026"/>
      <c r="BB105" s="1026"/>
      <c r="BC105" s="1026"/>
      <c r="BD105" s="1072"/>
      <c r="BE105" s="1065"/>
      <c r="BF105" s="1059"/>
      <c r="BG105" s="1059"/>
      <c r="BH105" s="1059"/>
      <c r="BI105" s="1053"/>
    </row>
    <row r="106" spans="1:61" ht="30" customHeight="1">
      <c r="A106" s="1031"/>
      <c r="B106" s="1035"/>
      <c r="C106" s="1014"/>
      <c r="D106" s="1014"/>
      <c r="E106" s="1029"/>
      <c r="F106" s="1014"/>
      <c r="G106" s="1040"/>
      <c r="H106" s="1014"/>
      <c r="I106" s="120" t="s">
        <v>117</v>
      </c>
      <c r="J106" s="159" t="s">
        <v>111</v>
      </c>
      <c r="K106" s="1042"/>
      <c r="L106" s="1043"/>
      <c r="M106" s="1016"/>
      <c r="N106" s="1014"/>
      <c r="O106" s="1029"/>
      <c r="P106" s="1014"/>
      <c r="Q106" s="121" t="s">
        <v>118</v>
      </c>
      <c r="R106" s="122" t="s">
        <v>119</v>
      </c>
      <c r="S106" s="121">
        <v>15</v>
      </c>
      <c r="T106" s="1022"/>
      <c r="U106" s="1022"/>
      <c r="V106" s="1031"/>
      <c r="W106" s="1022"/>
      <c r="X106" s="1022"/>
      <c r="Y106" s="1022"/>
      <c r="Z106" s="1002"/>
      <c r="AA106" s="269"/>
      <c r="AB106" s="269"/>
      <c r="AC106" s="269"/>
      <c r="AD106" s="1040"/>
      <c r="AE106" s="1010"/>
      <c r="AF106" s="1008"/>
      <c r="AG106" s="1015"/>
      <c r="AH106" s="1008"/>
      <c r="AI106" s="1016"/>
      <c r="AJ106" s="1016"/>
      <c r="AK106" s="1016"/>
      <c r="AL106" s="1016"/>
      <c r="AM106" s="1014"/>
      <c r="AN106" s="1020"/>
      <c r="AO106" s="1103"/>
      <c r="AP106" s="1103"/>
      <c r="AQ106" s="1012"/>
      <c r="AR106" s="1013"/>
      <c r="AS106" s="1033"/>
      <c r="AT106" s="1026"/>
      <c r="AU106" s="1026"/>
      <c r="AV106" s="1026"/>
      <c r="AW106" s="1026"/>
      <c r="AX106" s="1026"/>
      <c r="AY106" s="1026"/>
      <c r="AZ106" s="1026"/>
      <c r="BA106" s="1026"/>
      <c r="BB106" s="1026"/>
      <c r="BC106" s="1026"/>
      <c r="BD106" s="1072"/>
      <c r="BE106" s="1065"/>
      <c r="BF106" s="1059"/>
      <c r="BG106" s="1059"/>
      <c r="BH106" s="1059"/>
      <c r="BI106" s="1053"/>
    </row>
    <row r="107" spans="1:61" ht="30" customHeight="1">
      <c r="A107" s="1031"/>
      <c r="B107" s="1035"/>
      <c r="C107" s="1014"/>
      <c r="D107" s="1014"/>
      <c r="E107" s="1029"/>
      <c r="F107" s="1014"/>
      <c r="G107" s="1040"/>
      <c r="H107" s="1014"/>
      <c r="I107" s="120" t="s">
        <v>120</v>
      </c>
      <c r="J107" s="159" t="s">
        <v>90</v>
      </c>
      <c r="K107" s="1042"/>
      <c r="L107" s="1043"/>
      <c r="M107" s="1016"/>
      <c r="N107" s="1014"/>
      <c r="O107" s="1029"/>
      <c r="P107" s="1014"/>
      <c r="Q107" s="121" t="s">
        <v>121</v>
      </c>
      <c r="R107" s="122" t="s">
        <v>122</v>
      </c>
      <c r="S107" s="121">
        <v>10</v>
      </c>
      <c r="T107" s="1022"/>
      <c r="U107" s="1022"/>
      <c r="V107" s="1031"/>
      <c r="W107" s="1022"/>
      <c r="X107" s="1022"/>
      <c r="Y107" s="1022"/>
      <c r="Z107" s="1002"/>
      <c r="AA107" s="269"/>
      <c r="AB107" s="269"/>
      <c r="AC107" s="269"/>
      <c r="AD107" s="1040"/>
      <c r="AE107" s="1010"/>
      <c r="AF107" s="1008"/>
      <c r="AG107" s="1015"/>
      <c r="AH107" s="1008"/>
      <c r="AI107" s="1016"/>
      <c r="AJ107" s="1016"/>
      <c r="AK107" s="1016"/>
      <c r="AL107" s="1016"/>
      <c r="AM107" s="1014"/>
      <c r="AN107" s="1020"/>
      <c r="AO107" s="1103"/>
      <c r="AP107" s="1103"/>
      <c r="AQ107" s="1012"/>
      <c r="AR107" s="1013"/>
      <c r="AS107" s="1033"/>
      <c r="AT107" s="1026"/>
      <c r="AU107" s="1026"/>
      <c r="AV107" s="1026"/>
      <c r="AW107" s="1026"/>
      <c r="AX107" s="1026"/>
      <c r="AY107" s="1026"/>
      <c r="AZ107" s="1026"/>
      <c r="BA107" s="1026"/>
      <c r="BB107" s="1026"/>
      <c r="BC107" s="1026"/>
      <c r="BD107" s="1072"/>
      <c r="BE107" s="1065"/>
      <c r="BF107" s="1059"/>
      <c r="BG107" s="1059"/>
      <c r="BH107" s="1059"/>
      <c r="BI107" s="1053"/>
    </row>
    <row r="108" spans="1:61" ht="72" customHeight="1">
      <c r="A108" s="1031"/>
      <c r="B108" s="1035"/>
      <c r="C108" s="1014"/>
      <c r="D108" s="1014"/>
      <c r="E108" s="1029"/>
      <c r="F108" s="1014"/>
      <c r="G108" s="1040"/>
      <c r="H108" s="1014"/>
      <c r="I108" s="120" t="s">
        <v>123</v>
      </c>
      <c r="J108" s="159" t="s">
        <v>90</v>
      </c>
      <c r="K108" s="1042"/>
      <c r="L108" s="1043"/>
      <c r="M108" s="1016"/>
      <c r="N108" s="1014"/>
      <c r="O108" s="1029"/>
      <c r="P108" s="1014"/>
      <c r="Q108" s="1022"/>
      <c r="R108" s="1031"/>
      <c r="S108" s="1022"/>
      <c r="T108" s="1022"/>
      <c r="U108" s="1022"/>
      <c r="V108" s="1031"/>
      <c r="W108" s="1022"/>
      <c r="X108" s="1022"/>
      <c r="Y108" s="1022"/>
      <c r="Z108" s="1002"/>
      <c r="AA108" s="269"/>
      <c r="AB108" s="269"/>
      <c r="AC108" s="269"/>
      <c r="AD108" s="1040"/>
      <c r="AE108" s="1010"/>
      <c r="AF108" s="1008"/>
      <c r="AG108" s="1015"/>
      <c r="AH108" s="1008"/>
      <c r="AI108" s="1016"/>
      <c r="AJ108" s="1016"/>
      <c r="AK108" s="1016"/>
      <c r="AL108" s="1016"/>
      <c r="AM108" s="1014"/>
      <c r="AN108" s="1020"/>
      <c r="AO108" s="1103"/>
      <c r="AP108" s="1103"/>
      <c r="AQ108" s="1012"/>
      <c r="AR108" s="1013"/>
      <c r="AS108" s="1034"/>
      <c r="AT108" s="1027"/>
      <c r="AU108" s="1027"/>
      <c r="AV108" s="1027"/>
      <c r="AW108" s="1027"/>
      <c r="AX108" s="1027"/>
      <c r="AY108" s="1027"/>
      <c r="AZ108" s="1027"/>
      <c r="BA108" s="1027"/>
      <c r="BB108" s="1027"/>
      <c r="BC108" s="1027"/>
      <c r="BD108" s="1073"/>
      <c r="BE108" s="1066"/>
      <c r="BF108" s="1060"/>
      <c r="BG108" s="1060"/>
      <c r="BH108" s="1060"/>
      <c r="BI108" s="1054"/>
    </row>
    <row r="109" spans="1:61" ht="45" customHeight="1">
      <c r="A109" s="1031"/>
      <c r="B109" s="1035"/>
      <c r="C109" s="1014"/>
      <c r="D109" s="1014"/>
      <c r="E109" s="1029"/>
      <c r="F109" s="1014"/>
      <c r="G109" s="1040"/>
      <c r="H109" s="1014"/>
      <c r="I109" s="120" t="s">
        <v>124</v>
      </c>
      <c r="J109" s="159" t="s">
        <v>111</v>
      </c>
      <c r="K109" s="1042"/>
      <c r="L109" s="1043"/>
      <c r="M109" s="1016"/>
      <c r="N109" s="1014"/>
      <c r="O109" s="1029"/>
      <c r="P109" s="1014"/>
      <c r="Q109" s="1022"/>
      <c r="R109" s="1031"/>
      <c r="S109" s="1022"/>
      <c r="T109" s="1022"/>
      <c r="U109" s="1022"/>
      <c r="V109" s="1031"/>
      <c r="W109" s="1022"/>
      <c r="X109" s="1022"/>
      <c r="Y109" s="1022"/>
      <c r="Z109" s="1002"/>
      <c r="AA109" s="269"/>
      <c r="AB109" s="269"/>
      <c r="AC109" s="269"/>
      <c r="AD109" s="1040"/>
      <c r="AE109" s="1010"/>
      <c r="AF109" s="1008"/>
      <c r="AG109" s="1015"/>
      <c r="AH109" s="1008"/>
      <c r="AI109" s="1016"/>
      <c r="AJ109" s="1016"/>
      <c r="AK109" s="1016"/>
      <c r="AL109" s="1016"/>
      <c r="AM109" s="1014"/>
      <c r="AN109" s="1020"/>
      <c r="AO109" s="1103"/>
      <c r="AP109" s="1103"/>
      <c r="AQ109" s="1012"/>
      <c r="AR109" s="1013"/>
      <c r="AS109" s="1028"/>
      <c r="AT109" s="1030"/>
      <c r="AU109" s="1030"/>
      <c r="AV109" s="1030"/>
      <c r="AW109" s="1030"/>
      <c r="AX109" s="1030"/>
      <c r="AY109" s="1030"/>
      <c r="AZ109" s="1030"/>
      <c r="BA109" s="1030"/>
      <c r="BB109" s="1030"/>
      <c r="BC109" s="1030"/>
      <c r="BD109" s="1057"/>
      <c r="BE109" s="1055"/>
      <c r="BF109" s="1024"/>
      <c r="BG109" s="1024"/>
      <c r="BH109" s="1024"/>
      <c r="BI109" s="1048"/>
    </row>
    <row r="110" spans="1:61" ht="45" customHeight="1">
      <c r="A110" s="1031"/>
      <c r="B110" s="1035"/>
      <c r="C110" s="1014"/>
      <c r="D110" s="1014"/>
      <c r="E110" s="1029"/>
      <c r="F110" s="1014"/>
      <c r="G110" s="1040"/>
      <c r="H110" s="1014"/>
      <c r="I110" s="120" t="s">
        <v>125</v>
      </c>
      <c r="J110" s="159" t="s">
        <v>90</v>
      </c>
      <c r="K110" s="1042"/>
      <c r="L110" s="1043"/>
      <c r="M110" s="1016"/>
      <c r="N110" s="1014"/>
      <c r="O110" s="1029"/>
      <c r="P110" s="1014"/>
      <c r="Q110" s="1022"/>
      <c r="R110" s="1031"/>
      <c r="S110" s="1022"/>
      <c r="T110" s="1022"/>
      <c r="U110" s="1022"/>
      <c r="V110" s="1031"/>
      <c r="W110" s="1022"/>
      <c r="X110" s="1022"/>
      <c r="Y110" s="1022"/>
      <c r="Z110" s="1002"/>
      <c r="AA110" s="269"/>
      <c r="AB110" s="269"/>
      <c r="AC110" s="269"/>
      <c r="AD110" s="1040"/>
      <c r="AE110" s="1010"/>
      <c r="AF110" s="1008"/>
      <c r="AG110" s="1015"/>
      <c r="AH110" s="1008"/>
      <c r="AI110" s="1016"/>
      <c r="AJ110" s="1016"/>
      <c r="AK110" s="1016"/>
      <c r="AL110" s="1016"/>
      <c r="AM110" s="1014"/>
      <c r="AN110" s="1020"/>
      <c r="AO110" s="1103"/>
      <c r="AP110" s="1103"/>
      <c r="AQ110" s="1012"/>
      <c r="AR110" s="1013"/>
      <c r="AS110" s="1028"/>
      <c r="AT110" s="1030"/>
      <c r="AU110" s="1030"/>
      <c r="AV110" s="1030"/>
      <c r="AW110" s="1030"/>
      <c r="AX110" s="1030"/>
      <c r="AY110" s="1030"/>
      <c r="AZ110" s="1030"/>
      <c r="BA110" s="1030"/>
      <c r="BB110" s="1030"/>
      <c r="BC110" s="1030"/>
      <c r="BD110" s="1057"/>
      <c r="BE110" s="1055"/>
      <c r="BF110" s="1024"/>
      <c r="BG110" s="1024"/>
      <c r="BH110" s="1024"/>
      <c r="BI110" s="1048"/>
    </row>
    <row r="111" spans="1:61" ht="45" customHeight="1">
      <c r="A111" s="1031"/>
      <c r="B111" s="1035"/>
      <c r="C111" s="1014"/>
      <c r="D111" s="1014"/>
      <c r="E111" s="1029"/>
      <c r="F111" s="1014"/>
      <c r="G111" s="1040"/>
      <c r="H111" s="1014"/>
      <c r="I111" s="120" t="s">
        <v>126</v>
      </c>
      <c r="J111" s="159" t="s">
        <v>90</v>
      </c>
      <c r="K111" s="1042"/>
      <c r="L111" s="1043"/>
      <c r="M111" s="1016"/>
      <c r="N111" s="1014"/>
      <c r="O111" s="1029"/>
      <c r="P111" s="1014"/>
      <c r="Q111" s="1022"/>
      <c r="R111" s="1031"/>
      <c r="S111" s="1022"/>
      <c r="T111" s="1022"/>
      <c r="U111" s="1022"/>
      <c r="V111" s="1031"/>
      <c r="W111" s="1022"/>
      <c r="X111" s="1022"/>
      <c r="Y111" s="1022"/>
      <c r="Z111" s="1003"/>
      <c r="AA111" s="270"/>
      <c r="AB111" s="270"/>
      <c r="AC111" s="270"/>
      <c r="AD111" s="1041"/>
      <c r="AE111" s="1011"/>
      <c r="AF111" s="1008"/>
      <c r="AG111" s="1015"/>
      <c r="AH111" s="1008"/>
      <c r="AI111" s="1016"/>
      <c r="AJ111" s="1016"/>
      <c r="AK111" s="1016"/>
      <c r="AL111" s="1016"/>
      <c r="AM111" s="1014"/>
      <c r="AN111" s="1021"/>
      <c r="AO111" s="1103"/>
      <c r="AP111" s="1103"/>
      <c r="AQ111" s="1012"/>
      <c r="AR111" s="1013"/>
      <c r="AS111" s="1028"/>
      <c r="AT111" s="1030"/>
      <c r="AU111" s="1030"/>
      <c r="AV111" s="1030"/>
      <c r="AW111" s="1030"/>
      <c r="AX111" s="1030"/>
      <c r="AY111" s="1030"/>
      <c r="AZ111" s="1030"/>
      <c r="BA111" s="1030"/>
      <c r="BB111" s="1030"/>
      <c r="BC111" s="1030"/>
      <c r="BD111" s="1057"/>
      <c r="BE111" s="1055"/>
      <c r="BF111" s="1024"/>
      <c r="BG111" s="1024"/>
      <c r="BH111" s="1024"/>
      <c r="BI111" s="1048"/>
    </row>
    <row r="112" spans="1:61" ht="45" customHeight="1">
      <c r="A112" s="1031"/>
      <c r="B112" s="1035"/>
      <c r="C112" s="1014"/>
      <c r="D112" s="1014"/>
      <c r="E112" s="1029" t="s">
        <v>623</v>
      </c>
      <c r="F112" s="1014"/>
      <c r="G112" s="1040"/>
      <c r="H112" s="1014"/>
      <c r="I112" s="120" t="s">
        <v>127</v>
      </c>
      <c r="J112" s="159" t="s">
        <v>90</v>
      </c>
      <c r="K112" s="1042"/>
      <c r="L112" s="1043"/>
      <c r="M112" s="1016"/>
      <c r="N112" s="1014"/>
      <c r="O112" s="1029" t="s">
        <v>624</v>
      </c>
      <c r="P112" s="1014" t="s">
        <v>92</v>
      </c>
      <c r="Q112" s="121" t="s">
        <v>93</v>
      </c>
      <c r="R112" s="122" t="s">
        <v>94</v>
      </c>
      <c r="S112" s="121">
        <v>15</v>
      </c>
      <c r="T112" s="1022">
        <f>SUM(S112:S118)</f>
        <v>100</v>
      </c>
      <c r="U112" s="1022" t="str">
        <f>+IF(AND(T112&lt;=100,T112&gt;=96),"Fuerte",IF(AND(T112&lt;=95,T112&gt;=86),"Moderado",IF(AND(T112&lt;=85,K112&gt;=0),"Débil"," ")))</f>
        <v>Fuerte</v>
      </c>
      <c r="V112" s="1031" t="s">
        <v>95</v>
      </c>
      <c r="W112" s="1022" t="str">
        <f>IF(AND(EXACT(U112,"Fuerte"),(EXACT(V112,"Fuerte"))),"Fuerte",IF(AND(EXACT(U112,"Fuerte"),(EXACT(V112,"Moderado"))),"Moderado",IF(AND(EXACT(U112,"Fuerte"),(EXACT(V112,"Débil"))),"Débil",IF(AND(EXACT(U112,"Moderado"),(EXACT(V112,"Fuerte"))),"Moderado",IF(AND(EXACT(U112,"Moderado"),(EXACT(V112,"Moderado"))),"Moderado",IF(AND(EXACT(U112,"Moderado"),(EXACT(V112,"Débil"))),"Débil",IF(AND(EXACT(U112,"Débil"),(EXACT(V112,"Fuerte"))),"Débil",IF(AND(EXACT(U112,"Débil"),(EXACT(V112,"Moderado"))),"Débil",IF(AND(EXACT(U112,"Débil"),(EXACT(V112,"Débil"))),"Débil",)))))))))</f>
        <v>Fuerte</v>
      </c>
      <c r="X112" s="1022">
        <f>IF(W112="Fuerte",100,IF(W112="Moderado",50,IF(W112="Débil",0)))</f>
        <v>100</v>
      </c>
      <c r="Y112" s="1022"/>
      <c r="Z112" s="1001" t="s">
        <v>578</v>
      </c>
      <c r="AA112" s="249"/>
      <c r="AB112" s="249"/>
      <c r="AC112" s="249"/>
      <c r="AD112" s="1039" t="s">
        <v>625</v>
      </c>
      <c r="AE112" s="1009" t="s">
        <v>626</v>
      </c>
      <c r="AF112" s="1008"/>
      <c r="AG112" s="1015"/>
      <c r="AH112" s="1008"/>
      <c r="AI112" s="1016"/>
      <c r="AJ112" s="1016"/>
      <c r="AK112" s="1016"/>
      <c r="AL112" s="1016"/>
      <c r="AM112" s="1014"/>
      <c r="AN112" s="1023" t="s">
        <v>627</v>
      </c>
      <c r="AO112" s="1103"/>
      <c r="AP112" s="1103"/>
      <c r="AQ112" s="1012"/>
      <c r="AR112" s="1013" t="s">
        <v>616</v>
      </c>
      <c r="AS112" s="1028"/>
      <c r="AT112" s="1030"/>
      <c r="AU112" s="1030"/>
      <c r="AV112" s="1030"/>
      <c r="AW112" s="1030"/>
      <c r="AX112" s="1030"/>
      <c r="AY112" s="1030"/>
      <c r="AZ112" s="1030"/>
      <c r="BA112" s="1030"/>
      <c r="BB112" s="1030"/>
      <c r="BC112" s="1030"/>
      <c r="BD112" s="1057"/>
      <c r="BE112" s="1055"/>
      <c r="BF112" s="1024"/>
      <c r="BG112" s="1024"/>
      <c r="BH112" s="1024"/>
      <c r="BI112" s="1048"/>
    </row>
    <row r="113" spans="1:61" ht="45" customHeight="1">
      <c r="A113" s="1031"/>
      <c r="B113" s="1035"/>
      <c r="C113" s="1014"/>
      <c r="D113" s="1014"/>
      <c r="E113" s="1029"/>
      <c r="F113" s="1014"/>
      <c r="G113" s="1040"/>
      <c r="H113" s="1014"/>
      <c r="I113" s="123" t="s">
        <v>128</v>
      </c>
      <c r="J113" s="159" t="s">
        <v>90</v>
      </c>
      <c r="K113" s="1042"/>
      <c r="L113" s="1043"/>
      <c r="M113" s="1016"/>
      <c r="N113" s="1014"/>
      <c r="O113" s="1029"/>
      <c r="P113" s="1014"/>
      <c r="Q113" s="121" t="s">
        <v>105</v>
      </c>
      <c r="R113" s="122" t="s">
        <v>106</v>
      </c>
      <c r="S113" s="121">
        <v>15</v>
      </c>
      <c r="T113" s="1022"/>
      <c r="U113" s="1022"/>
      <c r="V113" s="1031"/>
      <c r="W113" s="1022"/>
      <c r="X113" s="1022"/>
      <c r="Y113" s="1022"/>
      <c r="Z113" s="1002"/>
      <c r="AA113" s="269"/>
      <c r="AB113" s="269"/>
      <c r="AC113" s="269"/>
      <c r="AD113" s="1040"/>
      <c r="AE113" s="1010"/>
      <c r="AF113" s="1008"/>
      <c r="AG113" s="1015"/>
      <c r="AH113" s="1008"/>
      <c r="AI113" s="1016"/>
      <c r="AJ113" s="1016"/>
      <c r="AK113" s="1016"/>
      <c r="AL113" s="1016"/>
      <c r="AM113" s="1014"/>
      <c r="AN113" s="1023"/>
      <c r="AO113" s="1103"/>
      <c r="AP113" s="1103"/>
      <c r="AQ113" s="1012"/>
      <c r="AR113" s="1013"/>
      <c r="AS113" s="1028"/>
      <c r="AT113" s="1030"/>
      <c r="AU113" s="1030"/>
      <c r="AV113" s="1030"/>
      <c r="AW113" s="1030"/>
      <c r="AX113" s="1030"/>
      <c r="AY113" s="1030"/>
      <c r="AZ113" s="1030"/>
      <c r="BA113" s="1030"/>
      <c r="BB113" s="1030"/>
      <c r="BC113" s="1030"/>
      <c r="BD113" s="1057"/>
      <c r="BE113" s="1055"/>
      <c r="BF113" s="1024"/>
      <c r="BG113" s="1024"/>
      <c r="BH113" s="1024"/>
      <c r="BI113" s="1048"/>
    </row>
    <row r="114" spans="1:61" ht="45" customHeight="1">
      <c r="A114" s="1031"/>
      <c r="B114" s="1035"/>
      <c r="C114" s="1014"/>
      <c r="D114" s="1014"/>
      <c r="E114" s="1029"/>
      <c r="F114" s="1014"/>
      <c r="G114" s="1040"/>
      <c r="H114" s="1014"/>
      <c r="I114" s="123" t="s">
        <v>129</v>
      </c>
      <c r="J114" s="159" t="s">
        <v>90</v>
      </c>
      <c r="K114" s="1042"/>
      <c r="L114" s="1043"/>
      <c r="M114" s="1016"/>
      <c r="N114" s="1014"/>
      <c r="O114" s="1029"/>
      <c r="P114" s="1014"/>
      <c r="Q114" s="121" t="s">
        <v>108</v>
      </c>
      <c r="R114" s="122" t="s">
        <v>109</v>
      </c>
      <c r="S114" s="121">
        <v>15</v>
      </c>
      <c r="T114" s="1022"/>
      <c r="U114" s="1022"/>
      <c r="V114" s="1031"/>
      <c r="W114" s="1022"/>
      <c r="X114" s="1022"/>
      <c r="Y114" s="1022"/>
      <c r="Z114" s="1002"/>
      <c r="AA114" s="269"/>
      <c r="AB114" s="269"/>
      <c r="AC114" s="269"/>
      <c r="AD114" s="1040"/>
      <c r="AE114" s="1010"/>
      <c r="AF114" s="1008"/>
      <c r="AG114" s="1015"/>
      <c r="AH114" s="1008"/>
      <c r="AI114" s="1016"/>
      <c r="AJ114" s="1016"/>
      <c r="AK114" s="1016"/>
      <c r="AL114" s="1016"/>
      <c r="AM114" s="1014"/>
      <c r="AN114" s="1023"/>
      <c r="AO114" s="1103"/>
      <c r="AP114" s="1103"/>
      <c r="AQ114" s="1012"/>
      <c r="AR114" s="1013"/>
      <c r="AS114" s="1028"/>
      <c r="AT114" s="1030"/>
      <c r="AU114" s="1030"/>
      <c r="AV114" s="1030"/>
      <c r="AW114" s="1030"/>
      <c r="AX114" s="1030"/>
      <c r="AY114" s="1030"/>
      <c r="AZ114" s="1030"/>
      <c r="BA114" s="1030"/>
      <c r="BB114" s="1030"/>
      <c r="BC114" s="1030"/>
      <c r="BD114" s="1057"/>
      <c r="BE114" s="1055"/>
      <c r="BF114" s="1024"/>
      <c r="BG114" s="1024"/>
      <c r="BH114" s="1024"/>
      <c r="BI114" s="1048"/>
    </row>
    <row r="115" spans="1:61" ht="45" customHeight="1">
      <c r="A115" s="1031"/>
      <c r="B115" s="1035"/>
      <c r="C115" s="1014"/>
      <c r="D115" s="1014"/>
      <c r="E115" s="1029"/>
      <c r="F115" s="1014"/>
      <c r="G115" s="1040"/>
      <c r="H115" s="1014"/>
      <c r="I115" s="123" t="s">
        <v>130</v>
      </c>
      <c r="J115" s="159" t="s">
        <v>90</v>
      </c>
      <c r="K115" s="1042"/>
      <c r="L115" s="1043"/>
      <c r="M115" s="1016"/>
      <c r="N115" s="1014"/>
      <c r="O115" s="1029"/>
      <c r="P115" s="1014"/>
      <c r="Q115" s="121" t="s">
        <v>112</v>
      </c>
      <c r="R115" s="122" t="s">
        <v>113</v>
      </c>
      <c r="S115" s="121">
        <v>15</v>
      </c>
      <c r="T115" s="1022"/>
      <c r="U115" s="1022"/>
      <c r="V115" s="1031"/>
      <c r="W115" s="1022"/>
      <c r="X115" s="1022"/>
      <c r="Y115" s="1022"/>
      <c r="Z115" s="1002"/>
      <c r="AA115" s="269"/>
      <c r="AB115" s="269"/>
      <c r="AC115" s="269"/>
      <c r="AD115" s="1040"/>
      <c r="AE115" s="1010"/>
      <c r="AF115" s="1008"/>
      <c r="AG115" s="1015"/>
      <c r="AH115" s="1008"/>
      <c r="AI115" s="1016"/>
      <c r="AJ115" s="1016"/>
      <c r="AK115" s="1016"/>
      <c r="AL115" s="1016"/>
      <c r="AM115" s="1014"/>
      <c r="AN115" s="1023"/>
      <c r="AO115" s="1103"/>
      <c r="AP115" s="1103"/>
      <c r="AQ115" s="1012"/>
      <c r="AR115" s="1013"/>
      <c r="AS115" s="1028"/>
      <c r="AT115" s="1030"/>
      <c r="AU115" s="1030"/>
      <c r="AV115" s="1030"/>
      <c r="AW115" s="1030"/>
      <c r="AX115" s="1030"/>
      <c r="AY115" s="1030"/>
      <c r="AZ115" s="1030"/>
      <c r="BA115" s="1030"/>
      <c r="BB115" s="1030"/>
      <c r="BC115" s="1030"/>
      <c r="BD115" s="1057"/>
      <c r="BE115" s="1055"/>
      <c r="BF115" s="1024"/>
      <c r="BG115" s="1024"/>
      <c r="BH115" s="1024"/>
      <c r="BI115" s="1048"/>
    </row>
    <row r="116" spans="1:61" ht="45" customHeight="1">
      <c r="A116" s="1031"/>
      <c r="B116" s="1035"/>
      <c r="C116" s="1014"/>
      <c r="D116" s="1014"/>
      <c r="E116" s="1029"/>
      <c r="F116" s="1014"/>
      <c r="G116" s="1040"/>
      <c r="H116" s="1014"/>
      <c r="I116" s="123" t="s">
        <v>131</v>
      </c>
      <c r="J116" s="124" t="s">
        <v>111</v>
      </c>
      <c r="K116" s="1042"/>
      <c r="L116" s="1043"/>
      <c r="M116" s="1016"/>
      <c r="N116" s="1014"/>
      <c r="O116" s="1029"/>
      <c r="P116" s="1014"/>
      <c r="Q116" s="121" t="s">
        <v>115</v>
      </c>
      <c r="R116" s="122" t="s">
        <v>116</v>
      </c>
      <c r="S116" s="121">
        <v>15</v>
      </c>
      <c r="T116" s="1022"/>
      <c r="U116" s="1022"/>
      <c r="V116" s="1031"/>
      <c r="W116" s="1022"/>
      <c r="X116" s="1022"/>
      <c r="Y116" s="1022"/>
      <c r="Z116" s="1002"/>
      <c r="AA116" s="271">
        <v>0.33</v>
      </c>
      <c r="AB116" s="271">
        <v>0.33</v>
      </c>
      <c r="AC116" s="271">
        <v>0.34</v>
      </c>
      <c r="AD116" s="1040"/>
      <c r="AE116" s="1010"/>
      <c r="AF116" s="1008"/>
      <c r="AG116" s="1015"/>
      <c r="AH116" s="1008"/>
      <c r="AI116" s="1016"/>
      <c r="AJ116" s="1016"/>
      <c r="AK116" s="1016"/>
      <c r="AL116" s="1016"/>
      <c r="AM116" s="1014"/>
      <c r="AN116" s="1023"/>
      <c r="AO116" s="1103"/>
      <c r="AP116" s="1103"/>
      <c r="AQ116" s="1012"/>
      <c r="AR116" s="1013"/>
      <c r="AS116" s="1028"/>
      <c r="AT116" s="1030"/>
      <c r="AU116" s="1030"/>
      <c r="AV116" s="1030"/>
      <c r="AW116" s="1030"/>
      <c r="AX116" s="1030"/>
      <c r="AY116" s="1030"/>
      <c r="AZ116" s="1030"/>
      <c r="BA116" s="1030"/>
      <c r="BB116" s="1030"/>
      <c r="BC116" s="1030"/>
      <c r="BD116" s="1057"/>
      <c r="BE116" s="1055"/>
      <c r="BF116" s="1024"/>
      <c r="BG116" s="1024"/>
      <c r="BH116" s="1024"/>
      <c r="BI116" s="1048"/>
    </row>
    <row r="117" spans="1:61" ht="45" customHeight="1">
      <c r="A117" s="1031"/>
      <c r="B117" s="1035"/>
      <c r="C117" s="1014"/>
      <c r="D117" s="1014"/>
      <c r="E117" s="1029"/>
      <c r="F117" s="1014"/>
      <c r="G117" s="1040"/>
      <c r="H117" s="1014"/>
      <c r="I117" s="123" t="s">
        <v>132</v>
      </c>
      <c r="J117" s="159" t="s">
        <v>90</v>
      </c>
      <c r="K117" s="1042"/>
      <c r="L117" s="1043"/>
      <c r="M117" s="1016"/>
      <c r="N117" s="1014"/>
      <c r="O117" s="1029"/>
      <c r="P117" s="1014"/>
      <c r="Q117" s="121" t="s">
        <v>118</v>
      </c>
      <c r="R117" s="122" t="s">
        <v>119</v>
      </c>
      <c r="S117" s="121">
        <v>15</v>
      </c>
      <c r="T117" s="1022"/>
      <c r="U117" s="1022"/>
      <c r="V117" s="1031"/>
      <c r="W117" s="1022"/>
      <c r="X117" s="1022"/>
      <c r="Y117" s="1022"/>
      <c r="Z117" s="1002"/>
      <c r="AA117" s="269"/>
      <c r="AB117" s="269"/>
      <c r="AC117" s="269"/>
      <c r="AD117" s="1040"/>
      <c r="AE117" s="1010"/>
      <c r="AF117" s="1008"/>
      <c r="AG117" s="1015"/>
      <c r="AH117" s="1008"/>
      <c r="AI117" s="1016"/>
      <c r="AJ117" s="1016"/>
      <c r="AK117" s="1016"/>
      <c r="AL117" s="1016"/>
      <c r="AM117" s="1014"/>
      <c r="AN117" s="1023"/>
      <c r="AO117" s="1103"/>
      <c r="AP117" s="1103"/>
      <c r="AQ117" s="1012"/>
      <c r="AR117" s="1013"/>
      <c r="AS117" s="1028"/>
      <c r="AT117" s="1030"/>
      <c r="AU117" s="1030"/>
      <c r="AV117" s="1030"/>
      <c r="AW117" s="1030"/>
      <c r="AX117" s="1030"/>
      <c r="AY117" s="1030"/>
      <c r="AZ117" s="1030"/>
      <c r="BA117" s="1030"/>
      <c r="BB117" s="1030"/>
      <c r="BC117" s="1030"/>
      <c r="BD117" s="1057"/>
      <c r="BE117" s="1055"/>
      <c r="BF117" s="1024"/>
      <c r="BG117" s="1024"/>
      <c r="BH117" s="1024"/>
      <c r="BI117" s="1048"/>
    </row>
    <row r="118" spans="1:61" ht="45" customHeight="1">
      <c r="A118" s="1031"/>
      <c r="B118" s="1035"/>
      <c r="C118" s="1014"/>
      <c r="D118" s="1014"/>
      <c r="E118" s="1029"/>
      <c r="F118" s="1014"/>
      <c r="G118" s="1040"/>
      <c r="H118" s="1014"/>
      <c r="I118" s="123" t="s">
        <v>133</v>
      </c>
      <c r="J118" s="159" t="s">
        <v>90</v>
      </c>
      <c r="K118" s="1042"/>
      <c r="L118" s="1043"/>
      <c r="M118" s="1016"/>
      <c r="N118" s="1014"/>
      <c r="O118" s="1029"/>
      <c r="P118" s="1014"/>
      <c r="Q118" s="121" t="s">
        <v>121</v>
      </c>
      <c r="R118" s="122" t="s">
        <v>122</v>
      </c>
      <c r="S118" s="121">
        <v>10</v>
      </c>
      <c r="T118" s="1022"/>
      <c r="U118" s="1022"/>
      <c r="V118" s="1031"/>
      <c r="W118" s="1022"/>
      <c r="X118" s="1022"/>
      <c r="Y118" s="1022"/>
      <c r="Z118" s="1002"/>
      <c r="AA118" s="269"/>
      <c r="AB118" s="269"/>
      <c r="AC118" s="269"/>
      <c r="AD118" s="1040"/>
      <c r="AE118" s="1010"/>
      <c r="AF118" s="1008"/>
      <c r="AG118" s="1015"/>
      <c r="AH118" s="1008"/>
      <c r="AI118" s="1016"/>
      <c r="AJ118" s="1016"/>
      <c r="AK118" s="1016"/>
      <c r="AL118" s="1016"/>
      <c r="AM118" s="1014"/>
      <c r="AN118" s="1023"/>
      <c r="AO118" s="1103"/>
      <c r="AP118" s="1103"/>
      <c r="AQ118" s="1012"/>
      <c r="AR118" s="1013"/>
      <c r="AS118" s="1028"/>
      <c r="AT118" s="1030"/>
      <c r="AU118" s="1030"/>
      <c r="AV118" s="1030"/>
      <c r="AW118" s="1030"/>
      <c r="AX118" s="1030"/>
      <c r="AY118" s="1030"/>
      <c r="AZ118" s="1030"/>
      <c r="BA118" s="1030"/>
      <c r="BB118" s="1030"/>
      <c r="BC118" s="1030"/>
      <c r="BD118" s="1057"/>
      <c r="BE118" s="1055"/>
      <c r="BF118" s="1024"/>
      <c r="BG118" s="1024"/>
      <c r="BH118" s="1024"/>
      <c r="BI118" s="1048"/>
    </row>
    <row r="119" spans="1:61" ht="45" customHeight="1" thickBot="1">
      <c r="A119" s="1031"/>
      <c r="B119" s="1035"/>
      <c r="C119" s="1014"/>
      <c r="D119" s="1014"/>
      <c r="E119" s="1029"/>
      <c r="F119" s="1014"/>
      <c r="G119" s="1041"/>
      <c r="H119" s="1014"/>
      <c r="I119" s="123" t="s">
        <v>134</v>
      </c>
      <c r="J119" s="159" t="s">
        <v>111</v>
      </c>
      <c r="K119" s="1042"/>
      <c r="L119" s="1043"/>
      <c r="M119" s="1016"/>
      <c r="N119" s="1014"/>
      <c r="O119" s="1029"/>
      <c r="P119" s="1014"/>
      <c r="Q119" s="121"/>
      <c r="R119" s="122"/>
      <c r="S119" s="121"/>
      <c r="T119" s="1022"/>
      <c r="U119" s="1022"/>
      <c r="V119" s="1031"/>
      <c r="W119" s="1022"/>
      <c r="X119" s="1022"/>
      <c r="Y119" s="1022"/>
      <c r="Z119" s="1003"/>
      <c r="AA119" s="270"/>
      <c r="AB119" s="270"/>
      <c r="AC119" s="270"/>
      <c r="AD119" s="1041"/>
      <c r="AE119" s="1011"/>
      <c r="AF119" s="1008"/>
      <c r="AG119" s="1015"/>
      <c r="AH119" s="1008"/>
      <c r="AI119" s="1016"/>
      <c r="AJ119" s="1016"/>
      <c r="AK119" s="1016"/>
      <c r="AL119" s="1016"/>
      <c r="AM119" s="1014"/>
      <c r="AN119" s="1023"/>
      <c r="AO119" s="1104"/>
      <c r="AP119" s="1104"/>
      <c r="AQ119" s="1012"/>
      <c r="AR119" s="1013"/>
      <c r="AS119" s="1028"/>
      <c r="AT119" s="1030"/>
      <c r="AU119" s="1030"/>
      <c r="AV119" s="1030"/>
      <c r="AW119" s="1030"/>
      <c r="AX119" s="1030"/>
      <c r="AY119" s="1030"/>
      <c r="AZ119" s="1030"/>
      <c r="BA119" s="1030"/>
      <c r="BB119" s="1030"/>
      <c r="BC119" s="1030"/>
      <c r="BD119" s="1057"/>
      <c r="BE119" s="1055"/>
      <c r="BF119" s="1024"/>
      <c r="BG119" s="1024"/>
      <c r="BH119" s="1024"/>
      <c r="BI119" s="1048"/>
    </row>
    <row r="120" spans="1:61" ht="46.5" customHeight="1">
      <c r="A120" s="1031">
        <v>7</v>
      </c>
      <c r="B120" s="1035" t="s">
        <v>628</v>
      </c>
      <c r="C120" s="1014" t="s">
        <v>629</v>
      </c>
      <c r="D120" s="1014" t="s">
        <v>85</v>
      </c>
      <c r="E120" s="1029" t="s">
        <v>376</v>
      </c>
      <c r="F120" s="1014" t="s">
        <v>377</v>
      </c>
      <c r="G120" s="1039" t="s">
        <v>564</v>
      </c>
      <c r="H120" s="1014" t="s">
        <v>139</v>
      </c>
      <c r="I120" s="120" t="s">
        <v>89</v>
      </c>
      <c r="J120" s="159" t="s">
        <v>111</v>
      </c>
      <c r="K120" s="1042">
        <f>COUNTIF(J120:J138,"Si")</f>
        <v>5</v>
      </c>
      <c r="L120" s="1043" t="str">
        <f>+IF(AND(K120&lt;6,K120&gt;0),"Moderado",IF(AND(K120&lt;12,K120&gt;5),"Mayor",IF(AND(K120&lt;20,K120&gt;11),"Catastrófico","Responda las Preguntas de Impacto")))</f>
        <v>Moderado</v>
      </c>
      <c r="M120" s="1016" t="str">
        <f>IF(AND(EXACT(H120,"Rara vez"),(EXACT(L120,"Moderado"))),"Moderado",IF(AND(EXACT(H120,"Rara vez"),(EXACT(L120,"Mayor"))),"Alto",IF(AND(EXACT(H120,"Rara vez"),(EXACT(L120,"Catastrófico"))),"Extremo",IF(AND(EXACT(H120,"Improbable"),(EXACT(L120,"Moderado"))),"Moderado",IF(AND(EXACT(H120,"Improbable"),(EXACT(L120,"Mayor"))),"Alto",IF(AND(EXACT(H120,"Improbable"),(EXACT(L120,"Catastrófico"))),"Extremo",IF(AND(EXACT(H120,"Posible"),(EXACT(L120,"Moderado"))),"Alto",IF(AND(EXACT(H120,"Posible"),(EXACT(L120,"Mayor"))),"Extremo",IF(AND(EXACT(H120,"Posible"),(EXACT(L120,"Catastrófico"))),"Extremo",IF(AND(EXACT(H120,"Probable"),(EXACT(L120,"Moderado"))),"Alto",IF(AND(EXACT(H120,"Probable"),(EXACT(L120,"Mayor"))),"Extremo",IF(AND(EXACT(H120,"Probable"),(EXACT(L120,"Catastrófico"))),"Extremo",IF(AND(EXACT(H120,"Casi Seguro"),(EXACT(L120,"Moderado"))),"Extremo",IF(AND(EXACT(H120,"Casi Seguro"),(EXACT(L120,"Mayor"))),"Extremo",IF(AND(EXACT(H120,"Casi Seguro"),(EXACT(L120,"Catastrófico"))),"Extremo","")))))))))))))))</f>
        <v>Alto</v>
      </c>
      <c r="N120" s="1014" t="s">
        <v>565</v>
      </c>
      <c r="O120" s="1029" t="s">
        <v>630</v>
      </c>
      <c r="P120" s="1014" t="s">
        <v>92</v>
      </c>
      <c r="Q120" s="121" t="s">
        <v>93</v>
      </c>
      <c r="R120" s="122" t="s">
        <v>94</v>
      </c>
      <c r="S120" s="121">
        <v>15</v>
      </c>
      <c r="T120" s="1022">
        <f>SUM(S120:S126)</f>
        <v>100</v>
      </c>
      <c r="U120" s="1022" t="str">
        <f>+IF(AND(T120&lt;=100,T120&gt;=96),"Fuerte",IF(AND(T120&lt;=95,T120&gt;=86),"Moderado",IF(AND(T120&lt;=85,K120&gt;=0),"Débil"," ")))</f>
        <v>Fuerte</v>
      </c>
      <c r="V120" s="1031" t="s">
        <v>95</v>
      </c>
      <c r="W120" s="1022" t="str">
        <f>IF(AND(EXACT(U120,"Fuerte"),(EXACT(V120,"Fuerte"))),"Fuerte",IF(AND(EXACT(U120,"Fuerte"),(EXACT(V120,"Moderado"))),"Moderado",IF(AND(EXACT(U120,"Fuerte"),(EXACT(V120,"Débil"))),"Débil",IF(AND(EXACT(U120,"Moderado"),(EXACT(V120,"Fuerte"))),"Moderado",IF(AND(EXACT(U120,"Moderado"),(EXACT(V120,"Moderado"))),"Moderado",IF(AND(EXACT(U120,"Moderado"),(EXACT(V120,"Débil"))),"Débil",IF(AND(EXACT(U120,"Débil"),(EXACT(V120,"Fuerte"))),"Débil",IF(AND(EXACT(U120,"Débil"),(EXACT(V120,"Moderado"))),"Débil",IF(AND(EXACT(U120,"Débil"),(EXACT(V120,"Débil"))),"Débil",)))))))))</f>
        <v>Fuerte</v>
      </c>
      <c r="X120" s="1022">
        <f>IF(W120="Fuerte",100,IF(W120="Moderado",50,IF(W120="Débil",0)))</f>
        <v>100</v>
      </c>
      <c r="Y120" s="1022">
        <f>AVERAGE(X120:X138)</f>
        <v>75</v>
      </c>
      <c r="Z120" s="1001" t="s">
        <v>578</v>
      </c>
      <c r="AA120" s="249"/>
      <c r="AB120" s="249"/>
      <c r="AC120" s="249"/>
      <c r="AD120" s="1039" t="s">
        <v>631</v>
      </c>
      <c r="AE120" s="1009" t="s">
        <v>632</v>
      </c>
      <c r="AF120" s="1008" t="str">
        <f>+IF(Y120=100,"Fuerte",IF(AND(Y120&lt;=99,Y120&gt;=50),"Moderado",IF(Y120&lt;50,"Débil"," ")))</f>
        <v>Moderado</v>
      </c>
      <c r="AG120" s="1015" t="s">
        <v>99</v>
      </c>
      <c r="AH120" s="1008" t="s">
        <v>100</v>
      </c>
      <c r="AI120" s="1016" t="str">
        <f>IF(AND(OR(AH120="Directamente",AH120="Indirectamente",AH120="No Disminuye"),(AF120="Fuerte"),(AG120="Directamente"),(OR(H120="Rara vez",H120="Improbable",H120="Posible"))),"Rara vez",IF(AND(OR(AH120="Directamente",AH120="Indirectamente",AH120="No Disminuye"),(AF120="Fuerte"),(AG120="Directamente"),(H120="Probable")),"Improbable",IF(AND(OR(AH120="Directamente",AH120="Indirectamente",AH120="No Disminuye"),(AF120="Fuerte"),(AG120="Directamente"),(H120="Casi Seguro")),"Posible",IF(AND(AH120="Directamente",AG120="No disminuye",AF120="Fuerte"),H120,IF(AND(OR(AH120="Directamente",AH120="Indirectamente",AH120="No Disminuye"),AF120="Moderado",AG120="Directamente",(OR(H120="Rara vez",H120="Improbable"))),"Rara vez",IF(AND(OR(AH120="Directamente",AH120="Indirectamente",AH120="No Disminuye"),(AF120="Moderado"),(AG120="Directamente"),(H120="Posible")),"Improbable",IF(AND(OR(AH120="Directamente",AH120="Indirectamente",AH120="No Disminuye"),(AF120="Moderado"),(AG120="Directamente"),(H120="Probable")),"Posible",IF(AND(OR(AH120="Directamente",AH120="Indirectamente",AH120="No Disminuye"),(AF120="Moderado"),(AG120="Directamente"),(H120="Casi Seguro")),"Probable",IF(AND(AH120="Directamente",AG120="No disminuye",AF120="Moderado"),H120,IF(AF120="Débil",H120," ESTA COMBINACION NO ESTÁ CONTEMPLADA EN LA METODOLOGÍA "))))))))))</f>
        <v>Improbable</v>
      </c>
      <c r="AJ120" s="1016" t="str">
        <f>IF(AND(OR(AH120="Directamente",AH120="Indirectamente",AH120="No Disminuye"),AF120="Moderado",AG120="Directamente",(OR(H120="Raro",H120="Improbable"))),"Raro",IF(AND(OR(AH120="Directamente",AH120="Indirectamente",AH120="No Disminuye"),(AF120="Moderado"),(AG120="Directamente"),(H120="Posible")),"Improbable",IF(AND(OR(AH120="Directamente",AH120="Indirectamente",AH120="No Disminuye"),(AF120="Moderado"),(AG120="Directamente"),(H120="Probable")),"Posible",IF(AND(OR(AH120="Directamente",AH120="Indirectamente",AH120="No Disminuye"),(AF120="Moderado"),(AG120="Directamente"),(H120="Casi Seguro")),"Probable",IF(AND(AH120="Directamente",AG120="No disminuye",AF120="Moderado"),H120," ")))))</f>
        <v>Improbable</v>
      </c>
      <c r="AK120" s="1016" t="str">
        <f>L120</f>
        <v>Moderado</v>
      </c>
      <c r="AL120" s="1016" t="str">
        <f>IF(AND(EXACT(AI120,"Rara vez"),(EXACT(AK120,"Moderado"))),"Moderado",IF(AND(EXACT(AI120,"Rara vez"),(EXACT(AK120,"Mayor"))),"Alto",IF(AND(EXACT(AI120,"Rara vez"),(EXACT(AK120,"Catastrófico"))),"Extremo",IF(AND(EXACT(AI120,"Improbable"),(EXACT(AK120,"Moderado"))),"Moderado",IF(AND(EXACT(AI120,"Improbable"),(EXACT(AK120,"Mayor"))),"Alto",IF(AND(EXACT(AI120,"Improbable"),(EXACT(AK120,"Catastrófico"))),"Extremo",IF(AND(EXACT(AI120,"Posible"),(EXACT(AK120,"Moderado"))),"Alto",IF(AND(EXACT(AI120,"Posible"),(EXACT(AK120,"Mayor"))),"Extremo",IF(AND(EXACT(AI120,"Posible"),(EXACT(AK120,"Catastrófico"))),"Extremo",IF(AND(EXACT(AI120,"Probable"),(EXACT(AK120,"Moderado"))),"Alto",IF(AND(EXACT(AI120,"Probable"),(EXACT(AK120,"Mayor"))),"Extremo",IF(AND(EXACT(AI120,"Probable"),(EXACT(AK120,"Catastrófico"))),"Extremo",IF(AND(EXACT(AI120,"Casi Seguro"),(EXACT(AK120,"Moderado"))),"Extremo",IF(AND(EXACT(AI120,"Casi Seguro"),(EXACT(AK120,"Mayor"))),"Extremo",IF(AND(EXACT(AI120,"Casi Seguro"),(EXACT(AK120,"Catastrófico"))),"Extremo","")))))))))))))))</f>
        <v>Moderado</v>
      </c>
      <c r="AM120" s="1014" t="s">
        <v>565</v>
      </c>
      <c r="AN120" s="1019" t="s">
        <v>633</v>
      </c>
      <c r="AO120" s="1017">
        <v>44562</v>
      </c>
      <c r="AP120" s="1017">
        <v>44926</v>
      </c>
      <c r="AQ120" s="1012" t="s">
        <v>634</v>
      </c>
      <c r="AR120" s="1013" t="s">
        <v>635</v>
      </c>
      <c r="AS120" s="1032"/>
      <c r="AT120" s="1025"/>
      <c r="AU120" s="1025"/>
      <c r="AV120" s="1025"/>
      <c r="AW120" s="1025"/>
      <c r="AX120" s="1025"/>
      <c r="AY120" s="1025"/>
      <c r="AZ120" s="1025"/>
      <c r="BA120" s="1025"/>
      <c r="BB120" s="1025"/>
      <c r="BC120" s="1025"/>
      <c r="BD120" s="1071"/>
      <c r="BE120" s="1064"/>
      <c r="BF120" s="1058"/>
      <c r="BG120" s="1058"/>
      <c r="BH120" s="1058"/>
      <c r="BI120" s="1052"/>
    </row>
    <row r="121" spans="1:61" ht="30" customHeight="1">
      <c r="A121" s="1031"/>
      <c r="B121" s="1035"/>
      <c r="C121" s="1014"/>
      <c r="D121" s="1014"/>
      <c r="E121" s="1029"/>
      <c r="F121" s="1014"/>
      <c r="G121" s="1040"/>
      <c r="H121" s="1014"/>
      <c r="I121" s="120" t="s">
        <v>104</v>
      </c>
      <c r="J121" s="159" t="s">
        <v>111</v>
      </c>
      <c r="K121" s="1042"/>
      <c r="L121" s="1043"/>
      <c r="M121" s="1016"/>
      <c r="N121" s="1014"/>
      <c r="O121" s="1029"/>
      <c r="P121" s="1014"/>
      <c r="Q121" s="121" t="s">
        <v>105</v>
      </c>
      <c r="R121" s="122" t="s">
        <v>106</v>
      </c>
      <c r="S121" s="121">
        <v>15</v>
      </c>
      <c r="T121" s="1022"/>
      <c r="U121" s="1022"/>
      <c r="V121" s="1031"/>
      <c r="W121" s="1022"/>
      <c r="X121" s="1022"/>
      <c r="Y121" s="1022"/>
      <c r="Z121" s="1002"/>
      <c r="AA121" s="269"/>
      <c r="AB121" s="269"/>
      <c r="AC121" s="269"/>
      <c r="AD121" s="1040"/>
      <c r="AE121" s="1010"/>
      <c r="AF121" s="1008"/>
      <c r="AG121" s="1015"/>
      <c r="AH121" s="1008"/>
      <c r="AI121" s="1016"/>
      <c r="AJ121" s="1016"/>
      <c r="AK121" s="1016"/>
      <c r="AL121" s="1016"/>
      <c r="AM121" s="1014"/>
      <c r="AN121" s="1020"/>
      <c r="AO121" s="1017"/>
      <c r="AP121" s="1017"/>
      <c r="AQ121" s="1012"/>
      <c r="AR121" s="1013"/>
      <c r="AS121" s="1033"/>
      <c r="AT121" s="1026"/>
      <c r="AU121" s="1026"/>
      <c r="AV121" s="1026"/>
      <c r="AW121" s="1026"/>
      <c r="AX121" s="1026"/>
      <c r="AY121" s="1026"/>
      <c r="AZ121" s="1026"/>
      <c r="BA121" s="1026"/>
      <c r="BB121" s="1026"/>
      <c r="BC121" s="1026"/>
      <c r="BD121" s="1072"/>
      <c r="BE121" s="1065"/>
      <c r="BF121" s="1059"/>
      <c r="BG121" s="1059"/>
      <c r="BH121" s="1059"/>
      <c r="BI121" s="1053"/>
    </row>
    <row r="122" spans="1:61" ht="30" customHeight="1">
      <c r="A122" s="1031"/>
      <c r="B122" s="1035"/>
      <c r="C122" s="1014"/>
      <c r="D122" s="1014"/>
      <c r="E122" s="1029"/>
      <c r="F122" s="1014"/>
      <c r="G122" s="1040"/>
      <c r="H122" s="1014"/>
      <c r="I122" s="120" t="s">
        <v>107</v>
      </c>
      <c r="J122" s="159" t="s">
        <v>90</v>
      </c>
      <c r="K122" s="1042"/>
      <c r="L122" s="1043"/>
      <c r="M122" s="1016"/>
      <c r="N122" s="1014"/>
      <c r="O122" s="1029"/>
      <c r="P122" s="1014"/>
      <c r="Q122" s="121" t="s">
        <v>108</v>
      </c>
      <c r="R122" s="122" t="s">
        <v>109</v>
      </c>
      <c r="S122" s="121">
        <v>15</v>
      </c>
      <c r="T122" s="1022"/>
      <c r="U122" s="1022"/>
      <c r="V122" s="1031"/>
      <c r="W122" s="1022"/>
      <c r="X122" s="1022"/>
      <c r="Y122" s="1022"/>
      <c r="Z122" s="1002"/>
      <c r="AA122" s="269"/>
      <c r="AB122" s="269"/>
      <c r="AC122" s="269"/>
      <c r="AD122" s="1040"/>
      <c r="AE122" s="1010"/>
      <c r="AF122" s="1008"/>
      <c r="AG122" s="1015"/>
      <c r="AH122" s="1008"/>
      <c r="AI122" s="1016"/>
      <c r="AJ122" s="1016"/>
      <c r="AK122" s="1016"/>
      <c r="AL122" s="1016"/>
      <c r="AM122" s="1014"/>
      <c r="AN122" s="1020"/>
      <c r="AO122" s="1017"/>
      <c r="AP122" s="1017"/>
      <c r="AQ122" s="1012"/>
      <c r="AR122" s="1013"/>
      <c r="AS122" s="1033"/>
      <c r="AT122" s="1026"/>
      <c r="AU122" s="1026"/>
      <c r="AV122" s="1026"/>
      <c r="AW122" s="1026"/>
      <c r="AX122" s="1026"/>
      <c r="AY122" s="1026"/>
      <c r="AZ122" s="1026"/>
      <c r="BA122" s="1026"/>
      <c r="BB122" s="1026"/>
      <c r="BC122" s="1026"/>
      <c r="BD122" s="1072"/>
      <c r="BE122" s="1065"/>
      <c r="BF122" s="1059"/>
      <c r="BG122" s="1059"/>
      <c r="BH122" s="1059"/>
      <c r="BI122" s="1053"/>
    </row>
    <row r="123" spans="1:61" ht="30" customHeight="1">
      <c r="A123" s="1031"/>
      <c r="B123" s="1035"/>
      <c r="C123" s="1014"/>
      <c r="D123" s="1014"/>
      <c r="E123" s="1029"/>
      <c r="F123" s="1014"/>
      <c r="G123" s="1040"/>
      <c r="H123" s="1014"/>
      <c r="I123" s="120" t="s">
        <v>110</v>
      </c>
      <c r="J123" s="159" t="s">
        <v>111</v>
      </c>
      <c r="K123" s="1042"/>
      <c r="L123" s="1043"/>
      <c r="M123" s="1016"/>
      <c r="N123" s="1014"/>
      <c r="O123" s="1029"/>
      <c r="P123" s="1014"/>
      <c r="Q123" s="121" t="s">
        <v>112</v>
      </c>
      <c r="R123" s="122" t="s">
        <v>113</v>
      </c>
      <c r="S123" s="121">
        <v>15</v>
      </c>
      <c r="T123" s="1022"/>
      <c r="U123" s="1022"/>
      <c r="V123" s="1031"/>
      <c r="W123" s="1022"/>
      <c r="X123" s="1022"/>
      <c r="Y123" s="1022"/>
      <c r="Z123" s="1002"/>
      <c r="AA123" s="269"/>
      <c r="AB123" s="269"/>
      <c r="AC123" s="269"/>
      <c r="AD123" s="1040"/>
      <c r="AE123" s="1010"/>
      <c r="AF123" s="1008"/>
      <c r="AG123" s="1015"/>
      <c r="AH123" s="1008"/>
      <c r="AI123" s="1016"/>
      <c r="AJ123" s="1016"/>
      <c r="AK123" s="1016"/>
      <c r="AL123" s="1016"/>
      <c r="AM123" s="1014"/>
      <c r="AN123" s="1020"/>
      <c r="AO123" s="1017"/>
      <c r="AP123" s="1017"/>
      <c r="AQ123" s="1012"/>
      <c r="AR123" s="1013"/>
      <c r="AS123" s="1033"/>
      <c r="AT123" s="1026"/>
      <c r="AU123" s="1026"/>
      <c r="AV123" s="1026"/>
      <c r="AW123" s="1026"/>
      <c r="AX123" s="1026"/>
      <c r="AY123" s="1026"/>
      <c r="AZ123" s="1026"/>
      <c r="BA123" s="1026"/>
      <c r="BB123" s="1026"/>
      <c r="BC123" s="1026"/>
      <c r="BD123" s="1072"/>
      <c r="BE123" s="1065"/>
      <c r="BF123" s="1059"/>
      <c r="BG123" s="1059"/>
      <c r="BH123" s="1059"/>
      <c r="BI123" s="1053"/>
    </row>
    <row r="124" spans="1:61" ht="30" customHeight="1">
      <c r="A124" s="1031"/>
      <c r="B124" s="1035"/>
      <c r="C124" s="1014"/>
      <c r="D124" s="1014"/>
      <c r="E124" s="1029"/>
      <c r="F124" s="1014"/>
      <c r="G124" s="1040"/>
      <c r="H124" s="1014"/>
      <c r="I124" s="120" t="s">
        <v>114</v>
      </c>
      <c r="J124" s="159" t="s">
        <v>90</v>
      </c>
      <c r="K124" s="1042"/>
      <c r="L124" s="1043"/>
      <c r="M124" s="1016"/>
      <c r="N124" s="1014"/>
      <c r="O124" s="1029"/>
      <c r="P124" s="1014"/>
      <c r="Q124" s="121" t="s">
        <v>115</v>
      </c>
      <c r="R124" s="122" t="s">
        <v>116</v>
      </c>
      <c r="S124" s="121">
        <v>15</v>
      </c>
      <c r="T124" s="1022"/>
      <c r="U124" s="1022"/>
      <c r="V124" s="1031"/>
      <c r="W124" s="1022"/>
      <c r="X124" s="1022"/>
      <c r="Y124" s="1022"/>
      <c r="Z124" s="1002"/>
      <c r="AA124" s="269"/>
      <c r="AB124" s="269"/>
      <c r="AC124" s="269"/>
      <c r="AD124" s="1040"/>
      <c r="AE124" s="1010"/>
      <c r="AF124" s="1008"/>
      <c r="AG124" s="1015"/>
      <c r="AH124" s="1008"/>
      <c r="AI124" s="1016"/>
      <c r="AJ124" s="1016"/>
      <c r="AK124" s="1016"/>
      <c r="AL124" s="1016"/>
      <c r="AM124" s="1014"/>
      <c r="AN124" s="1020"/>
      <c r="AO124" s="1017"/>
      <c r="AP124" s="1017"/>
      <c r="AQ124" s="1012"/>
      <c r="AR124" s="1013"/>
      <c r="AS124" s="1033"/>
      <c r="AT124" s="1026"/>
      <c r="AU124" s="1026"/>
      <c r="AV124" s="1026"/>
      <c r="AW124" s="1026"/>
      <c r="AX124" s="1026"/>
      <c r="AY124" s="1026"/>
      <c r="AZ124" s="1026"/>
      <c r="BA124" s="1026"/>
      <c r="BB124" s="1026"/>
      <c r="BC124" s="1026"/>
      <c r="BD124" s="1072"/>
      <c r="BE124" s="1065"/>
      <c r="BF124" s="1059"/>
      <c r="BG124" s="1059"/>
      <c r="BH124" s="1059"/>
      <c r="BI124" s="1053"/>
    </row>
    <row r="125" spans="1:61" ht="30" customHeight="1">
      <c r="A125" s="1031"/>
      <c r="B125" s="1035"/>
      <c r="C125" s="1014"/>
      <c r="D125" s="1014"/>
      <c r="E125" s="1029"/>
      <c r="F125" s="1014"/>
      <c r="G125" s="1040"/>
      <c r="H125" s="1014"/>
      <c r="I125" s="120" t="s">
        <v>117</v>
      </c>
      <c r="J125" s="159" t="s">
        <v>111</v>
      </c>
      <c r="K125" s="1042"/>
      <c r="L125" s="1043"/>
      <c r="M125" s="1016"/>
      <c r="N125" s="1014"/>
      <c r="O125" s="1029"/>
      <c r="P125" s="1014"/>
      <c r="Q125" s="121" t="s">
        <v>118</v>
      </c>
      <c r="R125" s="122" t="s">
        <v>119</v>
      </c>
      <c r="S125" s="121">
        <v>15</v>
      </c>
      <c r="T125" s="1022"/>
      <c r="U125" s="1022"/>
      <c r="V125" s="1031"/>
      <c r="W125" s="1022"/>
      <c r="X125" s="1022"/>
      <c r="Y125" s="1022"/>
      <c r="Z125" s="1002"/>
      <c r="AA125" s="269"/>
      <c r="AB125" s="269"/>
      <c r="AC125" s="269"/>
      <c r="AD125" s="1040"/>
      <c r="AE125" s="1010"/>
      <c r="AF125" s="1008"/>
      <c r="AG125" s="1015"/>
      <c r="AH125" s="1008"/>
      <c r="AI125" s="1016"/>
      <c r="AJ125" s="1016"/>
      <c r="AK125" s="1016"/>
      <c r="AL125" s="1016"/>
      <c r="AM125" s="1014"/>
      <c r="AN125" s="1020"/>
      <c r="AO125" s="1017"/>
      <c r="AP125" s="1017"/>
      <c r="AQ125" s="1012"/>
      <c r="AR125" s="1013"/>
      <c r="AS125" s="1033"/>
      <c r="AT125" s="1026"/>
      <c r="AU125" s="1026"/>
      <c r="AV125" s="1026"/>
      <c r="AW125" s="1026"/>
      <c r="AX125" s="1026"/>
      <c r="AY125" s="1026"/>
      <c r="AZ125" s="1026"/>
      <c r="BA125" s="1026"/>
      <c r="BB125" s="1026"/>
      <c r="BC125" s="1026"/>
      <c r="BD125" s="1072"/>
      <c r="BE125" s="1065"/>
      <c r="BF125" s="1059"/>
      <c r="BG125" s="1059"/>
      <c r="BH125" s="1059"/>
      <c r="BI125" s="1053"/>
    </row>
    <row r="126" spans="1:61" ht="30" customHeight="1">
      <c r="A126" s="1031"/>
      <c r="B126" s="1035"/>
      <c r="C126" s="1014"/>
      <c r="D126" s="1014"/>
      <c r="E126" s="1029"/>
      <c r="F126" s="1014"/>
      <c r="G126" s="1040"/>
      <c r="H126" s="1014"/>
      <c r="I126" s="120" t="s">
        <v>120</v>
      </c>
      <c r="J126" s="159" t="s">
        <v>90</v>
      </c>
      <c r="K126" s="1042"/>
      <c r="L126" s="1043"/>
      <c r="M126" s="1016"/>
      <c r="N126" s="1014"/>
      <c r="O126" s="1029"/>
      <c r="P126" s="1014"/>
      <c r="Q126" s="121" t="s">
        <v>121</v>
      </c>
      <c r="R126" s="122" t="s">
        <v>122</v>
      </c>
      <c r="S126" s="121">
        <v>10</v>
      </c>
      <c r="T126" s="1022"/>
      <c r="U126" s="1022"/>
      <c r="V126" s="1031"/>
      <c r="W126" s="1022"/>
      <c r="X126" s="1022"/>
      <c r="Y126" s="1022"/>
      <c r="Z126" s="1002"/>
      <c r="AA126" s="271">
        <v>0.33</v>
      </c>
      <c r="AB126" s="271">
        <v>0.33</v>
      </c>
      <c r="AC126" s="271">
        <v>0.34</v>
      </c>
      <c r="AD126" s="1040"/>
      <c r="AE126" s="1010"/>
      <c r="AF126" s="1008"/>
      <c r="AG126" s="1015"/>
      <c r="AH126" s="1008"/>
      <c r="AI126" s="1016"/>
      <c r="AJ126" s="1016"/>
      <c r="AK126" s="1016"/>
      <c r="AL126" s="1016"/>
      <c r="AM126" s="1014"/>
      <c r="AN126" s="1020"/>
      <c r="AO126" s="1017"/>
      <c r="AP126" s="1017"/>
      <c r="AQ126" s="1012"/>
      <c r="AR126" s="1013"/>
      <c r="AS126" s="1033"/>
      <c r="AT126" s="1026"/>
      <c r="AU126" s="1026"/>
      <c r="AV126" s="1026"/>
      <c r="AW126" s="1026"/>
      <c r="AX126" s="1026"/>
      <c r="AY126" s="1026"/>
      <c r="AZ126" s="1026"/>
      <c r="BA126" s="1026"/>
      <c r="BB126" s="1026"/>
      <c r="BC126" s="1026"/>
      <c r="BD126" s="1072"/>
      <c r="BE126" s="1065"/>
      <c r="BF126" s="1059"/>
      <c r="BG126" s="1059"/>
      <c r="BH126" s="1059"/>
      <c r="BI126" s="1053"/>
    </row>
    <row r="127" spans="1:61" ht="72" customHeight="1">
      <c r="A127" s="1031"/>
      <c r="B127" s="1035"/>
      <c r="C127" s="1014"/>
      <c r="D127" s="1014"/>
      <c r="E127" s="1029"/>
      <c r="F127" s="1014"/>
      <c r="G127" s="1040"/>
      <c r="H127" s="1014"/>
      <c r="I127" s="120" t="s">
        <v>123</v>
      </c>
      <c r="J127" s="159" t="s">
        <v>111</v>
      </c>
      <c r="K127" s="1042"/>
      <c r="L127" s="1043"/>
      <c r="M127" s="1016"/>
      <c r="N127" s="1014"/>
      <c r="O127" s="1029"/>
      <c r="P127" s="1014"/>
      <c r="Q127" s="1022"/>
      <c r="R127" s="1031"/>
      <c r="S127" s="1022"/>
      <c r="T127" s="1022"/>
      <c r="U127" s="1022"/>
      <c r="V127" s="1031"/>
      <c r="W127" s="1022"/>
      <c r="X127" s="1022"/>
      <c r="Y127" s="1022"/>
      <c r="Z127" s="1002"/>
      <c r="AA127" s="269"/>
      <c r="AB127" s="269"/>
      <c r="AC127" s="269"/>
      <c r="AD127" s="1040"/>
      <c r="AE127" s="1010"/>
      <c r="AF127" s="1008"/>
      <c r="AG127" s="1015"/>
      <c r="AH127" s="1008"/>
      <c r="AI127" s="1016"/>
      <c r="AJ127" s="1016"/>
      <c r="AK127" s="1016"/>
      <c r="AL127" s="1016"/>
      <c r="AM127" s="1014"/>
      <c r="AN127" s="1020"/>
      <c r="AO127" s="1017"/>
      <c r="AP127" s="1017"/>
      <c r="AQ127" s="1012"/>
      <c r="AR127" s="1013"/>
      <c r="AS127" s="1034"/>
      <c r="AT127" s="1027"/>
      <c r="AU127" s="1027"/>
      <c r="AV127" s="1027"/>
      <c r="AW127" s="1027"/>
      <c r="AX127" s="1027"/>
      <c r="AY127" s="1027"/>
      <c r="AZ127" s="1027"/>
      <c r="BA127" s="1027"/>
      <c r="BB127" s="1027"/>
      <c r="BC127" s="1027"/>
      <c r="BD127" s="1073"/>
      <c r="BE127" s="1066"/>
      <c r="BF127" s="1060"/>
      <c r="BG127" s="1060"/>
      <c r="BH127" s="1060"/>
      <c r="BI127" s="1054"/>
    </row>
    <row r="128" spans="1:61" ht="45" customHeight="1">
      <c r="A128" s="1031"/>
      <c r="B128" s="1035"/>
      <c r="C128" s="1014"/>
      <c r="D128" s="1014"/>
      <c r="E128" s="1029"/>
      <c r="F128" s="1014"/>
      <c r="G128" s="1040"/>
      <c r="H128" s="1014"/>
      <c r="I128" s="120" t="s">
        <v>124</v>
      </c>
      <c r="J128" s="159" t="s">
        <v>90</v>
      </c>
      <c r="K128" s="1042"/>
      <c r="L128" s="1043"/>
      <c r="M128" s="1016"/>
      <c r="N128" s="1014"/>
      <c r="O128" s="1029"/>
      <c r="P128" s="1014"/>
      <c r="Q128" s="1022"/>
      <c r="R128" s="1031"/>
      <c r="S128" s="1022"/>
      <c r="T128" s="1022"/>
      <c r="U128" s="1022"/>
      <c r="V128" s="1031"/>
      <c r="W128" s="1022"/>
      <c r="X128" s="1022"/>
      <c r="Y128" s="1022"/>
      <c r="Z128" s="1002"/>
      <c r="AA128" s="269"/>
      <c r="AB128" s="269"/>
      <c r="AC128" s="269"/>
      <c r="AD128" s="1040"/>
      <c r="AE128" s="1010"/>
      <c r="AF128" s="1008"/>
      <c r="AG128" s="1015"/>
      <c r="AH128" s="1008"/>
      <c r="AI128" s="1016"/>
      <c r="AJ128" s="1016"/>
      <c r="AK128" s="1016"/>
      <c r="AL128" s="1016"/>
      <c r="AM128" s="1014"/>
      <c r="AN128" s="1020"/>
      <c r="AO128" s="1017"/>
      <c r="AP128" s="1017"/>
      <c r="AQ128" s="1012"/>
      <c r="AR128" s="1013"/>
      <c r="AS128" s="1028"/>
      <c r="AT128" s="1030"/>
      <c r="AU128" s="1030"/>
      <c r="AV128" s="1030"/>
      <c r="AW128" s="1030"/>
      <c r="AX128" s="1030"/>
      <c r="AY128" s="1030"/>
      <c r="AZ128" s="1030"/>
      <c r="BA128" s="1030"/>
      <c r="BB128" s="1030"/>
      <c r="BC128" s="1030"/>
      <c r="BD128" s="1057"/>
      <c r="BE128" s="1055"/>
      <c r="BF128" s="1024"/>
      <c r="BG128" s="1024"/>
      <c r="BH128" s="1024"/>
      <c r="BI128" s="1048"/>
    </row>
    <row r="129" spans="1:61" ht="45" customHeight="1">
      <c r="A129" s="1031"/>
      <c r="B129" s="1035"/>
      <c r="C129" s="1014"/>
      <c r="D129" s="1014"/>
      <c r="E129" s="1029"/>
      <c r="F129" s="1014"/>
      <c r="G129" s="1040"/>
      <c r="H129" s="1014"/>
      <c r="I129" s="120" t="s">
        <v>125</v>
      </c>
      <c r="J129" s="159" t="s">
        <v>111</v>
      </c>
      <c r="K129" s="1042"/>
      <c r="L129" s="1043"/>
      <c r="M129" s="1016"/>
      <c r="N129" s="1014"/>
      <c r="O129" s="1029"/>
      <c r="P129" s="1014"/>
      <c r="Q129" s="1022"/>
      <c r="R129" s="1031"/>
      <c r="S129" s="1022"/>
      <c r="T129" s="1022"/>
      <c r="U129" s="1022"/>
      <c r="V129" s="1031"/>
      <c r="W129" s="1022"/>
      <c r="X129" s="1022"/>
      <c r="Y129" s="1022"/>
      <c r="Z129" s="1002"/>
      <c r="AA129" s="269"/>
      <c r="AB129" s="269"/>
      <c r="AC129" s="269"/>
      <c r="AD129" s="1040"/>
      <c r="AE129" s="1010"/>
      <c r="AF129" s="1008"/>
      <c r="AG129" s="1015"/>
      <c r="AH129" s="1008"/>
      <c r="AI129" s="1016"/>
      <c r="AJ129" s="1016"/>
      <c r="AK129" s="1016"/>
      <c r="AL129" s="1016"/>
      <c r="AM129" s="1014"/>
      <c r="AN129" s="1020"/>
      <c r="AO129" s="1017"/>
      <c r="AP129" s="1017"/>
      <c r="AQ129" s="1012"/>
      <c r="AR129" s="1013"/>
      <c r="AS129" s="1028"/>
      <c r="AT129" s="1030"/>
      <c r="AU129" s="1030"/>
      <c r="AV129" s="1030"/>
      <c r="AW129" s="1030"/>
      <c r="AX129" s="1030"/>
      <c r="AY129" s="1030"/>
      <c r="AZ129" s="1030"/>
      <c r="BA129" s="1030"/>
      <c r="BB129" s="1030"/>
      <c r="BC129" s="1030"/>
      <c r="BD129" s="1057"/>
      <c r="BE129" s="1055"/>
      <c r="BF129" s="1024"/>
      <c r="BG129" s="1024"/>
      <c r="BH129" s="1024"/>
      <c r="BI129" s="1048"/>
    </row>
    <row r="130" spans="1:61" ht="45" customHeight="1">
      <c r="A130" s="1031"/>
      <c r="B130" s="1035"/>
      <c r="C130" s="1014"/>
      <c r="D130" s="1014"/>
      <c r="E130" s="1029"/>
      <c r="F130" s="1014"/>
      <c r="G130" s="1040"/>
      <c r="H130" s="1014"/>
      <c r="I130" s="120" t="s">
        <v>126</v>
      </c>
      <c r="J130" s="159" t="s">
        <v>111</v>
      </c>
      <c r="K130" s="1042"/>
      <c r="L130" s="1043"/>
      <c r="M130" s="1016"/>
      <c r="N130" s="1014"/>
      <c r="O130" s="1029"/>
      <c r="P130" s="1014"/>
      <c r="Q130" s="1022"/>
      <c r="R130" s="1031"/>
      <c r="S130" s="1022"/>
      <c r="T130" s="1022"/>
      <c r="U130" s="1022"/>
      <c r="V130" s="1031"/>
      <c r="W130" s="1022"/>
      <c r="X130" s="1022"/>
      <c r="Y130" s="1022"/>
      <c r="Z130" s="1003"/>
      <c r="AA130" s="270"/>
      <c r="AB130" s="270"/>
      <c r="AC130" s="270"/>
      <c r="AD130" s="1041"/>
      <c r="AE130" s="1011"/>
      <c r="AF130" s="1008"/>
      <c r="AG130" s="1015"/>
      <c r="AH130" s="1008"/>
      <c r="AI130" s="1016"/>
      <c r="AJ130" s="1016"/>
      <c r="AK130" s="1016"/>
      <c r="AL130" s="1016"/>
      <c r="AM130" s="1014"/>
      <c r="AN130" s="1021"/>
      <c r="AO130" s="1017"/>
      <c r="AP130" s="1017"/>
      <c r="AQ130" s="1012"/>
      <c r="AR130" s="1013"/>
      <c r="AS130" s="1028"/>
      <c r="AT130" s="1030"/>
      <c r="AU130" s="1030"/>
      <c r="AV130" s="1030"/>
      <c r="AW130" s="1030"/>
      <c r="AX130" s="1030"/>
      <c r="AY130" s="1030"/>
      <c r="AZ130" s="1030"/>
      <c r="BA130" s="1030"/>
      <c r="BB130" s="1030"/>
      <c r="BC130" s="1030"/>
      <c r="BD130" s="1057"/>
      <c r="BE130" s="1055"/>
      <c r="BF130" s="1024"/>
      <c r="BG130" s="1024"/>
      <c r="BH130" s="1024"/>
      <c r="BI130" s="1048"/>
    </row>
    <row r="131" spans="1:61" ht="45" customHeight="1">
      <c r="A131" s="1031"/>
      <c r="B131" s="1035"/>
      <c r="C131" s="1014"/>
      <c r="D131" s="1014"/>
      <c r="E131" s="1029" t="s">
        <v>570</v>
      </c>
      <c r="F131" s="1014"/>
      <c r="G131" s="1040"/>
      <c r="H131" s="1014"/>
      <c r="I131" s="120" t="s">
        <v>127</v>
      </c>
      <c r="J131" s="159" t="s">
        <v>90</v>
      </c>
      <c r="K131" s="1042"/>
      <c r="L131" s="1043"/>
      <c r="M131" s="1016"/>
      <c r="N131" s="1014"/>
      <c r="O131" s="1102" t="s">
        <v>636</v>
      </c>
      <c r="P131" s="1014" t="s">
        <v>413</v>
      </c>
      <c r="Q131" s="121" t="s">
        <v>93</v>
      </c>
      <c r="R131" s="122" t="s">
        <v>94</v>
      </c>
      <c r="S131" s="121">
        <v>15</v>
      </c>
      <c r="T131" s="1022">
        <f>SUM(S131:S137)</f>
        <v>95</v>
      </c>
      <c r="U131" s="1022" t="str">
        <f>+IF(AND(T131&lt;=100,T131&gt;=96),"Fuerte",IF(AND(T131&lt;=95,T131&gt;=86),"Moderado",IF(AND(T131&lt;=85,K131&gt;=0),"Débil"," ")))</f>
        <v>Moderado</v>
      </c>
      <c r="V131" s="1031" t="s">
        <v>95</v>
      </c>
      <c r="W131" s="1022" t="str">
        <f>IF(AND(EXACT(U131,"Fuerte"),(EXACT(V131,"Fuerte"))),"Fuerte",IF(AND(EXACT(U131,"Fuerte"),(EXACT(V131,"Moderado"))),"Moderado",IF(AND(EXACT(U131,"Fuerte"),(EXACT(V131,"Débil"))),"Débil",IF(AND(EXACT(U131,"Moderado"),(EXACT(V131,"Fuerte"))),"Moderado",IF(AND(EXACT(U131,"Moderado"),(EXACT(V131,"Moderado"))),"Moderado",IF(AND(EXACT(U131,"Moderado"),(EXACT(V131,"Débil"))),"Débil",IF(AND(EXACT(U131,"Débil"),(EXACT(V131,"Fuerte"))),"Débil",IF(AND(EXACT(U131,"Débil"),(EXACT(V131,"Moderado"))),"Débil",IF(AND(EXACT(U131,"Débil"),(EXACT(V131,"Débil"))),"Débil",)))))))))</f>
        <v>Moderado</v>
      </c>
      <c r="X131" s="1022">
        <f>IF(W131="Fuerte",100,IF(W131="Moderado",50,IF(W131="Débil",0)))</f>
        <v>50</v>
      </c>
      <c r="Y131" s="1022"/>
      <c r="Z131" s="1001" t="s">
        <v>494</v>
      </c>
      <c r="AA131" s="249"/>
      <c r="AB131" s="249"/>
      <c r="AC131" s="249"/>
      <c r="AD131" s="1039" t="s">
        <v>637</v>
      </c>
      <c r="AE131" s="1009" t="s">
        <v>638</v>
      </c>
      <c r="AF131" s="1008"/>
      <c r="AG131" s="1015"/>
      <c r="AH131" s="1008"/>
      <c r="AI131" s="1016"/>
      <c r="AJ131" s="1016"/>
      <c r="AK131" s="1016"/>
      <c r="AL131" s="1016"/>
      <c r="AM131" s="1014"/>
      <c r="AN131" s="1023" t="s">
        <v>639</v>
      </c>
      <c r="AO131" s="1017"/>
      <c r="AP131" s="1017"/>
      <c r="AQ131" s="1012"/>
      <c r="AR131" s="1013" t="s">
        <v>640</v>
      </c>
      <c r="AS131" s="1028"/>
      <c r="AT131" s="1030"/>
      <c r="AU131" s="1030"/>
      <c r="AV131" s="1030"/>
      <c r="AW131" s="1030"/>
      <c r="AX131" s="1030"/>
      <c r="AY131" s="1030"/>
      <c r="AZ131" s="1030"/>
      <c r="BA131" s="1030"/>
      <c r="BB131" s="1030"/>
      <c r="BC131" s="1030"/>
      <c r="BD131" s="1057"/>
      <c r="BE131" s="1055"/>
      <c r="BF131" s="1024"/>
      <c r="BG131" s="1024"/>
      <c r="BH131" s="1024"/>
      <c r="BI131" s="1048"/>
    </row>
    <row r="132" spans="1:61" ht="45" customHeight="1">
      <c r="A132" s="1031"/>
      <c r="B132" s="1035"/>
      <c r="C132" s="1014"/>
      <c r="D132" s="1014"/>
      <c r="E132" s="1029"/>
      <c r="F132" s="1014"/>
      <c r="G132" s="1040"/>
      <c r="H132" s="1014"/>
      <c r="I132" s="123" t="s">
        <v>128</v>
      </c>
      <c r="J132" s="159" t="s">
        <v>111</v>
      </c>
      <c r="K132" s="1042"/>
      <c r="L132" s="1043"/>
      <c r="M132" s="1016"/>
      <c r="N132" s="1014"/>
      <c r="O132" s="1102"/>
      <c r="P132" s="1014"/>
      <c r="Q132" s="121" t="s">
        <v>105</v>
      </c>
      <c r="R132" s="122" t="s">
        <v>106</v>
      </c>
      <c r="S132" s="121">
        <v>15</v>
      </c>
      <c r="T132" s="1022"/>
      <c r="U132" s="1022"/>
      <c r="V132" s="1031"/>
      <c r="W132" s="1022"/>
      <c r="X132" s="1022"/>
      <c r="Y132" s="1022"/>
      <c r="Z132" s="1002"/>
      <c r="AA132" s="269"/>
      <c r="AB132" s="269"/>
      <c r="AC132" s="269"/>
      <c r="AD132" s="1040"/>
      <c r="AE132" s="1010"/>
      <c r="AF132" s="1008"/>
      <c r="AG132" s="1015"/>
      <c r="AH132" s="1008"/>
      <c r="AI132" s="1016"/>
      <c r="AJ132" s="1016"/>
      <c r="AK132" s="1016"/>
      <c r="AL132" s="1016"/>
      <c r="AM132" s="1014"/>
      <c r="AN132" s="1023"/>
      <c r="AO132" s="1017"/>
      <c r="AP132" s="1017"/>
      <c r="AQ132" s="1012"/>
      <c r="AR132" s="1013"/>
      <c r="AS132" s="1028"/>
      <c r="AT132" s="1030"/>
      <c r="AU132" s="1030"/>
      <c r="AV132" s="1030"/>
      <c r="AW132" s="1030"/>
      <c r="AX132" s="1030"/>
      <c r="AY132" s="1030"/>
      <c r="AZ132" s="1030"/>
      <c r="BA132" s="1030"/>
      <c r="BB132" s="1030"/>
      <c r="BC132" s="1030"/>
      <c r="BD132" s="1057"/>
      <c r="BE132" s="1055"/>
      <c r="BF132" s="1024"/>
      <c r="BG132" s="1024"/>
      <c r="BH132" s="1024"/>
      <c r="BI132" s="1048"/>
    </row>
    <row r="133" spans="1:61" ht="45" customHeight="1">
      <c r="A133" s="1031"/>
      <c r="B133" s="1035"/>
      <c r="C133" s="1014"/>
      <c r="D133" s="1014"/>
      <c r="E133" s="1029"/>
      <c r="F133" s="1014"/>
      <c r="G133" s="1040"/>
      <c r="H133" s="1014"/>
      <c r="I133" s="123" t="s">
        <v>129</v>
      </c>
      <c r="J133" s="159" t="s">
        <v>111</v>
      </c>
      <c r="K133" s="1042"/>
      <c r="L133" s="1043"/>
      <c r="M133" s="1016"/>
      <c r="N133" s="1014"/>
      <c r="O133" s="1102"/>
      <c r="P133" s="1014"/>
      <c r="Q133" s="121" t="s">
        <v>108</v>
      </c>
      <c r="R133" s="122" t="s">
        <v>109</v>
      </c>
      <c r="S133" s="121">
        <v>15</v>
      </c>
      <c r="T133" s="1022"/>
      <c r="U133" s="1022"/>
      <c r="V133" s="1031"/>
      <c r="W133" s="1022"/>
      <c r="X133" s="1022"/>
      <c r="Y133" s="1022"/>
      <c r="Z133" s="1002"/>
      <c r="AA133" s="269">
        <v>0</v>
      </c>
      <c r="AB133" s="269">
        <v>1</v>
      </c>
      <c r="AC133" s="269">
        <v>1</v>
      </c>
      <c r="AD133" s="1040"/>
      <c r="AE133" s="1010"/>
      <c r="AF133" s="1008"/>
      <c r="AG133" s="1015"/>
      <c r="AH133" s="1008"/>
      <c r="AI133" s="1016"/>
      <c r="AJ133" s="1016"/>
      <c r="AK133" s="1016"/>
      <c r="AL133" s="1016"/>
      <c r="AM133" s="1014"/>
      <c r="AN133" s="1023"/>
      <c r="AO133" s="1017"/>
      <c r="AP133" s="1017"/>
      <c r="AQ133" s="1012"/>
      <c r="AR133" s="1013"/>
      <c r="AS133" s="1028"/>
      <c r="AT133" s="1030"/>
      <c r="AU133" s="1030"/>
      <c r="AV133" s="1030"/>
      <c r="AW133" s="1030"/>
      <c r="AX133" s="1030"/>
      <c r="AY133" s="1030"/>
      <c r="AZ133" s="1030"/>
      <c r="BA133" s="1030"/>
      <c r="BB133" s="1030"/>
      <c r="BC133" s="1030"/>
      <c r="BD133" s="1057"/>
      <c r="BE133" s="1055"/>
      <c r="BF133" s="1024"/>
      <c r="BG133" s="1024"/>
      <c r="BH133" s="1024"/>
      <c r="BI133" s="1048"/>
    </row>
    <row r="134" spans="1:61" ht="45" customHeight="1">
      <c r="A134" s="1031"/>
      <c r="B134" s="1035"/>
      <c r="C134" s="1014"/>
      <c r="D134" s="1014"/>
      <c r="E134" s="1029"/>
      <c r="F134" s="1014"/>
      <c r="G134" s="1040"/>
      <c r="H134" s="1014"/>
      <c r="I134" s="123" t="s">
        <v>130</v>
      </c>
      <c r="J134" s="159" t="s">
        <v>111</v>
      </c>
      <c r="K134" s="1042"/>
      <c r="L134" s="1043"/>
      <c r="M134" s="1016"/>
      <c r="N134" s="1014"/>
      <c r="O134" s="1102"/>
      <c r="P134" s="1014"/>
      <c r="Q134" s="121" t="s">
        <v>112</v>
      </c>
      <c r="R134" s="122" t="s">
        <v>641</v>
      </c>
      <c r="S134" s="121">
        <v>10</v>
      </c>
      <c r="T134" s="1022"/>
      <c r="U134" s="1022"/>
      <c r="V134" s="1031"/>
      <c r="W134" s="1022"/>
      <c r="X134" s="1022"/>
      <c r="Y134" s="1022"/>
      <c r="Z134" s="1002"/>
      <c r="AA134" s="269"/>
      <c r="AB134" s="269"/>
      <c r="AC134" s="269"/>
      <c r="AD134" s="1040"/>
      <c r="AE134" s="1010"/>
      <c r="AF134" s="1008"/>
      <c r="AG134" s="1015"/>
      <c r="AH134" s="1008"/>
      <c r="AI134" s="1016"/>
      <c r="AJ134" s="1016"/>
      <c r="AK134" s="1016"/>
      <c r="AL134" s="1016"/>
      <c r="AM134" s="1014"/>
      <c r="AN134" s="1023"/>
      <c r="AO134" s="1017"/>
      <c r="AP134" s="1017"/>
      <c r="AQ134" s="1012"/>
      <c r="AR134" s="1013"/>
      <c r="AS134" s="1028"/>
      <c r="AT134" s="1030"/>
      <c r="AU134" s="1030"/>
      <c r="AV134" s="1030"/>
      <c r="AW134" s="1030"/>
      <c r="AX134" s="1030"/>
      <c r="AY134" s="1030"/>
      <c r="AZ134" s="1030"/>
      <c r="BA134" s="1030"/>
      <c r="BB134" s="1030"/>
      <c r="BC134" s="1030"/>
      <c r="BD134" s="1057"/>
      <c r="BE134" s="1055"/>
      <c r="BF134" s="1024"/>
      <c r="BG134" s="1024"/>
      <c r="BH134" s="1024"/>
      <c r="BI134" s="1048"/>
    </row>
    <row r="135" spans="1:61" ht="45" customHeight="1">
      <c r="A135" s="1031"/>
      <c r="B135" s="1035"/>
      <c r="C135" s="1014"/>
      <c r="D135" s="1014"/>
      <c r="E135" s="1029"/>
      <c r="F135" s="1014"/>
      <c r="G135" s="1040"/>
      <c r="H135" s="1014"/>
      <c r="I135" s="123" t="s">
        <v>131</v>
      </c>
      <c r="J135" s="159" t="s">
        <v>111</v>
      </c>
      <c r="K135" s="1042"/>
      <c r="L135" s="1043"/>
      <c r="M135" s="1016"/>
      <c r="N135" s="1014"/>
      <c r="O135" s="1102"/>
      <c r="P135" s="1014"/>
      <c r="Q135" s="121" t="s">
        <v>115</v>
      </c>
      <c r="R135" s="122" t="s">
        <v>116</v>
      </c>
      <c r="S135" s="121">
        <v>15</v>
      </c>
      <c r="T135" s="1022"/>
      <c r="U135" s="1022"/>
      <c r="V135" s="1031"/>
      <c r="W135" s="1022"/>
      <c r="X135" s="1022"/>
      <c r="Y135" s="1022"/>
      <c r="Z135" s="1002"/>
      <c r="AA135" s="269"/>
      <c r="AB135" s="269"/>
      <c r="AC135" s="269"/>
      <c r="AD135" s="1040"/>
      <c r="AE135" s="1010"/>
      <c r="AF135" s="1008"/>
      <c r="AG135" s="1015"/>
      <c r="AH135" s="1008"/>
      <c r="AI135" s="1016"/>
      <c r="AJ135" s="1016"/>
      <c r="AK135" s="1016"/>
      <c r="AL135" s="1016"/>
      <c r="AM135" s="1014"/>
      <c r="AN135" s="1023"/>
      <c r="AO135" s="1017"/>
      <c r="AP135" s="1017"/>
      <c r="AQ135" s="1012"/>
      <c r="AR135" s="1013"/>
      <c r="AS135" s="1028"/>
      <c r="AT135" s="1030"/>
      <c r="AU135" s="1030"/>
      <c r="AV135" s="1030"/>
      <c r="AW135" s="1030"/>
      <c r="AX135" s="1030"/>
      <c r="AY135" s="1030"/>
      <c r="AZ135" s="1030"/>
      <c r="BA135" s="1030"/>
      <c r="BB135" s="1030"/>
      <c r="BC135" s="1030"/>
      <c r="BD135" s="1057"/>
      <c r="BE135" s="1055"/>
      <c r="BF135" s="1024"/>
      <c r="BG135" s="1024"/>
      <c r="BH135" s="1024"/>
      <c r="BI135" s="1048"/>
    </row>
    <row r="136" spans="1:61" ht="45" customHeight="1">
      <c r="A136" s="1031"/>
      <c r="B136" s="1035"/>
      <c r="C136" s="1014"/>
      <c r="D136" s="1014"/>
      <c r="E136" s="1029"/>
      <c r="F136" s="1014"/>
      <c r="G136" s="1040"/>
      <c r="H136" s="1014"/>
      <c r="I136" s="123" t="s">
        <v>132</v>
      </c>
      <c r="J136" s="159" t="s">
        <v>111</v>
      </c>
      <c r="K136" s="1042"/>
      <c r="L136" s="1043"/>
      <c r="M136" s="1016"/>
      <c r="N136" s="1014"/>
      <c r="O136" s="1102"/>
      <c r="P136" s="1014"/>
      <c r="Q136" s="121" t="s">
        <v>118</v>
      </c>
      <c r="R136" s="122" t="s">
        <v>119</v>
      </c>
      <c r="S136" s="121">
        <v>15</v>
      </c>
      <c r="T136" s="1022"/>
      <c r="U136" s="1022"/>
      <c r="V136" s="1031"/>
      <c r="W136" s="1022"/>
      <c r="X136" s="1022"/>
      <c r="Y136" s="1022"/>
      <c r="Z136" s="1002"/>
      <c r="AA136" s="269"/>
      <c r="AB136" s="269"/>
      <c r="AC136" s="269"/>
      <c r="AD136" s="1040"/>
      <c r="AE136" s="1010"/>
      <c r="AF136" s="1008"/>
      <c r="AG136" s="1015"/>
      <c r="AH136" s="1008"/>
      <c r="AI136" s="1016"/>
      <c r="AJ136" s="1016"/>
      <c r="AK136" s="1016"/>
      <c r="AL136" s="1016"/>
      <c r="AM136" s="1014"/>
      <c r="AN136" s="1023"/>
      <c r="AO136" s="1017"/>
      <c r="AP136" s="1017"/>
      <c r="AQ136" s="1012"/>
      <c r="AR136" s="1013"/>
      <c r="AS136" s="1028"/>
      <c r="AT136" s="1030"/>
      <c r="AU136" s="1030"/>
      <c r="AV136" s="1030"/>
      <c r="AW136" s="1030"/>
      <c r="AX136" s="1030"/>
      <c r="AY136" s="1030"/>
      <c r="AZ136" s="1030"/>
      <c r="BA136" s="1030"/>
      <c r="BB136" s="1030"/>
      <c r="BC136" s="1030"/>
      <c r="BD136" s="1057"/>
      <c r="BE136" s="1055"/>
      <c r="BF136" s="1024"/>
      <c r="BG136" s="1024"/>
      <c r="BH136" s="1024"/>
      <c r="BI136" s="1048"/>
    </row>
    <row r="137" spans="1:61" ht="45" customHeight="1">
      <c r="A137" s="1031"/>
      <c r="B137" s="1035"/>
      <c r="C137" s="1014"/>
      <c r="D137" s="1014"/>
      <c r="E137" s="1029"/>
      <c r="F137" s="1014"/>
      <c r="G137" s="1040"/>
      <c r="H137" s="1014"/>
      <c r="I137" s="123" t="s">
        <v>133</v>
      </c>
      <c r="J137" s="159" t="s">
        <v>111</v>
      </c>
      <c r="K137" s="1042"/>
      <c r="L137" s="1043"/>
      <c r="M137" s="1016"/>
      <c r="N137" s="1014"/>
      <c r="O137" s="1102"/>
      <c r="P137" s="1014"/>
      <c r="Q137" s="121" t="s">
        <v>121</v>
      </c>
      <c r="R137" s="122" t="s">
        <v>122</v>
      </c>
      <c r="S137" s="121">
        <v>10</v>
      </c>
      <c r="T137" s="1022"/>
      <c r="U137" s="1022"/>
      <c r="V137" s="1031"/>
      <c r="W137" s="1022"/>
      <c r="X137" s="1022"/>
      <c r="Y137" s="1022"/>
      <c r="Z137" s="1002"/>
      <c r="AA137" s="269"/>
      <c r="AB137" s="269"/>
      <c r="AC137" s="269"/>
      <c r="AD137" s="1040"/>
      <c r="AE137" s="1010"/>
      <c r="AF137" s="1008"/>
      <c r="AG137" s="1015"/>
      <c r="AH137" s="1008"/>
      <c r="AI137" s="1016"/>
      <c r="AJ137" s="1016"/>
      <c r="AK137" s="1016"/>
      <c r="AL137" s="1016"/>
      <c r="AM137" s="1014"/>
      <c r="AN137" s="1023"/>
      <c r="AO137" s="1017"/>
      <c r="AP137" s="1017"/>
      <c r="AQ137" s="1012"/>
      <c r="AR137" s="1013"/>
      <c r="AS137" s="1028"/>
      <c r="AT137" s="1030"/>
      <c r="AU137" s="1030"/>
      <c r="AV137" s="1030"/>
      <c r="AW137" s="1030"/>
      <c r="AX137" s="1030"/>
      <c r="AY137" s="1030"/>
      <c r="AZ137" s="1030"/>
      <c r="BA137" s="1030"/>
      <c r="BB137" s="1030"/>
      <c r="BC137" s="1030"/>
      <c r="BD137" s="1057"/>
      <c r="BE137" s="1055"/>
      <c r="BF137" s="1024"/>
      <c r="BG137" s="1024"/>
      <c r="BH137" s="1024"/>
      <c r="BI137" s="1048"/>
    </row>
    <row r="138" spans="1:61" ht="45" customHeight="1" thickBot="1">
      <c r="A138" s="1031"/>
      <c r="B138" s="1035"/>
      <c r="C138" s="1014"/>
      <c r="D138" s="1014"/>
      <c r="E138" s="1029"/>
      <c r="F138" s="1014"/>
      <c r="G138" s="1041"/>
      <c r="H138" s="1014"/>
      <c r="I138" s="123" t="s">
        <v>134</v>
      </c>
      <c r="J138" s="159" t="s">
        <v>111</v>
      </c>
      <c r="K138" s="1042"/>
      <c r="L138" s="1043"/>
      <c r="M138" s="1016"/>
      <c r="N138" s="1014"/>
      <c r="O138" s="1102"/>
      <c r="P138" s="1014"/>
      <c r="Q138" s="121"/>
      <c r="R138" s="122"/>
      <c r="S138" s="121"/>
      <c r="T138" s="1022"/>
      <c r="U138" s="1022"/>
      <c r="V138" s="1031"/>
      <c r="W138" s="1022"/>
      <c r="X138" s="1022"/>
      <c r="Y138" s="1022"/>
      <c r="Z138" s="1003"/>
      <c r="AA138" s="270"/>
      <c r="AB138" s="270"/>
      <c r="AC138" s="270"/>
      <c r="AD138" s="1041"/>
      <c r="AE138" s="1011"/>
      <c r="AF138" s="1008"/>
      <c r="AG138" s="1015"/>
      <c r="AH138" s="1008"/>
      <c r="AI138" s="1016"/>
      <c r="AJ138" s="1016"/>
      <c r="AK138" s="1016"/>
      <c r="AL138" s="1016"/>
      <c r="AM138" s="1014"/>
      <c r="AN138" s="1023"/>
      <c r="AO138" s="1017"/>
      <c r="AP138" s="1017"/>
      <c r="AQ138" s="1012"/>
      <c r="AR138" s="1013"/>
      <c r="AS138" s="1028"/>
      <c r="AT138" s="1030"/>
      <c r="AU138" s="1030"/>
      <c r="AV138" s="1030"/>
      <c r="AW138" s="1030"/>
      <c r="AX138" s="1030"/>
      <c r="AY138" s="1030"/>
      <c r="AZ138" s="1030"/>
      <c r="BA138" s="1030"/>
      <c r="BB138" s="1030"/>
      <c r="BC138" s="1030"/>
      <c r="BD138" s="1057"/>
      <c r="BE138" s="1055"/>
      <c r="BF138" s="1024"/>
      <c r="BG138" s="1024"/>
      <c r="BH138" s="1024"/>
      <c r="BI138" s="1048"/>
    </row>
    <row r="139" spans="1:61" ht="46.5" customHeight="1">
      <c r="A139" s="1031">
        <v>8</v>
      </c>
      <c r="B139" s="1035" t="s">
        <v>642</v>
      </c>
      <c r="C139" s="1014" t="s">
        <v>643</v>
      </c>
      <c r="D139" s="1014" t="s">
        <v>85</v>
      </c>
      <c r="E139" s="1029" t="s">
        <v>644</v>
      </c>
      <c r="F139" s="1014" t="s">
        <v>645</v>
      </c>
      <c r="G139" s="1039" t="s">
        <v>564</v>
      </c>
      <c r="H139" s="1014" t="s">
        <v>88</v>
      </c>
      <c r="I139" s="120" t="s">
        <v>89</v>
      </c>
      <c r="J139" s="159" t="s">
        <v>90</v>
      </c>
      <c r="K139" s="1042">
        <f>COUNTIF(J139:J157,"Si")</f>
        <v>13</v>
      </c>
      <c r="L139" s="1043" t="str">
        <f>+IF(AND(K139&lt;6,K139&gt;0),"Moderado",IF(AND(K139&lt;12,K139&gt;5),"Mayor",IF(AND(K139&lt;20,K139&gt;11),"Catastrófico","Responda las Preguntas de Impacto")))</f>
        <v>Catastrófico</v>
      </c>
      <c r="M139" s="1016" t="str">
        <f>IF(AND(EXACT(H139,"Rara vez"),(EXACT(L139,"Moderado"))),"Moderado",IF(AND(EXACT(H139,"Rara vez"),(EXACT(L139,"Mayor"))),"Alto",IF(AND(EXACT(H139,"Rara vez"),(EXACT(L139,"Catastrófico"))),"Extremo",IF(AND(EXACT(H139,"Improbable"),(EXACT(L139,"Moderado"))),"Moderado",IF(AND(EXACT(H139,"Improbable"),(EXACT(L139,"Mayor"))),"Alto",IF(AND(EXACT(H139,"Improbable"),(EXACT(L139,"Catastrófico"))),"Extremo",IF(AND(EXACT(H139,"Posible"),(EXACT(L139,"Moderado"))),"Alto",IF(AND(EXACT(H139,"Posible"),(EXACT(L139,"Mayor"))),"Extremo",IF(AND(EXACT(H139,"Posible"),(EXACT(L139,"Catastrófico"))),"Extremo",IF(AND(EXACT(H139,"Probable"),(EXACT(L139,"Moderado"))),"Alto",IF(AND(EXACT(H139,"Probable"),(EXACT(L139,"Mayor"))),"Extremo",IF(AND(EXACT(H139,"Probable"),(EXACT(L139,"Catastrófico"))),"Extremo",IF(AND(EXACT(H139,"Casi Seguro"),(EXACT(L139,"Moderado"))),"Extremo",IF(AND(EXACT(H139,"Casi Seguro"),(EXACT(L139,"Mayor"))),"Extremo",IF(AND(EXACT(H139,"Casi Seguro"),(EXACT(L139,"Catastrófico"))),"Extremo","")))))))))))))))</f>
        <v>Extremo</v>
      </c>
      <c r="N139" s="1018" t="s">
        <v>565</v>
      </c>
      <c r="O139" s="1029" t="s">
        <v>646</v>
      </c>
      <c r="P139" s="1014" t="s">
        <v>92</v>
      </c>
      <c r="Q139" s="121" t="s">
        <v>93</v>
      </c>
      <c r="R139" s="122" t="s">
        <v>94</v>
      </c>
      <c r="S139" s="121">
        <v>15</v>
      </c>
      <c r="T139" s="1022">
        <f>SUM(S139:S145)</f>
        <v>100</v>
      </c>
      <c r="U139" s="1022" t="str">
        <f>+IF(AND(T139&lt;=100,T139&gt;=96),"Fuerte",IF(AND(T139&lt;=95,T139&gt;=86),"Moderado",IF(AND(T139&lt;=85,K139&gt;=0),"Débil"," ")))</f>
        <v>Fuerte</v>
      </c>
      <c r="V139" s="1031" t="s">
        <v>95</v>
      </c>
      <c r="W139" s="1022" t="str">
        <f>IF(AND(EXACT(U139,"Fuerte"),(EXACT(V139,"Fuerte"))),"Fuerte",IF(AND(EXACT(U139,"Fuerte"),(EXACT(V139,"Moderado"))),"Moderado",IF(AND(EXACT(U139,"Fuerte"),(EXACT(V139,"Débil"))),"Débil",IF(AND(EXACT(U139,"Moderado"),(EXACT(V139,"Fuerte"))),"Moderado",IF(AND(EXACT(U139,"Moderado"),(EXACT(V139,"Moderado"))),"Moderado",IF(AND(EXACT(U139,"Moderado"),(EXACT(V139,"Débil"))),"Débil",IF(AND(EXACT(U139,"Débil"),(EXACT(V139,"Fuerte"))),"Débil",IF(AND(EXACT(U139,"Débil"),(EXACT(V139,"Moderado"))),"Débil",IF(AND(EXACT(U139,"Débil"),(EXACT(V139,"Débil"))),"Débil",)))))))))</f>
        <v>Fuerte</v>
      </c>
      <c r="X139" s="1022">
        <f>IF(W139="Fuerte",100,IF(W139="Moderado",50,IF(W139="Débil",0)))</f>
        <v>100</v>
      </c>
      <c r="Y139" s="1022">
        <f>AVERAGE(X139:X157)</f>
        <v>100</v>
      </c>
      <c r="Z139" s="1001" t="s">
        <v>494</v>
      </c>
      <c r="AA139" s="249"/>
      <c r="AB139" s="249"/>
      <c r="AC139" s="249"/>
      <c r="AD139" s="1039" t="s">
        <v>647</v>
      </c>
      <c r="AE139" s="1009" t="s">
        <v>648</v>
      </c>
      <c r="AF139" s="1008" t="str">
        <f>+IF(Y139=100,"Fuerte",IF(AND(Y139&lt;=99,Y139&gt;=50),"Moderado",IF(Y139&lt;50,"Débil"," ")))</f>
        <v>Fuerte</v>
      </c>
      <c r="AG139" s="1015" t="s">
        <v>99</v>
      </c>
      <c r="AH139" s="1008" t="s">
        <v>100</v>
      </c>
      <c r="AI139" s="1016" t="str">
        <f>IF(AND(OR(AH139="Directamente",AH139="Indirectamente",AH139="No Disminuye"),(AF139="Fuerte"),(AG139="Directamente"),(OR(H139="Rara vez",H139="Improbable",H139="Posible"))),"Rara vez",IF(AND(OR(AH139="Directamente",AH139="Indirectamente",AH139="No Disminuye"),(AF139="Fuerte"),(AG139="Directamente"),(H139="Probable")),"Improbable",IF(AND(OR(AH139="Directamente",AH139="Indirectamente",AH139="No Disminuye"),(AF139="Fuerte"),(AG139="Directamente"),(H139="Casi Seguro")),"Posible",IF(AND(AH139="Directamente",AG139="No disminuye",AF139="Fuerte"),H139,IF(AND(OR(AH139="Directamente",AH139="Indirectamente",AH139="No Disminuye"),AF139="Moderado",AG139="Directamente",(OR(H139="Rara vez",H139="Improbable"))),"Rara vez",IF(AND(OR(AH139="Directamente",AH139="Indirectamente",AH139="No Disminuye"),(AF139="Moderado"),(AG139="Directamente"),(H139="Posible")),"Improbable",IF(AND(OR(AH139="Directamente",AH139="Indirectamente",AH139="No Disminuye"),(AF139="Moderado"),(AG139="Directamente"),(H139="Probable")),"Posible",IF(AND(OR(AH139="Directamente",AH139="Indirectamente",AH139="No Disminuye"),(AF139="Moderado"),(AG139="Directamente"),(H139="Casi Seguro")),"Probable",IF(AND(AH139="Directamente",AG139="No disminuye",AF139="Moderado"),H139,IF(AF139="Débil",H139," ESTA COMBINACION NO ESTÁ CONTEMPLADA EN LA METODOLOGÍA "))))))))))</f>
        <v>Rara vez</v>
      </c>
      <c r="AJ139" s="1016" t="str">
        <f>IF(AND(OR(AH139="Directamente",AH139="Indirectamente",AH139="No Disminuye"),AF139="Moderado",AG139="Directamente",(OR(H139="Raro",H139="Improbable"))),"Raro",IF(AND(OR(AH139="Directamente",AH139="Indirectamente",AH139="No Disminuye"),(AF139="Moderado"),(AG139="Directamente"),(H139="Posible")),"Improbable",IF(AND(OR(AH139="Directamente",AH139="Indirectamente",AH139="No Disminuye"),(AF139="Moderado"),(AG139="Directamente"),(H139="Probable")),"Posible",IF(AND(OR(AH139="Directamente",AH139="Indirectamente",AH139="No Disminuye"),(AF139="Moderado"),(AG139="Directamente"),(H139="Casi Seguro")),"Probable",IF(AND(AH139="Directamente",AG139="No disminuye",AF139="Moderado"),H139," ")))))</f>
        <v xml:space="preserve"> </v>
      </c>
      <c r="AK139" s="1016" t="str">
        <f>L139</f>
        <v>Catastrófico</v>
      </c>
      <c r="AL139" s="1016" t="str">
        <f>IF(AND(EXACT(AI139,"Rara vez"),(EXACT(AK139,"Moderado"))),"Moderado",IF(AND(EXACT(AI139,"Rara vez"),(EXACT(AK139,"Mayor"))),"Alto",IF(AND(EXACT(AI139,"Rara vez"),(EXACT(AK139,"Catastrófico"))),"Extremo",IF(AND(EXACT(AI139,"Improbable"),(EXACT(AK139,"Moderado"))),"Moderado",IF(AND(EXACT(AI139,"Improbable"),(EXACT(AK139,"Mayor"))),"Alto",IF(AND(EXACT(AI139,"Improbable"),(EXACT(AK139,"Catastrófico"))),"Extremo",IF(AND(EXACT(AI139,"Posible"),(EXACT(AK139,"Moderado"))),"Alto",IF(AND(EXACT(AI139,"Posible"),(EXACT(AK139,"Mayor"))),"Extremo",IF(AND(EXACT(AI139,"Posible"),(EXACT(AK139,"Catastrófico"))),"Extremo",IF(AND(EXACT(AI139,"Probable"),(EXACT(AK139,"Moderado"))),"Alto",IF(AND(EXACT(AI139,"Probable"),(EXACT(AK139,"Mayor"))),"Extremo",IF(AND(EXACT(AI139,"Probable"),(EXACT(AK139,"Catastrófico"))),"Extremo",IF(AND(EXACT(AI139,"Casi Seguro"),(EXACT(AK139,"Moderado"))),"Extremo",IF(AND(EXACT(AI139,"Casi Seguro"),(EXACT(AK139,"Mayor"))),"Extremo",IF(AND(EXACT(AI139,"Casi Seguro"),(EXACT(AK139,"Catastrófico"))),"Extremo","")))))))))))))))</f>
        <v>Extremo</v>
      </c>
      <c r="AM139" s="1018" t="s">
        <v>565</v>
      </c>
      <c r="AN139" s="1019" t="s">
        <v>649</v>
      </c>
      <c r="AO139" s="1017">
        <v>44562</v>
      </c>
      <c r="AP139" s="1017">
        <v>44926</v>
      </c>
      <c r="AQ139" s="1012" t="s">
        <v>650</v>
      </c>
      <c r="AR139" s="1013" t="s">
        <v>651</v>
      </c>
      <c r="AS139" s="1032"/>
      <c r="AT139" s="1025"/>
      <c r="AU139" s="1025"/>
      <c r="AV139" s="1025"/>
      <c r="AW139" s="1025"/>
      <c r="AX139" s="1025"/>
      <c r="AY139" s="1025"/>
      <c r="AZ139" s="1025"/>
      <c r="BA139" s="1025"/>
      <c r="BB139" s="1025"/>
      <c r="BC139" s="1025"/>
      <c r="BD139" s="1071"/>
      <c r="BE139" s="1064"/>
      <c r="BF139" s="1058"/>
      <c r="BG139" s="1058"/>
      <c r="BH139" s="1058"/>
      <c r="BI139" s="1052"/>
    </row>
    <row r="140" spans="1:61" ht="30" customHeight="1">
      <c r="A140" s="1031"/>
      <c r="B140" s="1035"/>
      <c r="C140" s="1014"/>
      <c r="D140" s="1014"/>
      <c r="E140" s="1029"/>
      <c r="F140" s="1014"/>
      <c r="G140" s="1040"/>
      <c r="H140" s="1014"/>
      <c r="I140" s="120" t="s">
        <v>104</v>
      </c>
      <c r="J140" s="159" t="s">
        <v>90</v>
      </c>
      <c r="K140" s="1042"/>
      <c r="L140" s="1043"/>
      <c r="M140" s="1016"/>
      <c r="N140" s="1018"/>
      <c r="O140" s="1029"/>
      <c r="P140" s="1014"/>
      <c r="Q140" s="121" t="s">
        <v>105</v>
      </c>
      <c r="R140" s="122" t="s">
        <v>106</v>
      </c>
      <c r="S140" s="121">
        <v>15</v>
      </c>
      <c r="T140" s="1022"/>
      <c r="U140" s="1022"/>
      <c r="V140" s="1031"/>
      <c r="W140" s="1022"/>
      <c r="X140" s="1022"/>
      <c r="Y140" s="1022"/>
      <c r="Z140" s="1002"/>
      <c r="AA140" s="269"/>
      <c r="AB140" s="269"/>
      <c r="AC140" s="269"/>
      <c r="AD140" s="1040"/>
      <c r="AE140" s="1010"/>
      <c r="AF140" s="1008"/>
      <c r="AG140" s="1015"/>
      <c r="AH140" s="1008"/>
      <c r="AI140" s="1016"/>
      <c r="AJ140" s="1016"/>
      <c r="AK140" s="1016"/>
      <c r="AL140" s="1016"/>
      <c r="AM140" s="1018"/>
      <c r="AN140" s="1020"/>
      <c r="AO140" s="1017"/>
      <c r="AP140" s="1017"/>
      <c r="AQ140" s="1012"/>
      <c r="AR140" s="1013"/>
      <c r="AS140" s="1033"/>
      <c r="AT140" s="1026"/>
      <c r="AU140" s="1026"/>
      <c r="AV140" s="1026"/>
      <c r="AW140" s="1026"/>
      <c r="AX140" s="1026"/>
      <c r="AY140" s="1026"/>
      <c r="AZ140" s="1026"/>
      <c r="BA140" s="1026"/>
      <c r="BB140" s="1026"/>
      <c r="BC140" s="1026"/>
      <c r="BD140" s="1072"/>
      <c r="BE140" s="1065"/>
      <c r="BF140" s="1059"/>
      <c r="BG140" s="1059"/>
      <c r="BH140" s="1059"/>
      <c r="BI140" s="1053"/>
    </row>
    <row r="141" spans="1:61" ht="30" customHeight="1">
      <c r="A141" s="1031"/>
      <c r="B141" s="1035"/>
      <c r="C141" s="1014"/>
      <c r="D141" s="1014"/>
      <c r="E141" s="1029"/>
      <c r="F141" s="1014"/>
      <c r="G141" s="1040"/>
      <c r="H141" s="1014"/>
      <c r="I141" s="120" t="s">
        <v>107</v>
      </c>
      <c r="J141" s="159" t="s">
        <v>90</v>
      </c>
      <c r="K141" s="1042"/>
      <c r="L141" s="1043"/>
      <c r="M141" s="1016"/>
      <c r="N141" s="1018"/>
      <c r="O141" s="1029"/>
      <c r="P141" s="1014"/>
      <c r="Q141" s="121" t="s">
        <v>108</v>
      </c>
      <c r="R141" s="122" t="s">
        <v>109</v>
      </c>
      <c r="S141" s="121">
        <v>15</v>
      </c>
      <c r="T141" s="1022"/>
      <c r="U141" s="1022"/>
      <c r="V141" s="1031"/>
      <c r="W141" s="1022"/>
      <c r="X141" s="1022"/>
      <c r="Y141" s="1022"/>
      <c r="Z141" s="1002"/>
      <c r="AA141" s="269"/>
      <c r="AB141" s="269"/>
      <c r="AC141" s="269"/>
      <c r="AD141" s="1040"/>
      <c r="AE141" s="1010"/>
      <c r="AF141" s="1008"/>
      <c r="AG141" s="1015"/>
      <c r="AH141" s="1008"/>
      <c r="AI141" s="1016"/>
      <c r="AJ141" s="1016"/>
      <c r="AK141" s="1016"/>
      <c r="AL141" s="1016"/>
      <c r="AM141" s="1018"/>
      <c r="AN141" s="1020"/>
      <c r="AO141" s="1017"/>
      <c r="AP141" s="1017"/>
      <c r="AQ141" s="1012"/>
      <c r="AR141" s="1013"/>
      <c r="AS141" s="1033"/>
      <c r="AT141" s="1026"/>
      <c r="AU141" s="1026"/>
      <c r="AV141" s="1026"/>
      <c r="AW141" s="1026"/>
      <c r="AX141" s="1026"/>
      <c r="AY141" s="1026"/>
      <c r="AZ141" s="1026"/>
      <c r="BA141" s="1026"/>
      <c r="BB141" s="1026"/>
      <c r="BC141" s="1026"/>
      <c r="BD141" s="1072"/>
      <c r="BE141" s="1065"/>
      <c r="BF141" s="1059"/>
      <c r="BG141" s="1059"/>
      <c r="BH141" s="1059"/>
      <c r="BI141" s="1053"/>
    </row>
    <row r="142" spans="1:61" ht="30" customHeight="1">
      <c r="A142" s="1031"/>
      <c r="B142" s="1035"/>
      <c r="C142" s="1014"/>
      <c r="D142" s="1014"/>
      <c r="E142" s="1029"/>
      <c r="F142" s="1014"/>
      <c r="G142" s="1040"/>
      <c r="H142" s="1014"/>
      <c r="I142" s="120" t="s">
        <v>110</v>
      </c>
      <c r="J142" s="159" t="s">
        <v>111</v>
      </c>
      <c r="K142" s="1042"/>
      <c r="L142" s="1043"/>
      <c r="M142" s="1016"/>
      <c r="N142" s="1018"/>
      <c r="O142" s="1029"/>
      <c r="P142" s="1014"/>
      <c r="Q142" s="121" t="s">
        <v>112</v>
      </c>
      <c r="R142" s="122" t="s">
        <v>113</v>
      </c>
      <c r="S142" s="121">
        <v>15</v>
      </c>
      <c r="T142" s="1022"/>
      <c r="U142" s="1022"/>
      <c r="V142" s="1031"/>
      <c r="W142" s="1022"/>
      <c r="X142" s="1022"/>
      <c r="Y142" s="1022"/>
      <c r="Z142" s="1002"/>
      <c r="AA142" s="269"/>
      <c r="AB142" s="269"/>
      <c r="AC142" s="269"/>
      <c r="AD142" s="1040"/>
      <c r="AE142" s="1010"/>
      <c r="AF142" s="1008"/>
      <c r="AG142" s="1015"/>
      <c r="AH142" s="1008"/>
      <c r="AI142" s="1016"/>
      <c r="AJ142" s="1016"/>
      <c r="AK142" s="1016"/>
      <c r="AL142" s="1016"/>
      <c r="AM142" s="1018"/>
      <c r="AN142" s="1020"/>
      <c r="AO142" s="1017"/>
      <c r="AP142" s="1017"/>
      <c r="AQ142" s="1012"/>
      <c r="AR142" s="1013"/>
      <c r="AS142" s="1033"/>
      <c r="AT142" s="1026"/>
      <c r="AU142" s="1026"/>
      <c r="AV142" s="1026"/>
      <c r="AW142" s="1026"/>
      <c r="AX142" s="1026"/>
      <c r="AY142" s="1026"/>
      <c r="AZ142" s="1026"/>
      <c r="BA142" s="1026"/>
      <c r="BB142" s="1026"/>
      <c r="BC142" s="1026"/>
      <c r="BD142" s="1072"/>
      <c r="BE142" s="1065"/>
      <c r="BF142" s="1059"/>
      <c r="BG142" s="1059"/>
      <c r="BH142" s="1059"/>
      <c r="BI142" s="1053"/>
    </row>
    <row r="143" spans="1:61" ht="30" customHeight="1">
      <c r="A143" s="1031"/>
      <c r="B143" s="1035"/>
      <c r="C143" s="1014"/>
      <c r="D143" s="1014"/>
      <c r="E143" s="1029"/>
      <c r="F143" s="1014"/>
      <c r="G143" s="1040"/>
      <c r="H143" s="1014"/>
      <c r="I143" s="120" t="s">
        <v>114</v>
      </c>
      <c r="J143" s="159" t="s">
        <v>90</v>
      </c>
      <c r="K143" s="1042"/>
      <c r="L143" s="1043"/>
      <c r="M143" s="1016"/>
      <c r="N143" s="1018"/>
      <c r="O143" s="1029"/>
      <c r="P143" s="1014"/>
      <c r="Q143" s="121" t="s">
        <v>115</v>
      </c>
      <c r="R143" s="122" t="s">
        <v>116</v>
      </c>
      <c r="S143" s="121">
        <v>15</v>
      </c>
      <c r="T143" s="1022"/>
      <c r="U143" s="1022"/>
      <c r="V143" s="1031"/>
      <c r="W143" s="1022"/>
      <c r="X143" s="1022"/>
      <c r="Y143" s="1022"/>
      <c r="Z143" s="1002"/>
      <c r="AA143" s="269"/>
      <c r="AB143" s="269"/>
      <c r="AC143" s="269"/>
      <c r="AD143" s="1040"/>
      <c r="AE143" s="1010"/>
      <c r="AF143" s="1008"/>
      <c r="AG143" s="1015"/>
      <c r="AH143" s="1008"/>
      <c r="AI143" s="1016"/>
      <c r="AJ143" s="1016"/>
      <c r="AK143" s="1016"/>
      <c r="AL143" s="1016"/>
      <c r="AM143" s="1018"/>
      <c r="AN143" s="1020"/>
      <c r="AO143" s="1017"/>
      <c r="AP143" s="1017"/>
      <c r="AQ143" s="1012"/>
      <c r="AR143" s="1013"/>
      <c r="AS143" s="1033"/>
      <c r="AT143" s="1026"/>
      <c r="AU143" s="1026"/>
      <c r="AV143" s="1026"/>
      <c r="AW143" s="1026"/>
      <c r="AX143" s="1026"/>
      <c r="AY143" s="1026"/>
      <c r="AZ143" s="1026"/>
      <c r="BA143" s="1026"/>
      <c r="BB143" s="1026"/>
      <c r="BC143" s="1026"/>
      <c r="BD143" s="1072"/>
      <c r="BE143" s="1065"/>
      <c r="BF143" s="1059"/>
      <c r="BG143" s="1059"/>
      <c r="BH143" s="1059"/>
      <c r="BI143" s="1053"/>
    </row>
    <row r="144" spans="1:61" ht="30" customHeight="1">
      <c r="A144" s="1031"/>
      <c r="B144" s="1035"/>
      <c r="C144" s="1014"/>
      <c r="D144" s="1014"/>
      <c r="E144" s="1029"/>
      <c r="F144" s="1014"/>
      <c r="G144" s="1040"/>
      <c r="H144" s="1014"/>
      <c r="I144" s="120" t="s">
        <v>117</v>
      </c>
      <c r="J144" s="159" t="s">
        <v>90</v>
      </c>
      <c r="K144" s="1042"/>
      <c r="L144" s="1043"/>
      <c r="M144" s="1016"/>
      <c r="N144" s="1018"/>
      <c r="O144" s="1029"/>
      <c r="P144" s="1014"/>
      <c r="Q144" s="121" t="s">
        <v>118</v>
      </c>
      <c r="R144" s="122" t="s">
        <v>119</v>
      </c>
      <c r="S144" s="121">
        <v>15</v>
      </c>
      <c r="T144" s="1022"/>
      <c r="U144" s="1022"/>
      <c r="V144" s="1031"/>
      <c r="W144" s="1022"/>
      <c r="X144" s="1022"/>
      <c r="Y144" s="1022"/>
      <c r="Z144" s="1002"/>
      <c r="AA144" s="269">
        <v>20</v>
      </c>
      <c r="AB144" s="269">
        <v>20</v>
      </c>
      <c r="AC144" s="269">
        <v>20</v>
      </c>
      <c r="AD144" s="1040"/>
      <c r="AE144" s="1010"/>
      <c r="AF144" s="1008"/>
      <c r="AG144" s="1015"/>
      <c r="AH144" s="1008"/>
      <c r="AI144" s="1016"/>
      <c r="AJ144" s="1016"/>
      <c r="AK144" s="1016"/>
      <c r="AL144" s="1016"/>
      <c r="AM144" s="1018"/>
      <c r="AN144" s="1020"/>
      <c r="AO144" s="1017"/>
      <c r="AP144" s="1017"/>
      <c r="AQ144" s="1012"/>
      <c r="AR144" s="1013"/>
      <c r="AS144" s="1033"/>
      <c r="AT144" s="1026"/>
      <c r="AU144" s="1026"/>
      <c r="AV144" s="1026"/>
      <c r="AW144" s="1026"/>
      <c r="AX144" s="1026"/>
      <c r="AY144" s="1026"/>
      <c r="AZ144" s="1026"/>
      <c r="BA144" s="1026"/>
      <c r="BB144" s="1026"/>
      <c r="BC144" s="1026"/>
      <c r="BD144" s="1072"/>
      <c r="BE144" s="1065"/>
      <c r="BF144" s="1059"/>
      <c r="BG144" s="1059"/>
      <c r="BH144" s="1059"/>
      <c r="BI144" s="1053"/>
    </row>
    <row r="145" spans="1:61" ht="30" customHeight="1">
      <c r="A145" s="1031"/>
      <c r="B145" s="1035"/>
      <c r="C145" s="1014"/>
      <c r="D145" s="1014"/>
      <c r="E145" s="1029"/>
      <c r="F145" s="1014"/>
      <c r="G145" s="1040"/>
      <c r="H145" s="1014"/>
      <c r="I145" s="120" t="s">
        <v>120</v>
      </c>
      <c r="J145" s="159" t="s">
        <v>111</v>
      </c>
      <c r="K145" s="1042"/>
      <c r="L145" s="1043"/>
      <c r="M145" s="1016"/>
      <c r="N145" s="1018"/>
      <c r="O145" s="1029"/>
      <c r="P145" s="1014"/>
      <c r="Q145" s="121" t="s">
        <v>121</v>
      </c>
      <c r="R145" s="122" t="s">
        <v>122</v>
      </c>
      <c r="S145" s="121">
        <v>10</v>
      </c>
      <c r="T145" s="1022"/>
      <c r="U145" s="1022"/>
      <c r="V145" s="1031"/>
      <c r="W145" s="1022"/>
      <c r="X145" s="1022"/>
      <c r="Y145" s="1022"/>
      <c r="Z145" s="1002"/>
      <c r="AA145" s="269"/>
      <c r="AB145" s="269"/>
      <c r="AC145" s="269"/>
      <c r="AD145" s="1040"/>
      <c r="AE145" s="1010"/>
      <c r="AF145" s="1008"/>
      <c r="AG145" s="1015"/>
      <c r="AH145" s="1008"/>
      <c r="AI145" s="1016"/>
      <c r="AJ145" s="1016"/>
      <c r="AK145" s="1016"/>
      <c r="AL145" s="1016"/>
      <c r="AM145" s="1018"/>
      <c r="AN145" s="1020"/>
      <c r="AO145" s="1017"/>
      <c r="AP145" s="1017"/>
      <c r="AQ145" s="1012"/>
      <c r="AR145" s="1013"/>
      <c r="AS145" s="1033"/>
      <c r="AT145" s="1026"/>
      <c r="AU145" s="1026"/>
      <c r="AV145" s="1026"/>
      <c r="AW145" s="1026"/>
      <c r="AX145" s="1026"/>
      <c r="AY145" s="1026"/>
      <c r="AZ145" s="1026"/>
      <c r="BA145" s="1026"/>
      <c r="BB145" s="1026"/>
      <c r="BC145" s="1026"/>
      <c r="BD145" s="1072"/>
      <c r="BE145" s="1065"/>
      <c r="BF145" s="1059"/>
      <c r="BG145" s="1059"/>
      <c r="BH145" s="1059"/>
      <c r="BI145" s="1053"/>
    </row>
    <row r="146" spans="1:61" ht="72" customHeight="1">
      <c r="A146" s="1031"/>
      <c r="B146" s="1035"/>
      <c r="C146" s="1014"/>
      <c r="D146" s="1014"/>
      <c r="E146" s="1029"/>
      <c r="F146" s="1014"/>
      <c r="G146" s="1040"/>
      <c r="H146" s="1014"/>
      <c r="I146" s="120" t="s">
        <v>123</v>
      </c>
      <c r="J146" s="159" t="s">
        <v>90</v>
      </c>
      <c r="K146" s="1042"/>
      <c r="L146" s="1043"/>
      <c r="M146" s="1016"/>
      <c r="N146" s="1018"/>
      <c r="O146" s="1029"/>
      <c r="P146" s="1014"/>
      <c r="Q146" s="1022"/>
      <c r="R146" s="1031"/>
      <c r="S146" s="1022"/>
      <c r="T146" s="1022"/>
      <c r="U146" s="1022"/>
      <c r="V146" s="1031"/>
      <c r="W146" s="1022"/>
      <c r="X146" s="1022"/>
      <c r="Y146" s="1022"/>
      <c r="Z146" s="1002"/>
      <c r="AA146" s="269"/>
      <c r="AB146" s="269"/>
      <c r="AC146" s="269"/>
      <c r="AD146" s="1040"/>
      <c r="AE146" s="1010"/>
      <c r="AF146" s="1008"/>
      <c r="AG146" s="1015"/>
      <c r="AH146" s="1008"/>
      <c r="AI146" s="1016"/>
      <c r="AJ146" s="1016"/>
      <c r="AK146" s="1016"/>
      <c r="AL146" s="1016"/>
      <c r="AM146" s="1018"/>
      <c r="AN146" s="1020"/>
      <c r="AO146" s="1017"/>
      <c r="AP146" s="1017"/>
      <c r="AQ146" s="1012"/>
      <c r="AR146" s="1013"/>
      <c r="AS146" s="1034"/>
      <c r="AT146" s="1027"/>
      <c r="AU146" s="1027"/>
      <c r="AV146" s="1027"/>
      <c r="AW146" s="1027"/>
      <c r="AX146" s="1027"/>
      <c r="AY146" s="1027"/>
      <c r="AZ146" s="1027"/>
      <c r="BA146" s="1027"/>
      <c r="BB146" s="1027"/>
      <c r="BC146" s="1027"/>
      <c r="BD146" s="1073"/>
      <c r="BE146" s="1066"/>
      <c r="BF146" s="1060"/>
      <c r="BG146" s="1060"/>
      <c r="BH146" s="1060"/>
      <c r="BI146" s="1054"/>
    </row>
    <row r="147" spans="1:61" ht="45" customHeight="1">
      <c r="A147" s="1031"/>
      <c r="B147" s="1035"/>
      <c r="C147" s="1014"/>
      <c r="D147" s="1014"/>
      <c r="E147" s="1029"/>
      <c r="F147" s="1014"/>
      <c r="G147" s="1040"/>
      <c r="H147" s="1014"/>
      <c r="I147" s="120" t="s">
        <v>124</v>
      </c>
      <c r="J147" s="159" t="s">
        <v>90</v>
      </c>
      <c r="K147" s="1042"/>
      <c r="L147" s="1043"/>
      <c r="M147" s="1016"/>
      <c r="N147" s="1018"/>
      <c r="O147" s="1029"/>
      <c r="P147" s="1014"/>
      <c r="Q147" s="1022"/>
      <c r="R147" s="1031"/>
      <c r="S147" s="1022"/>
      <c r="T147" s="1022"/>
      <c r="U147" s="1022"/>
      <c r="V147" s="1031"/>
      <c r="W147" s="1022"/>
      <c r="X147" s="1022"/>
      <c r="Y147" s="1022"/>
      <c r="Z147" s="1002"/>
      <c r="AA147" s="269"/>
      <c r="AB147" s="269"/>
      <c r="AC147" s="269"/>
      <c r="AD147" s="1040"/>
      <c r="AE147" s="1010"/>
      <c r="AF147" s="1008"/>
      <c r="AG147" s="1015"/>
      <c r="AH147" s="1008"/>
      <c r="AI147" s="1016"/>
      <c r="AJ147" s="1016"/>
      <c r="AK147" s="1016"/>
      <c r="AL147" s="1016"/>
      <c r="AM147" s="1018"/>
      <c r="AN147" s="1020"/>
      <c r="AO147" s="1017"/>
      <c r="AP147" s="1017"/>
      <c r="AQ147" s="1012"/>
      <c r="AR147" s="1013"/>
      <c r="AS147" s="1028"/>
      <c r="AT147" s="1030"/>
      <c r="AU147" s="1030"/>
      <c r="AV147" s="1030"/>
      <c r="AW147" s="1030"/>
      <c r="AX147" s="1030"/>
      <c r="AY147" s="1030"/>
      <c r="AZ147" s="1030"/>
      <c r="BA147" s="1030"/>
      <c r="BB147" s="1030"/>
      <c r="BC147" s="1030"/>
      <c r="BD147" s="1057"/>
      <c r="BE147" s="1055"/>
      <c r="BF147" s="1024"/>
      <c r="BG147" s="1024"/>
      <c r="BH147" s="1024"/>
      <c r="BI147" s="1048"/>
    </row>
    <row r="148" spans="1:61" ht="45" customHeight="1">
      <c r="A148" s="1031"/>
      <c r="B148" s="1035"/>
      <c r="C148" s="1014"/>
      <c r="D148" s="1014"/>
      <c r="E148" s="1029"/>
      <c r="F148" s="1014"/>
      <c r="G148" s="1040"/>
      <c r="H148" s="1014"/>
      <c r="I148" s="120" t="s">
        <v>125</v>
      </c>
      <c r="J148" s="159" t="s">
        <v>90</v>
      </c>
      <c r="K148" s="1042"/>
      <c r="L148" s="1043"/>
      <c r="M148" s="1016"/>
      <c r="N148" s="1018"/>
      <c r="O148" s="1029"/>
      <c r="P148" s="1014"/>
      <c r="Q148" s="1022"/>
      <c r="R148" s="1031"/>
      <c r="S148" s="1022"/>
      <c r="T148" s="1022"/>
      <c r="U148" s="1022"/>
      <c r="V148" s="1031"/>
      <c r="W148" s="1022"/>
      <c r="X148" s="1022"/>
      <c r="Y148" s="1022"/>
      <c r="Z148" s="1002"/>
      <c r="AA148" s="269"/>
      <c r="AB148" s="269"/>
      <c r="AC148" s="269"/>
      <c r="AD148" s="1040"/>
      <c r="AE148" s="1010"/>
      <c r="AF148" s="1008"/>
      <c r="AG148" s="1015"/>
      <c r="AH148" s="1008"/>
      <c r="AI148" s="1016"/>
      <c r="AJ148" s="1016"/>
      <c r="AK148" s="1016"/>
      <c r="AL148" s="1016"/>
      <c r="AM148" s="1018"/>
      <c r="AN148" s="1020"/>
      <c r="AO148" s="1017"/>
      <c r="AP148" s="1017"/>
      <c r="AQ148" s="1012"/>
      <c r="AR148" s="1013"/>
      <c r="AS148" s="1028"/>
      <c r="AT148" s="1030"/>
      <c r="AU148" s="1030"/>
      <c r="AV148" s="1030"/>
      <c r="AW148" s="1030"/>
      <c r="AX148" s="1030"/>
      <c r="AY148" s="1030"/>
      <c r="AZ148" s="1030"/>
      <c r="BA148" s="1030"/>
      <c r="BB148" s="1030"/>
      <c r="BC148" s="1030"/>
      <c r="BD148" s="1057"/>
      <c r="BE148" s="1055"/>
      <c r="BF148" s="1024"/>
      <c r="BG148" s="1024"/>
      <c r="BH148" s="1024"/>
      <c r="BI148" s="1048"/>
    </row>
    <row r="149" spans="1:61" ht="45" customHeight="1">
      <c r="A149" s="1031"/>
      <c r="B149" s="1035"/>
      <c r="C149" s="1014"/>
      <c r="D149" s="1014"/>
      <c r="E149" s="1029"/>
      <c r="F149" s="1014"/>
      <c r="G149" s="1040"/>
      <c r="H149" s="1014"/>
      <c r="I149" s="120" t="s">
        <v>126</v>
      </c>
      <c r="J149" s="159" t="s">
        <v>90</v>
      </c>
      <c r="K149" s="1042"/>
      <c r="L149" s="1043"/>
      <c r="M149" s="1016"/>
      <c r="N149" s="1018"/>
      <c r="O149" s="1029"/>
      <c r="P149" s="1014"/>
      <c r="Q149" s="1022"/>
      <c r="R149" s="1031"/>
      <c r="S149" s="1022"/>
      <c r="T149" s="1022"/>
      <c r="U149" s="1022"/>
      <c r="V149" s="1031"/>
      <c r="W149" s="1022"/>
      <c r="X149" s="1022"/>
      <c r="Y149" s="1022"/>
      <c r="Z149" s="1003"/>
      <c r="AA149" s="270"/>
      <c r="AB149" s="270"/>
      <c r="AC149" s="270"/>
      <c r="AD149" s="1041"/>
      <c r="AE149" s="1011"/>
      <c r="AF149" s="1008"/>
      <c r="AG149" s="1015"/>
      <c r="AH149" s="1008"/>
      <c r="AI149" s="1016"/>
      <c r="AJ149" s="1016"/>
      <c r="AK149" s="1016"/>
      <c r="AL149" s="1016"/>
      <c r="AM149" s="1018"/>
      <c r="AN149" s="1021"/>
      <c r="AO149" s="1017"/>
      <c r="AP149" s="1017"/>
      <c r="AQ149" s="1012"/>
      <c r="AR149" s="1013"/>
      <c r="AS149" s="1028"/>
      <c r="AT149" s="1030"/>
      <c r="AU149" s="1030"/>
      <c r="AV149" s="1030"/>
      <c r="AW149" s="1030"/>
      <c r="AX149" s="1030"/>
      <c r="AY149" s="1030"/>
      <c r="AZ149" s="1030"/>
      <c r="BA149" s="1030"/>
      <c r="BB149" s="1030"/>
      <c r="BC149" s="1030"/>
      <c r="BD149" s="1057"/>
      <c r="BE149" s="1055"/>
      <c r="BF149" s="1024"/>
      <c r="BG149" s="1024"/>
      <c r="BH149" s="1024"/>
      <c r="BI149" s="1048"/>
    </row>
    <row r="150" spans="1:61" ht="45" customHeight="1">
      <c r="A150" s="1031"/>
      <c r="B150" s="1035"/>
      <c r="C150" s="1014"/>
      <c r="D150" s="1014"/>
      <c r="E150" s="1029" t="s">
        <v>652</v>
      </c>
      <c r="F150" s="1014"/>
      <c r="G150" s="1040"/>
      <c r="H150" s="1014"/>
      <c r="I150" s="120" t="s">
        <v>127</v>
      </c>
      <c r="J150" s="159" t="s">
        <v>90</v>
      </c>
      <c r="K150" s="1042"/>
      <c r="L150" s="1043"/>
      <c r="M150" s="1016"/>
      <c r="N150" s="1018"/>
      <c r="O150" s="1029" t="s">
        <v>653</v>
      </c>
      <c r="P150" s="1014" t="s">
        <v>92</v>
      </c>
      <c r="Q150" s="121" t="s">
        <v>93</v>
      </c>
      <c r="R150" s="122" t="s">
        <v>94</v>
      </c>
      <c r="S150" s="121">
        <v>15</v>
      </c>
      <c r="T150" s="1022">
        <f>SUM(S150:S156)</f>
        <v>100</v>
      </c>
      <c r="U150" s="1022" t="str">
        <f>+IF(AND(T150&lt;=100,T150&gt;=96),"Fuerte",IF(AND(T150&lt;=95,T150&gt;=86),"Moderado",IF(AND(T150&lt;=85,K150&gt;=0),"Débil"," ")))</f>
        <v>Fuerte</v>
      </c>
      <c r="V150" s="1031" t="s">
        <v>95</v>
      </c>
      <c r="W150" s="1022" t="str">
        <f>IF(AND(EXACT(U150,"Fuerte"),(EXACT(V150,"Fuerte"))),"Fuerte",IF(AND(EXACT(U150,"Fuerte"),(EXACT(V150,"Moderado"))),"Moderado",IF(AND(EXACT(U150,"Fuerte"),(EXACT(V150,"Débil"))),"Débil",IF(AND(EXACT(U150,"Moderado"),(EXACT(V150,"Fuerte"))),"Moderado",IF(AND(EXACT(U150,"Moderado"),(EXACT(V150,"Moderado"))),"Moderado",IF(AND(EXACT(U150,"Moderado"),(EXACT(V150,"Débil"))),"Débil",IF(AND(EXACT(U150,"Débil"),(EXACT(V150,"Fuerte"))),"Débil",IF(AND(EXACT(U150,"Débil"),(EXACT(V150,"Moderado"))),"Débil",IF(AND(EXACT(U150,"Débil"),(EXACT(V150,"Débil"))),"Débil",)))))))))</f>
        <v>Fuerte</v>
      </c>
      <c r="X150" s="1022">
        <f>IF(W150="Fuerte",100,IF(W150="Moderado",50,IF(W150="Débil",0)))</f>
        <v>100</v>
      </c>
      <c r="Y150" s="1022"/>
      <c r="Z150" s="1001" t="s">
        <v>494</v>
      </c>
      <c r="AA150" s="249"/>
      <c r="AB150" s="249"/>
      <c r="AC150" s="249"/>
      <c r="AD150" s="1039" t="s">
        <v>647</v>
      </c>
      <c r="AE150" s="1009" t="s">
        <v>654</v>
      </c>
      <c r="AF150" s="1008"/>
      <c r="AG150" s="1015"/>
      <c r="AH150" s="1008"/>
      <c r="AI150" s="1016"/>
      <c r="AJ150" s="1016"/>
      <c r="AK150" s="1016"/>
      <c r="AL150" s="1016"/>
      <c r="AM150" s="1018"/>
      <c r="AN150" s="1023" t="s">
        <v>655</v>
      </c>
      <c r="AO150" s="1017"/>
      <c r="AP150" s="1017"/>
      <c r="AQ150" s="1012"/>
      <c r="AR150" s="1013" t="s">
        <v>656</v>
      </c>
      <c r="AS150" s="1028"/>
      <c r="AT150" s="1030"/>
      <c r="AU150" s="1030"/>
      <c r="AV150" s="1030"/>
      <c r="AW150" s="1030"/>
      <c r="AX150" s="1030"/>
      <c r="AY150" s="1030"/>
      <c r="AZ150" s="1030"/>
      <c r="BA150" s="1030"/>
      <c r="BB150" s="1030"/>
      <c r="BC150" s="1030"/>
      <c r="BD150" s="1057"/>
      <c r="BE150" s="1055"/>
      <c r="BF150" s="1024"/>
      <c r="BG150" s="1024"/>
      <c r="BH150" s="1024"/>
      <c r="BI150" s="1048"/>
    </row>
    <row r="151" spans="1:61" ht="45" customHeight="1">
      <c r="A151" s="1031"/>
      <c r="B151" s="1035"/>
      <c r="C151" s="1014"/>
      <c r="D151" s="1014"/>
      <c r="E151" s="1029"/>
      <c r="F151" s="1014"/>
      <c r="G151" s="1040"/>
      <c r="H151" s="1014"/>
      <c r="I151" s="123" t="s">
        <v>128</v>
      </c>
      <c r="J151" s="159" t="s">
        <v>90</v>
      </c>
      <c r="K151" s="1042"/>
      <c r="L151" s="1043"/>
      <c r="M151" s="1016"/>
      <c r="N151" s="1018"/>
      <c r="O151" s="1029"/>
      <c r="P151" s="1014"/>
      <c r="Q151" s="121" t="s">
        <v>105</v>
      </c>
      <c r="R151" s="122" t="s">
        <v>106</v>
      </c>
      <c r="S151" s="121">
        <v>15</v>
      </c>
      <c r="T151" s="1022"/>
      <c r="U151" s="1022"/>
      <c r="V151" s="1031"/>
      <c r="W151" s="1022"/>
      <c r="X151" s="1022"/>
      <c r="Y151" s="1022"/>
      <c r="Z151" s="1002"/>
      <c r="AA151" s="269"/>
      <c r="AB151" s="269"/>
      <c r="AC151" s="269"/>
      <c r="AD151" s="1040"/>
      <c r="AE151" s="1010"/>
      <c r="AF151" s="1008"/>
      <c r="AG151" s="1015"/>
      <c r="AH151" s="1008"/>
      <c r="AI151" s="1016"/>
      <c r="AJ151" s="1016"/>
      <c r="AK151" s="1016"/>
      <c r="AL151" s="1016"/>
      <c r="AM151" s="1018"/>
      <c r="AN151" s="1023"/>
      <c r="AO151" s="1017"/>
      <c r="AP151" s="1017"/>
      <c r="AQ151" s="1012"/>
      <c r="AR151" s="1013"/>
      <c r="AS151" s="1028"/>
      <c r="AT151" s="1030"/>
      <c r="AU151" s="1030"/>
      <c r="AV151" s="1030"/>
      <c r="AW151" s="1030"/>
      <c r="AX151" s="1030"/>
      <c r="AY151" s="1030"/>
      <c r="AZ151" s="1030"/>
      <c r="BA151" s="1030"/>
      <c r="BB151" s="1030"/>
      <c r="BC151" s="1030"/>
      <c r="BD151" s="1057"/>
      <c r="BE151" s="1055"/>
      <c r="BF151" s="1024"/>
      <c r="BG151" s="1024"/>
      <c r="BH151" s="1024"/>
      <c r="BI151" s="1048"/>
    </row>
    <row r="152" spans="1:61" ht="45" customHeight="1">
      <c r="A152" s="1031"/>
      <c r="B152" s="1035"/>
      <c r="C152" s="1014"/>
      <c r="D152" s="1014"/>
      <c r="E152" s="1029"/>
      <c r="F152" s="1014"/>
      <c r="G152" s="1040"/>
      <c r="H152" s="1014"/>
      <c r="I152" s="123" t="s">
        <v>129</v>
      </c>
      <c r="J152" s="159" t="s">
        <v>90</v>
      </c>
      <c r="K152" s="1042"/>
      <c r="L152" s="1043"/>
      <c r="M152" s="1016"/>
      <c r="N152" s="1018"/>
      <c r="O152" s="1029"/>
      <c r="P152" s="1014"/>
      <c r="Q152" s="121" t="s">
        <v>108</v>
      </c>
      <c r="R152" s="122" t="s">
        <v>109</v>
      </c>
      <c r="S152" s="121">
        <v>15</v>
      </c>
      <c r="T152" s="1022"/>
      <c r="U152" s="1022"/>
      <c r="V152" s="1031"/>
      <c r="W152" s="1022"/>
      <c r="X152" s="1022"/>
      <c r="Y152" s="1022"/>
      <c r="Z152" s="1002"/>
      <c r="AA152" s="269"/>
      <c r="AB152" s="269"/>
      <c r="AC152" s="269"/>
      <c r="AD152" s="1040"/>
      <c r="AE152" s="1010"/>
      <c r="AF152" s="1008"/>
      <c r="AG152" s="1015"/>
      <c r="AH152" s="1008"/>
      <c r="AI152" s="1016"/>
      <c r="AJ152" s="1016"/>
      <c r="AK152" s="1016"/>
      <c r="AL152" s="1016"/>
      <c r="AM152" s="1018"/>
      <c r="AN152" s="1023"/>
      <c r="AO152" s="1017"/>
      <c r="AP152" s="1017"/>
      <c r="AQ152" s="1012"/>
      <c r="AR152" s="1013"/>
      <c r="AS152" s="1028"/>
      <c r="AT152" s="1030"/>
      <c r="AU152" s="1030"/>
      <c r="AV152" s="1030"/>
      <c r="AW152" s="1030"/>
      <c r="AX152" s="1030"/>
      <c r="AY152" s="1030"/>
      <c r="AZ152" s="1030"/>
      <c r="BA152" s="1030"/>
      <c r="BB152" s="1030"/>
      <c r="BC152" s="1030"/>
      <c r="BD152" s="1057"/>
      <c r="BE152" s="1055"/>
      <c r="BF152" s="1024"/>
      <c r="BG152" s="1024"/>
      <c r="BH152" s="1024"/>
      <c r="BI152" s="1048"/>
    </row>
    <row r="153" spans="1:61" ht="45" customHeight="1">
      <c r="A153" s="1031"/>
      <c r="B153" s="1035"/>
      <c r="C153" s="1014"/>
      <c r="D153" s="1014"/>
      <c r="E153" s="1029"/>
      <c r="F153" s="1014"/>
      <c r="G153" s="1040"/>
      <c r="H153" s="1014"/>
      <c r="I153" s="123" t="s">
        <v>130</v>
      </c>
      <c r="J153" s="159" t="s">
        <v>90</v>
      </c>
      <c r="K153" s="1042"/>
      <c r="L153" s="1043"/>
      <c r="M153" s="1016"/>
      <c r="N153" s="1018"/>
      <c r="O153" s="1029"/>
      <c r="P153" s="1014"/>
      <c r="Q153" s="121" t="s">
        <v>112</v>
      </c>
      <c r="R153" s="122" t="s">
        <v>113</v>
      </c>
      <c r="S153" s="121">
        <v>15</v>
      </c>
      <c r="T153" s="1022"/>
      <c r="U153" s="1022"/>
      <c r="V153" s="1031"/>
      <c r="W153" s="1022"/>
      <c r="X153" s="1022"/>
      <c r="Y153" s="1022"/>
      <c r="Z153" s="1002"/>
      <c r="AA153" s="269">
        <v>2</v>
      </c>
      <c r="AB153" s="269">
        <v>2</v>
      </c>
      <c r="AC153" s="269">
        <v>2</v>
      </c>
      <c r="AD153" s="1040"/>
      <c r="AE153" s="1010"/>
      <c r="AF153" s="1008"/>
      <c r="AG153" s="1015"/>
      <c r="AH153" s="1008"/>
      <c r="AI153" s="1016"/>
      <c r="AJ153" s="1016"/>
      <c r="AK153" s="1016"/>
      <c r="AL153" s="1016"/>
      <c r="AM153" s="1018"/>
      <c r="AN153" s="1023"/>
      <c r="AO153" s="1017"/>
      <c r="AP153" s="1017"/>
      <c r="AQ153" s="1012"/>
      <c r="AR153" s="1013"/>
      <c r="AS153" s="1028"/>
      <c r="AT153" s="1030"/>
      <c r="AU153" s="1030"/>
      <c r="AV153" s="1030"/>
      <c r="AW153" s="1030"/>
      <c r="AX153" s="1030"/>
      <c r="AY153" s="1030"/>
      <c r="AZ153" s="1030"/>
      <c r="BA153" s="1030"/>
      <c r="BB153" s="1030"/>
      <c r="BC153" s="1030"/>
      <c r="BD153" s="1057"/>
      <c r="BE153" s="1055"/>
      <c r="BF153" s="1024"/>
      <c r="BG153" s="1024"/>
      <c r="BH153" s="1024"/>
      <c r="BI153" s="1048"/>
    </row>
    <row r="154" spans="1:61" ht="45" customHeight="1">
      <c r="A154" s="1031"/>
      <c r="B154" s="1035"/>
      <c r="C154" s="1014"/>
      <c r="D154" s="1014"/>
      <c r="E154" s="1029"/>
      <c r="F154" s="1014"/>
      <c r="G154" s="1040"/>
      <c r="H154" s="1014"/>
      <c r="I154" s="123" t="s">
        <v>131</v>
      </c>
      <c r="J154" s="159" t="s">
        <v>111</v>
      </c>
      <c r="K154" s="1042"/>
      <c r="L154" s="1043"/>
      <c r="M154" s="1016"/>
      <c r="N154" s="1018"/>
      <c r="O154" s="1029"/>
      <c r="P154" s="1014"/>
      <c r="Q154" s="121" t="s">
        <v>115</v>
      </c>
      <c r="R154" s="122" t="s">
        <v>116</v>
      </c>
      <c r="S154" s="121">
        <v>15</v>
      </c>
      <c r="T154" s="1022"/>
      <c r="U154" s="1022"/>
      <c r="V154" s="1031"/>
      <c r="W154" s="1022"/>
      <c r="X154" s="1022"/>
      <c r="Y154" s="1022"/>
      <c r="Z154" s="1002"/>
      <c r="AA154" s="269"/>
      <c r="AB154" s="269"/>
      <c r="AC154" s="269"/>
      <c r="AD154" s="1040"/>
      <c r="AE154" s="1010"/>
      <c r="AF154" s="1008"/>
      <c r="AG154" s="1015"/>
      <c r="AH154" s="1008"/>
      <c r="AI154" s="1016"/>
      <c r="AJ154" s="1016"/>
      <c r="AK154" s="1016"/>
      <c r="AL154" s="1016"/>
      <c r="AM154" s="1018"/>
      <c r="AN154" s="1023"/>
      <c r="AO154" s="1017"/>
      <c r="AP154" s="1017"/>
      <c r="AQ154" s="1012"/>
      <c r="AR154" s="1013"/>
      <c r="AS154" s="1028"/>
      <c r="AT154" s="1030"/>
      <c r="AU154" s="1030"/>
      <c r="AV154" s="1030"/>
      <c r="AW154" s="1030"/>
      <c r="AX154" s="1030"/>
      <c r="AY154" s="1030"/>
      <c r="AZ154" s="1030"/>
      <c r="BA154" s="1030"/>
      <c r="BB154" s="1030"/>
      <c r="BC154" s="1030"/>
      <c r="BD154" s="1057"/>
      <c r="BE154" s="1055"/>
      <c r="BF154" s="1024"/>
      <c r="BG154" s="1024"/>
      <c r="BH154" s="1024"/>
      <c r="BI154" s="1048"/>
    </row>
    <row r="155" spans="1:61" ht="45" customHeight="1">
      <c r="A155" s="1031"/>
      <c r="B155" s="1035"/>
      <c r="C155" s="1014"/>
      <c r="D155" s="1014"/>
      <c r="E155" s="1029"/>
      <c r="F155" s="1014"/>
      <c r="G155" s="1040"/>
      <c r="H155" s="1014"/>
      <c r="I155" s="123" t="s">
        <v>132</v>
      </c>
      <c r="J155" s="159" t="s">
        <v>111</v>
      </c>
      <c r="K155" s="1042"/>
      <c r="L155" s="1043"/>
      <c r="M155" s="1016"/>
      <c r="N155" s="1018"/>
      <c r="O155" s="1029"/>
      <c r="P155" s="1014"/>
      <c r="Q155" s="121" t="s">
        <v>118</v>
      </c>
      <c r="R155" s="122" t="s">
        <v>119</v>
      </c>
      <c r="S155" s="121">
        <v>15</v>
      </c>
      <c r="T155" s="1022"/>
      <c r="U155" s="1022"/>
      <c r="V155" s="1031"/>
      <c r="W155" s="1022"/>
      <c r="X155" s="1022"/>
      <c r="Y155" s="1022"/>
      <c r="Z155" s="1002"/>
      <c r="AA155" s="269"/>
      <c r="AB155" s="269"/>
      <c r="AC155" s="269"/>
      <c r="AD155" s="1040"/>
      <c r="AE155" s="1010"/>
      <c r="AF155" s="1008"/>
      <c r="AG155" s="1015"/>
      <c r="AH155" s="1008"/>
      <c r="AI155" s="1016"/>
      <c r="AJ155" s="1016"/>
      <c r="AK155" s="1016"/>
      <c r="AL155" s="1016"/>
      <c r="AM155" s="1018"/>
      <c r="AN155" s="1023"/>
      <c r="AO155" s="1017"/>
      <c r="AP155" s="1017"/>
      <c r="AQ155" s="1012"/>
      <c r="AR155" s="1013"/>
      <c r="AS155" s="1028"/>
      <c r="AT155" s="1030"/>
      <c r="AU155" s="1030"/>
      <c r="AV155" s="1030"/>
      <c r="AW155" s="1030"/>
      <c r="AX155" s="1030"/>
      <c r="AY155" s="1030"/>
      <c r="AZ155" s="1030"/>
      <c r="BA155" s="1030"/>
      <c r="BB155" s="1030"/>
      <c r="BC155" s="1030"/>
      <c r="BD155" s="1057"/>
      <c r="BE155" s="1055"/>
      <c r="BF155" s="1024"/>
      <c r="BG155" s="1024"/>
      <c r="BH155" s="1024"/>
      <c r="BI155" s="1048"/>
    </row>
    <row r="156" spans="1:61" ht="45" customHeight="1">
      <c r="A156" s="1031"/>
      <c r="B156" s="1035"/>
      <c r="C156" s="1014"/>
      <c r="D156" s="1014"/>
      <c r="E156" s="1029"/>
      <c r="F156" s="1014"/>
      <c r="G156" s="1040"/>
      <c r="H156" s="1014"/>
      <c r="I156" s="123" t="s">
        <v>133</v>
      </c>
      <c r="J156" s="159" t="s">
        <v>111</v>
      </c>
      <c r="K156" s="1042"/>
      <c r="L156" s="1043"/>
      <c r="M156" s="1016"/>
      <c r="N156" s="1018"/>
      <c r="O156" s="1029"/>
      <c r="P156" s="1014"/>
      <c r="Q156" s="121" t="s">
        <v>121</v>
      </c>
      <c r="R156" s="122" t="s">
        <v>122</v>
      </c>
      <c r="S156" s="121">
        <v>10</v>
      </c>
      <c r="T156" s="1022"/>
      <c r="U156" s="1022"/>
      <c r="V156" s="1031"/>
      <c r="W156" s="1022"/>
      <c r="X156" s="1022"/>
      <c r="Y156" s="1022"/>
      <c r="Z156" s="1002"/>
      <c r="AA156" s="269"/>
      <c r="AB156" s="269"/>
      <c r="AC156" s="269"/>
      <c r="AD156" s="1040"/>
      <c r="AE156" s="1010"/>
      <c r="AF156" s="1008"/>
      <c r="AG156" s="1015"/>
      <c r="AH156" s="1008"/>
      <c r="AI156" s="1016"/>
      <c r="AJ156" s="1016"/>
      <c r="AK156" s="1016"/>
      <c r="AL156" s="1016"/>
      <c r="AM156" s="1018"/>
      <c r="AN156" s="1023"/>
      <c r="AO156" s="1017"/>
      <c r="AP156" s="1017"/>
      <c r="AQ156" s="1012"/>
      <c r="AR156" s="1013"/>
      <c r="AS156" s="1028"/>
      <c r="AT156" s="1030"/>
      <c r="AU156" s="1030"/>
      <c r="AV156" s="1030"/>
      <c r="AW156" s="1030"/>
      <c r="AX156" s="1030"/>
      <c r="AY156" s="1030"/>
      <c r="AZ156" s="1030"/>
      <c r="BA156" s="1030"/>
      <c r="BB156" s="1030"/>
      <c r="BC156" s="1030"/>
      <c r="BD156" s="1057"/>
      <c r="BE156" s="1055"/>
      <c r="BF156" s="1024"/>
      <c r="BG156" s="1024"/>
      <c r="BH156" s="1024"/>
      <c r="BI156" s="1048"/>
    </row>
    <row r="157" spans="1:61" ht="45" customHeight="1" thickBot="1">
      <c r="A157" s="1031"/>
      <c r="B157" s="1035"/>
      <c r="C157" s="1014"/>
      <c r="D157" s="1014"/>
      <c r="E157" s="1029"/>
      <c r="F157" s="1014"/>
      <c r="G157" s="1041"/>
      <c r="H157" s="1014"/>
      <c r="I157" s="123" t="s">
        <v>134</v>
      </c>
      <c r="J157" s="159" t="s">
        <v>111</v>
      </c>
      <c r="K157" s="1042"/>
      <c r="L157" s="1043"/>
      <c r="M157" s="1016"/>
      <c r="N157" s="1018"/>
      <c r="O157" s="1029"/>
      <c r="P157" s="1014"/>
      <c r="Q157" s="121"/>
      <c r="R157" s="122"/>
      <c r="S157" s="121"/>
      <c r="T157" s="1022"/>
      <c r="U157" s="1022"/>
      <c r="V157" s="1031"/>
      <c r="W157" s="1022"/>
      <c r="X157" s="1022"/>
      <c r="Y157" s="1022"/>
      <c r="Z157" s="1003"/>
      <c r="AA157" s="270"/>
      <c r="AB157" s="270"/>
      <c r="AC157" s="270"/>
      <c r="AD157" s="1041"/>
      <c r="AE157" s="1011"/>
      <c r="AF157" s="1008"/>
      <c r="AG157" s="1015"/>
      <c r="AH157" s="1008"/>
      <c r="AI157" s="1016"/>
      <c r="AJ157" s="1016"/>
      <c r="AK157" s="1016"/>
      <c r="AL157" s="1016"/>
      <c r="AM157" s="1018"/>
      <c r="AN157" s="1023"/>
      <c r="AO157" s="1017"/>
      <c r="AP157" s="1017"/>
      <c r="AQ157" s="1012"/>
      <c r="AR157" s="1013"/>
      <c r="AS157" s="1028"/>
      <c r="AT157" s="1030"/>
      <c r="AU157" s="1030"/>
      <c r="AV157" s="1030"/>
      <c r="AW157" s="1030"/>
      <c r="AX157" s="1030"/>
      <c r="AY157" s="1030"/>
      <c r="AZ157" s="1030"/>
      <c r="BA157" s="1030"/>
      <c r="BB157" s="1030"/>
      <c r="BC157" s="1030"/>
      <c r="BD157" s="1057"/>
      <c r="BE157" s="1055"/>
      <c r="BF157" s="1024"/>
      <c r="BG157" s="1024"/>
      <c r="BH157" s="1024"/>
      <c r="BI157" s="1048"/>
    </row>
    <row r="158" spans="1:61" ht="46.5" customHeight="1">
      <c r="A158" s="1031">
        <v>9</v>
      </c>
      <c r="B158" s="1035" t="s">
        <v>642</v>
      </c>
      <c r="C158" s="1014" t="s">
        <v>363</v>
      </c>
      <c r="D158" s="1014" t="s">
        <v>85</v>
      </c>
      <c r="E158" s="1029" t="s">
        <v>657</v>
      </c>
      <c r="F158" s="1014" t="s">
        <v>658</v>
      </c>
      <c r="G158" s="1039" t="s">
        <v>564</v>
      </c>
      <c r="H158" s="1014" t="s">
        <v>88</v>
      </c>
      <c r="I158" s="120" t="s">
        <v>89</v>
      </c>
      <c r="J158" s="159" t="s">
        <v>90</v>
      </c>
      <c r="K158" s="1042">
        <f>COUNTIF(J158:J176,"Si")</f>
        <v>10</v>
      </c>
      <c r="L158" s="1043" t="str">
        <f>+IF(AND(K158&lt;6,K158&gt;0),"Moderado",IF(AND(K158&lt;12,K158&gt;5),"Mayor",IF(AND(K158&lt;20,K158&gt;11),"Catastrófico","Responda las Preguntas de Impacto")))</f>
        <v>Mayor</v>
      </c>
      <c r="M158" s="1016" t="str">
        <f>IF(AND(EXACT(H158,"Rara vez"),(EXACT(L158,"Moderado"))),"Moderado",IF(AND(EXACT(H158,"Rara vez"),(EXACT(L158,"Mayor"))),"Alto",IF(AND(EXACT(H158,"Rara vez"),(EXACT(L158,"Catastrófico"))),"Extremo",IF(AND(EXACT(H158,"Improbable"),(EXACT(L158,"Moderado"))),"Moderado",IF(AND(EXACT(H158,"Improbable"),(EXACT(L158,"Mayor"))),"Alto",IF(AND(EXACT(H158,"Improbable"),(EXACT(L158,"Catastrófico"))),"Extremo",IF(AND(EXACT(H158,"Posible"),(EXACT(L158,"Moderado"))),"Alto",IF(AND(EXACT(H158,"Posible"),(EXACT(L158,"Mayor"))),"Extremo",IF(AND(EXACT(H158,"Posible"),(EXACT(L158,"Catastrófico"))),"Extremo",IF(AND(EXACT(H158,"Probable"),(EXACT(L158,"Moderado"))),"Alto",IF(AND(EXACT(H158,"Probable"),(EXACT(L158,"Mayor"))),"Extremo",IF(AND(EXACT(H158,"Probable"),(EXACT(L158,"Catastrófico"))),"Extremo",IF(AND(EXACT(H158,"Casi Seguro"),(EXACT(L158,"Moderado"))),"Extremo",IF(AND(EXACT(H158,"Casi Seguro"),(EXACT(L158,"Mayor"))),"Extremo",IF(AND(EXACT(H158,"Casi Seguro"),(EXACT(L158,"Catastrófico"))),"Extremo","")))))))))))))))</f>
        <v>Alto</v>
      </c>
      <c r="N158" s="1018" t="s">
        <v>565</v>
      </c>
      <c r="O158" s="1029" t="s">
        <v>659</v>
      </c>
      <c r="P158" s="1014" t="s">
        <v>92</v>
      </c>
      <c r="Q158" s="121" t="s">
        <v>93</v>
      </c>
      <c r="R158" s="122" t="s">
        <v>94</v>
      </c>
      <c r="S158" s="121">
        <v>15</v>
      </c>
      <c r="T158" s="1022">
        <f>SUM(S158:S164)</f>
        <v>100</v>
      </c>
      <c r="U158" s="1022" t="str">
        <f>+IF(AND(T158&lt;=100,T158&gt;=96),"Fuerte",IF(AND(T158&lt;=95,T158&gt;=86),"Moderado",IF(AND(T158&lt;=85,K158&gt;=0),"Débil"," ")))</f>
        <v>Fuerte</v>
      </c>
      <c r="V158" s="1031" t="s">
        <v>95</v>
      </c>
      <c r="W158" s="1022" t="str">
        <f>IF(AND(EXACT(U158,"Fuerte"),(EXACT(V158,"Fuerte"))),"Fuerte",IF(AND(EXACT(U158,"Fuerte"),(EXACT(V158,"Moderado"))),"Moderado",IF(AND(EXACT(U158,"Fuerte"),(EXACT(V158,"Débil"))),"Débil",IF(AND(EXACT(U158,"Moderado"),(EXACT(V158,"Fuerte"))),"Moderado",IF(AND(EXACT(U158,"Moderado"),(EXACT(V158,"Moderado"))),"Moderado",IF(AND(EXACT(U158,"Moderado"),(EXACT(V158,"Débil"))),"Débil",IF(AND(EXACT(U158,"Débil"),(EXACT(V158,"Fuerte"))),"Débil",IF(AND(EXACT(U158,"Débil"),(EXACT(V158,"Moderado"))),"Débil",IF(AND(EXACT(U158,"Débil"),(EXACT(V158,"Débil"))),"Débil",)))))))))</f>
        <v>Fuerte</v>
      </c>
      <c r="X158" s="1022">
        <f>IF(W158="Fuerte",100,IF(W158="Moderado",50,IF(W158="Débil",0)))</f>
        <v>100</v>
      </c>
      <c r="Y158" s="1022">
        <f>AVERAGE(X158:X176)</f>
        <v>100</v>
      </c>
      <c r="Z158" s="1001" t="s">
        <v>494</v>
      </c>
      <c r="AA158" s="249"/>
      <c r="AB158" s="249"/>
      <c r="AC158" s="249"/>
      <c r="AD158" s="1039" t="s">
        <v>647</v>
      </c>
      <c r="AE158" s="1009" t="s">
        <v>660</v>
      </c>
      <c r="AF158" s="1008" t="str">
        <f>+IF(Y158=100,"Fuerte",IF(AND(Y158&lt;=99,Y158&gt;=50),"Moderado",IF(Y158&lt;50,"Débil"," ")))</f>
        <v>Fuerte</v>
      </c>
      <c r="AG158" s="1015" t="s">
        <v>99</v>
      </c>
      <c r="AH158" s="1008" t="s">
        <v>100</v>
      </c>
      <c r="AI158" s="1016" t="str">
        <f>IF(AND(OR(AH158="Directamente",AH158="Indirectamente",AH158="No Disminuye"),(AF158="Fuerte"),(AG158="Directamente"),(OR(H158="Rara vez",H158="Improbable",H158="Posible"))),"Rara vez",IF(AND(OR(AH158="Directamente",AH158="Indirectamente",AH158="No Disminuye"),(AF158="Fuerte"),(AG158="Directamente"),(H158="Probable")),"Improbable",IF(AND(OR(AH158="Directamente",AH158="Indirectamente",AH158="No Disminuye"),(AF158="Fuerte"),(AG158="Directamente"),(H158="Casi Seguro")),"Posible",IF(AND(AH158="Directamente",AG158="No disminuye",AF158="Fuerte"),H158,IF(AND(OR(AH158="Directamente",AH158="Indirectamente",AH158="No Disminuye"),AF158="Moderado",AG158="Directamente",(OR(H158="Rara vez",H158="Improbable"))),"Rara vez",IF(AND(OR(AH158="Directamente",AH158="Indirectamente",AH158="No Disminuye"),(AF158="Moderado"),(AG158="Directamente"),(H158="Posible")),"Improbable",IF(AND(OR(AH158="Directamente",AH158="Indirectamente",AH158="No Disminuye"),(AF158="Moderado"),(AG158="Directamente"),(H158="Probable")),"Posible",IF(AND(OR(AH158="Directamente",AH158="Indirectamente",AH158="No Disminuye"),(AF158="Moderado"),(AG158="Directamente"),(H158="Casi Seguro")),"Probable",IF(AND(AH158="Directamente",AG158="No disminuye",AF158="Moderado"),H158,IF(AF158="Débil",H158," ESTA COMBINACION NO ESTÁ CONTEMPLADA EN LA METODOLOGÍA "))))))))))</f>
        <v>Rara vez</v>
      </c>
      <c r="AJ158" s="1016" t="str">
        <f>IF(AND(OR(AH158="Directamente",AH158="Indirectamente",AH158="No Disminuye"),AF158="Moderado",AG158="Directamente",(OR(H158="Raro",H158="Improbable"))),"Raro",IF(AND(OR(AH158="Directamente",AH158="Indirectamente",AH158="No Disminuye"),(AF158="Moderado"),(AG158="Directamente"),(H158="Posible")),"Improbable",IF(AND(OR(AH158="Directamente",AH158="Indirectamente",AH158="No Disminuye"),(AF158="Moderado"),(AG158="Directamente"),(H158="Probable")),"Posible",IF(AND(OR(AH158="Directamente",AH158="Indirectamente",AH158="No Disminuye"),(AF158="Moderado"),(AG158="Directamente"),(H158="Casi Seguro")),"Probable",IF(AND(AH158="Directamente",AG158="No disminuye",AF158="Moderado"),H158," ")))))</f>
        <v xml:space="preserve"> </v>
      </c>
      <c r="AK158" s="1016" t="str">
        <f>L158</f>
        <v>Mayor</v>
      </c>
      <c r="AL158" s="1016" t="str">
        <f>IF(AND(EXACT(AI158,"Rara vez"),(EXACT(AK158,"Moderado"))),"Moderado",IF(AND(EXACT(AI158,"Rara vez"),(EXACT(AK158,"Mayor"))),"Alto",IF(AND(EXACT(AI158,"Rara vez"),(EXACT(AK158,"Catastrófico"))),"Extremo",IF(AND(EXACT(AI158,"Improbable"),(EXACT(AK158,"Moderado"))),"Moderado",IF(AND(EXACT(AI158,"Improbable"),(EXACT(AK158,"Mayor"))),"Alto",IF(AND(EXACT(AI158,"Improbable"),(EXACT(AK158,"Catastrófico"))),"Extremo",IF(AND(EXACT(AI158,"Posible"),(EXACT(AK158,"Moderado"))),"Alto",IF(AND(EXACT(AI158,"Posible"),(EXACT(AK158,"Mayor"))),"Extremo",IF(AND(EXACT(AI158,"Posible"),(EXACT(AK158,"Catastrófico"))),"Extremo",IF(AND(EXACT(AI158,"Probable"),(EXACT(AK158,"Moderado"))),"Alto",IF(AND(EXACT(AI158,"Probable"),(EXACT(AK158,"Mayor"))),"Extremo",IF(AND(EXACT(AI158,"Probable"),(EXACT(AK158,"Catastrófico"))),"Extremo",IF(AND(EXACT(AI158,"Casi Seguro"),(EXACT(AK158,"Moderado"))),"Extremo",IF(AND(EXACT(AI158,"Casi Seguro"),(EXACT(AK158,"Mayor"))),"Extremo",IF(AND(EXACT(AI158,"Casi Seguro"),(EXACT(AK158,"Catastrófico"))),"Extremo","")))))))))))))))</f>
        <v>Alto</v>
      </c>
      <c r="AM158" s="1018" t="s">
        <v>565</v>
      </c>
      <c r="AN158" s="1019" t="s">
        <v>661</v>
      </c>
      <c r="AO158" s="1017">
        <v>44562</v>
      </c>
      <c r="AP158" s="1017">
        <v>44196</v>
      </c>
      <c r="AQ158" s="1012" t="s">
        <v>650</v>
      </c>
      <c r="AR158" s="1013" t="s">
        <v>662</v>
      </c>
      <c r="AS158" s="1032"/>
      <c r="AT158" s="1025"/>
      <c r="AU158" s="1025"/>
      <c r="AV158" s="1025"/>
      <c r="AW158" s="1025"/>
      <c r="AX158" s="1025"/>
      <c r="AY158" s="1025"/>
      <c r="AZ158" s="1025"/>
      <c r="BA158" s="1025"/>
      <c r="BB158" s="1025"/>
      <c r="BC158" s="1025"/>
      <c r="BD158" s="1071"/>
      <c r="BE158" s="1064"/>
      <c r="BF158" s="1058"/>
      <c r="BG158" s="1058"/>
      <c r="BH158" s="1058"/>
      <c r="BI158" s="1052"/>
    </row>
    <row r="159" spans="1:61" ht="30" customHeight="1">
      <c r="A159" s="1031"/>
      <c r="B159" s="1035"/>
      <c r="C159" s="1014"/>
      <c r="D159" s="1014"/>
      <c r="E159" s="1029"/>
      <c r="F159" s="1014"/>
      <c r="G159" s="1040"/>
      <c r="H159" s="1014"/>
      <c r="I159" s="120" t="s">
        <v>104</v>
      </c>
      <c r="J159" s="159" t="s">
        <v>90</v>
      </c>
      <c r="K159" s="1042"/>
      <c r="L159" s="1043"/>
      <c r="M159" s="1016"/>
      <c r="N159" s="1018"/>
      <c r="O159" s="1029"/>
      <c r="P159" s="1014"/>
      <c r="Q159" s="121" t="s">
        <v>105</v>
      </c>
      <c r="R159" s="122" t="s">
        <v>106</v>
      </c>
      <c r="S159" s="121">
        <v>15</v>
      </c>
      <c r="T159" s="1022"/>
      <c r="U159" s="1022"/>
      <c r="V159" s="1031"/>
      <c r="W159" s="1022"/>
      <c r="X159" s="1022"/>
      <c r="Y159" s="1022"/>
      <c r="Z159" s="1002"/>
      <c r="AA159" s="269"/>
      <c r="AB159" s="269"/>
      <c r="AC159" s="269"/>
      <c r="AD159" s="1040"/>
      <c r="AE159" s="1010"/>
      <c r="AF159" s="1008"/>
      <c r="AG159" s="1015"/>
      <c r="AH159" s="1008"/>
      <c r="AI159" s="1016"/>
      <c r="AJ159" s="1016"/>
      <c r="AK159" s="1016"/>
      <c r="AL159" s="1016"/>
      <c r="AM159" s="1018"/>
      <c r="AN159" s="1020"/>
      <c r="AO159" s="1017"/>
      <c r="AP159" s="1017"/>
      <c r="AQ159" s="1012"/>
      <c r="AR159" s="1013"/>
      <c r="AS159" s="1033"/>
      <c r="AT159" s="1026"/>
      <c r="AU159" s="1026"/>
      <c r="AV159" s="1026"/>
      <c r="AW159" s="1026"/>
      <c r="AX159" s="1026"/>
      <c r="AY159" s="1026"/>
      <c r="AZ159" s="1026"/>
      <c r="BA159" s="1026"/>
      <c r="BB159" s="1026"/>
      <c r="BC159" s="1026"/>
      <c r="BD159" s="1072"/>
      <c r="BE159" s="1065"/>
      <c r="BF159" s="1059"/>
      <c r="BG159" s="1059"/>
      <c r="BH159" s="1059"/>
      <c r="BI159" s="1053"/>
    </row>
    <row r="160" spans="1:61" ht="30" customHeight="1">
      <c r="A160" s="1031"/>
      <c r="B160" s="1035"/>
      <c r="C160" s="1014"/>
      <c r="D160" s="1014"/>
      <c r="E160" s="1029"/>
      <c r="F160" s="1014"/>
      <c r="G160" s="1040"/>
      <c r="H160" s="1014"/>
      <c r="I160" s="120" t="s">
        <v>107</v>
      </c>
      <c r="J160" s="159" t="s">
        <v>90</v>
      </c>
      <c r="K160" s="1042"/>
      <c r="L160" s="1043"/>
      <c r="M160" s="1016"/>
      <c r="N160" s="1018"/>
      <c r="O160" s="1029"/>
      <c r="P160" s="1014"/>
      <c r="Q160" s="121" t="s">
        <v>108</v>
      </c>
      <c r="R160" s="122" t="s">
        <v>109</v>
      </c>
      <c r="S160" s="121">
        <v>15</v>
      </c>
      <c r="T160" s="1022"/>
      <c r="U160" s="1022"/>
      <c r="V160" s="1031"/>
      <c r="W160" s="1022"/>
      <c r="X160" s="1022"/>
      <c r="Y160" s="1022"/>
      <c r="Z160" s="1002"/>
      <c r="AA160" s="269"/>
      <c r="AB160" s="269"/>
      <c r="AC160" s="269"/>
      <c r="AD160" s="1040"/>
      <c r="AE160" s="1010"/>
      <c r="AF160" s="1008"/>
      <c r="AG160" s="1015"/>
      <c r="AH160" s="1008"/>
      <c r="AI160" s="1016"/>
      <c r="AJ160" s="1016"/>
      <c r="AK160" s="1016"/>
      <c r="AL160" s="1016"/>
      <c r="AM160" s="1018"/>
      <c r="AN160" s="1020"/>
      <c r="AO160" s="1017"/>
      <c r="AP160" s="1017"/>
      <c r="AQ160" s="1012"/>
      <c r="AR160" s="1013"/>
      <c r="AS160" s="1033"/>
      <c r="AT160" s="1026"/>
      <c r="AU160" s="1026"/>
      <c r="AV160" s="1026"/>
      <c r="AW160" s="1026"/>
      <c r="AX160" s="1026"/>
      <c r="AY160" s="1026"/>
      <c r="AZ160" s="1026"/>
      <c r="BA160" s="1026"/>
      <c r="BB160" s="1026"/>
      <c r="BC160" s="1026"/>
      <c r="BD160" s="1072"/>
      <c r="BE160" s="1065"/>
      <c r="BF160" s="1059"/>
      <c r="BG160" s="1059"/>
      <c r="BH160" s="1059"/>
      <c r="BI160" s="1053"/>
    </row>
    <row r="161" spans="1:61" ht="30" customHeight="1">
      <c r="A161" s="1031"/>
      <c r="B161" s="1035"/>
      <c r="C161" s="1014"/>
      <c r="D161" s="1014"/>
      <c r="E161" s="1029"/>
      <c r="F161" s="1014"/>
      <c r="G161" s="1040"/>
      <c r="H161" s="1014"/>
      <c r="I161" s="120" t="s">
        <v>110</v>
      </c>
      <c r="J161" s="159" t="s">
        <v>111</v>
      </c>
      <c r="K161" s="1042"/>
      <c r="L161" s="1043"/>
      <c r="M161" s="1016"/>
      <c r="N161" s="1018"/>
      <c r="O161" s="1029"/>
      <c r="P161" s="1014"/>
      <c r="Q161" s="121" t="s">
        <v>112</v>
      </c>
      <c r="R161" s="122" t="s">
        <v>113</v>
      </c>
      <c r="S161" s="121">
        <v>15</v>
      </c>
      <c r="T161" s="1022"/>
      <c r="U161" s="1022"/>
      <c r="V161" s="1031"/>
      <c r="W161" s="1022"/>
      <c r="X161" s="1022"/>
      <c r="Y161" s="1022"/>
      <c r="Z161" s="1002"/>
      <c r="AA161" s="269"/>
      <c r="AB161" s="269"/>
      <c r="AC161" s="269"/>
      <c r="AD161" s="1040"/>
      <c r="AE161" s="1010"/>
      <c r="AF161" s="1008"/>
      <c r="AG161" s="1015"/>
      <c r="AH161" s="1008"/>
      <c r="AI161" s="1016"/>
      <c r="AJ161" s="1016"/>
      <c r="AK161" s="1016"/>
      <c r="AL161" s="1016"/>
      <c r="AM161" s="1018"/>
      <c r="AN161" s="1020"/>
      <c r="AO161" s="1017"/>
      <c r="AP161" s="1017"/>
      <c r="AQ161" s="1012"/>
      <c r="AR161" s="1013"/>
      <c r="AS161" s="1033"/>
      <c r="AT161" s="1026"/>
      <c r="AU161" s="1026"/>
      <c r="AV161" s="1026"/>
      <c r="AW161" s="1026"/>
      <c r="AX161" s="1026"/>
      <c r="AY161" s="1026"/>
      <c r="AZ161" s="1026"/>
      <c r="BA161" s="1026"/>
      <c r="BB161" s="1026"/>
      <c r="BC161" s="1026"/>
      <c r="BD161" s="1072"/>
      <c r="BE161" s="1065"/>
      <c r="BF161" s="1059"/>
      <c r="BG161" s="1059"/>
      <c r="BH161" s="1059"/>
      <c r="BI161" s="1053"/>
    </row>
    <row r="162" spans="1:61" ht="30" customHeight="1">
      <c r="A162" s="1031"/>
      <c r="B162" s="1035"/>
      <c r="C162" s="1014"/>
      <c r="D162" s="1014"/>
      <c r="E162" s="1029"/>
      <c r="F162" s="1014"/>
      <c r="G162" s="1040"/>
      <c r="H162" s="1014"/>
      <c r="I162" s="120" t="s">
        <v>114</v>
      </c>
      <c r="J162" s="159" t="s">
        <v>90</v>
      </c>
      <c r="K162" s="1042"/>
      <c r="L162" s="1043"/>
      <c r="M162" s="1016"/>
      <c r="N162" s="1018"/>
      <c r="O162" s="1029"/>
      <c r="P162" s="1014"/>
      <c r="Q162" s="121" t="s">
        <v>115</v>
      </c>
      <c r="R162" s="122" t="s">
        <v>116</v>
      </c>
      <c r="S162" s="121">
        <v>15</v>
      </c>
      <c r="T162" s="1022"/>
      <c r="U162" s="1022"/>
      <c r="V162" s="1031"/>
      <c r="W162" s="1022"/>
      <c r="X162" s="1022"/>
      <c r="Y162" s="1022"/>
      <c r="Z162" s="1002"/>
      <c r="AA162" s="269"/>
      <c r="AB162" s="269"/>
      <c r="AC162" s="269"/>
      <c r="AD162" s="1040"/>
      <c r="AE162" s="1010"/>
      <c r="AF162" s="1008"/>
      <c r="AG162" s="1015"/>
      <c r="AH162" s="1008"/>
      <c r="AI162" s="1016"/>
      <c r="AJ162" s="1016"/>
      <c r="AK162" s="1016"/>
      <c r="AL162" s="1016"/>
      <c r="AM162" s="1018"/>
      <c r="AN162" s="1020"/>
      <c r="AO162" s="1017"/>
      <c r="AP162" s="1017"/>
      <c r="AQ162" s="1012"/>
      <c r="AR162" s="1013"/>
      <c r="AS162" s="1033"/>
      <c r="AT162" s="1026"/>
      <c r="AU162" s="1026"/>
      <c r="AV162" s="1026"/>
      <c r="AW162" s="1026"/>
      <c r="AX162" s="1026"/>
      <c r="AY162" s="1026"/>
      <c r="AZ162" s="1026"/>
      <c r="BA162" s="1026"/>
      <c r="BB162" s="1026"/>
      <c r="BC162" s="1026"/>
      <c r="BD162" s="1072"/>
      <c r="BE162" s="1065"/>
      <c r="BF162" s="1059"/>
      <c r="BG162" s="1059"/>
      <c r="BH162" s="1059"/>
      <c r="BI162" s="1053"/>
    </row>
    <row r="163" spans="1:61" ht="30" customHeight="1">
      <c r="A163" s="1031"/>
      <c r="B163" s="1035"/>
      <c r="C163" s="1014"/>
      <c r="D163" s="1014"/>
      <c r="E163" s="1029"/>
      <c r="F163" s="1014"/>
      <c r="G163" s="1040"/>
      <c r="H163" s="1014"/>
      <c r="I163" s="120" t="s">
        <v>117</v>
      </c>
      <c r="J163" s="159" t="s">
        <v>90</v>
      </c>
      <c r="K163" s="1042"/>
      <c r="L163" s="1043"/>
      <c r="M163" s="1016"/>
      <c r="N163" s="1018"/>
      <c r="O163" s="1029"/>
      <c r="P163" s="1014"/>
      <c r="Q163" s="121" t="s">
        <v>118</v>
      </c>
      <c r="R163" s="122" t="s">
        <v>119</v>
      </c>
      <c r="S163" s="121">
        <v>15</v>
      </c>
      <c r="T163" s="1022"/>
      <c r="U163" s="1022"/>
      <c r="V163" s="1031"/>
      <c r="W163" s="1022"/>
      <c r="X163" s="1022"/>
      <c r="Y163" s="1022"/>
      <c r="Z163" s="1002"/>
      <c r="AA163" s="269"/>
      <c r="AB163" s="269"/>
      <c r="AC163" s="269"/>
      <c r="AD163" s="1040"/>
      <c r="AE163" s="1010"/>
      <c r="AF163" s="1008"/>
      <c r="AG163" s="1015"/>
      <c r="AH163" s="1008"/>
      <c r="AI163" s="1016"/>
      <c r="AJ163" s="1016"/>
      <c r="AK163" s="1016"/>
      <c r="AL163" s="1016"/>
      <c r="AM163" s="1018"/>
      <c r="AN163" s="1020"/>
      <c r="AO163" s="1017"/>
      <c r="AP163" s="1017"/>
      <c r="AQ163" s="1012"/>
      <c r="AR163" s="1013"/>
      <c r="AS163" s="1033"/>
      <c r="AT163" s="1026"/>
      <c r="AU163" s="1026"/>
      <c r="AV163" s="1026"/>
      <c r="AW163" s="1026"/>
      <c r="AX163" s="1026"/>
      <c r="AY163" s="1026"/>
      <c r="AZ163" s="1026"/>
      <c r="BA163" s="1026"/>
      <c r="BB163" s="1026"/>
      <c r="BC163" s="1026"/>
      <c r="BD163" s="1072"/>
      <c r="BE163" s="1065"/>
      <c r="BF163" s="1059"/>
      <c r="BG163" s="1059"/>
      <c r="BH163" s="1059"/>
      <c r="BI163" s="1053"/>
    </row>
    <row r="164" spans="1:61" ht="30" customHeight="1">
      <c r="A164" s="1031"/>
      <c r="B164" s="1035"/>
      <c r="C164" s="1014"/>
      <c r="D164" s="1014"/>
      <c r="E164" s="1029"/>
      <c r="F164" s="1014"/>
      <c r="G164" s="1040"/>
      <c r="H164" s="1014"/>
      <c r="I164" s="120" t="s">
        <v>120</v>
      </c>
      <c r="J164" s="159" t="s">
        <v>111</v>
      </c>
      <c r="K164" s="1042"/>
      <c r="L164" s="1043"/>
      <c r="M164" s="1016"/>
      <c r="N164" s="1018"/>
      <c r="O164" s="1029"/>
      <c r="P164" s="1014"/>
      <c r="Q164" s="121" t="s">
        <v>121</v>
      </c>
      <c r="R164" s="122" t="s">
        <v>122</v>
      </c>
      <c r="S164" s="121">
        <v>10</v>
      </c>
      <c r="T164" s="1022"/>
      <c r="U164" s="1022"/>
      <c r="V164" s="1031"/>
      <c r="W164" s="1022"/>
      <c r="X164" s="1022"/>
      <c r="Y164" s="1022"/>
      <c r="Z164" s="1002"/>
      <c r="AA164" s="269">
        <v>0</v>
      </c>
      <c r="AB164" s="269">
        <v>7</v>
      </c>
      <c r="AC164" s="269">
        <v>5</v>
      </c>
      <c r="AD164" s="1040"/>
      <c r="AE164" s="1010"/>
      <c r="AF164" s="1008"/>
      <c r="AG164" s="1015"/>
      <c r="AH164" s="1008"/>
      <c r="AI164" s="1016"/>
      <c r="AJ164" s="1016"/>
      <c r="AK164" s="1016"/>
      <c r="AL164" s="1016"/>
      <c r="AM164" s="1018"/>
      <c r="AN164" s="1020"/>
      <c r="AO164" s="1017"/>
      <c r="AP164" s="1017"/>
      <c r="AQ164" s="1012"/>
      <c r="AR164" s="1013"/>
      <c r="AS164" s="1033"/>
      <c r="AT164" s="1026"/>
      <c r="AU164" s="1026"/>
      <c r="AV164" s="1026"/>
      <c r="AW164" s="1026"/>
      <c r="AX164" s="1026"/>
      <c r="AY164" s="1026"/>
      <c r="AZ164" s="1026"/>
      <c r="BA164" s="1026"/>
      <c r="BB164" s="1026"/>
      <c r="BC164" s="1026"/>
      <c r="BD164" s="1072"/>
      <c r="BE164" s="1065"/>
      <c r="BF164" s="1059"/>
      <c r="BG164" s="1059"/>
      <c r="BH164" s="1059"/>
      <c r="BI164" s="1053"/>
    </row>
    <row r="165" spans="1:61" ht="72" customHeight="1">
      <c r="A165" s="1031"/>
      <c r="B165" s="1035"/>
      <c r="C165" s="1014"/>
      <c r="D165" s="1014"/>
      <c r="E165" s="1029"/>
      <c r="F165" s="1014"/>
      <c r="G165" s="1040"/>
      <c r="H165" s="1014"/>
      <c r="I165" s="120" t="s">
        <v>123</v>
      </c>
      <c r="J165" s="159" t="s">
        <v>111</v>
      </c>
      <c r="K165" s="1042"/>
      <c r="L165" s="1043"/>
      <c r="M165" s="1016"/>
      <c r="N165" s="1018"/>
      <c r="O165" s="1029"/>
      <c r="P165" s="1014"/>
      <c r="Q165" s="1022"/>
      <c r="R165" s="1031"/>
      <c r="S165" s="1022"/>
      <c r="T165" s="1022"/>
      <c r="U165" s="1022"/>
      <c r="V165" s="1031"/>
      <c r="W165" s="1022"/>
      <c r="X165" s="1022"/>
      <c r="Y165" s="1022"/>
      <c r="Z165" s="1002"/>
      <c r="AA165" s="269"/>
      <c r="AB165" s="269"/>
      <c r="AC165" s="269"/>
      <c r="AD165" s="1040"/>
      <c r="AE165" s="1010"/>
      <c r="AF165" s="1008"/>
      <c r="AG165" s="1015"/>
      <c r="AH165" s="1008"/>
      <c r="AI165" s="1016"/>
      <c r="AJ165" s="1016"/>
      <c r="AK165" s="1016"/>
      <c r="AL165" s="1016"/>
      <c r="AM165" s="1018"/>
      <c r="AN165" s="1020"/>
      <c r="AO165" s="1017"/>
      <c r="AP165" s="1017"/>
      <c r="AQ165" s="1012"/>
      <c r="AR165" s="1013"/>
      <c r="AS165" s="1034"/>
      <c r="AT165" s="1027"/>
      <c r="AU165" s="1027"/>
      <c r="AV165" s="1027"/>
      <c r="AW165" s="1027"/>
      <c r="AX165" s="1027"/>
      <c r="AY165" s="1027"/>
      <c r="AZ165" s="1027"/>
      <c r="BA165" s="1027"/>
      <c r="BB165" s="1027"/>
      <c r="BC165" s="1027"/>
      <c r="BD165" s="1073"/>
      <c r="BE165" s="1066"/>
      <c r="BF165" s="1060"/>
      <c r="BG165" s="1060"/>
      <c r="BH165" s="1060"/>
      <c r="BI165" s="1054"/>
    </row>
    <row r="166" spans="1:61" ht="45" customHeight="1">
      <c r="A166" s="1031"/>
      <c r="B166" s="1035"/>
      <c r="C166" s="1014"/>
      <c r="D166" s="1014"/>
      <c r="E166" s="1029"/>
      <c r="F166" s="1014"/>
      <c r="G166" s="1040"/>
      <c r="H166" s="1014"/>
      <c r="I166" s="120" t="s">
        <v>124</v>
      </c>
      <c r="J166" s="159" t="s">
        <v>111</v>
      </c>
      <c r="K166" s="1042"/>
      <c r="L166" s="1043"/>
      <c r="M166" s="1016"/>
      <c r="N166" s="1018"/>
      <c r="O166" s="1029"/>
      <c r="P166" s="1014"/>
      <c r="Q166" s="1022"/>
      <c r="R166" s="1031"/>
      <c r="S166" s="1022"/>
      <c r="T166" s="1022"/>
      <c r="U166" s="1022"/>
      <c r="V166" s="1031"/>
      <c r="W166" s="1022"/>
      <c r="X166" s="1022"/>
      <c r="Y166" s="1022"/>
      <c r="Z166" s="1002"/>
      <c r="AA166" s="269"/>
      <c r="AB166" s="269"/>
      <c r="AC166" s="269"/>
      <c r="AD166" s="1040"/>
      <c r="AE166" s="1010"/>
      <c r="AF166" s="1008"/>
      <c r="AG166" s="1015"/>
      <c r="AH166" s="1008"/>
      <c r="AI166" s="1016"/>
      <c r="AJ166" s="1016"/>
      <c r="AK166" s="1016"/>
      <c r="AL166" s="1016"/>
      <c r="AM166" s="1018"/>
      <c r="AN166" s="1020"/>
      <c r="AO166" s="1017"/>
      <c r="AP166" s="1017"/>
      <c r="AQ166" s="1012"/>
      <c r="AR166" s="1013"/>
      <c r="AS166" s="1028"/>
      <c r="AT166" s="1030"/>
      <c r="AU166" s="1030"/>
      <c r="AV166" s="1030"/>
      <c r="AW166" s="1030"/>
      <c r="AX166" s="1030"/>
      <c r="AY166" s="1030"/>
      <c r="AZ166" s="1030"/>
      <c r="BA166" s="1030"/>
      <c r="BB166" s="1030"/>
      <c r="BC166" s="1030"/>
      <c r="BD166" s="1057"/>
      <c r="BE166" s="1055"/>
      <c r="BF166" s="1024"/>
      <c r="BG166" s="1024"/>
      <c r="BH166" s="1024"/>
      <c r="BI166" s="1048"/>
    </row>
    <row r="167" spans="1:61" ht="45" customHeight="1">
      <c r="A167" s="1031"/>
      <c r="B167" s="1035"/>
      <c r="C167" s="1014"/>
      <c r="D167" s="1014"/>
      <c r="E167" s="1029"/>
      <c r="F167" s="1014"/>
      <c r="G167" s="1040"/>
      <c r="H167" s="1014"/>
      <c r="I167" s="120" t="s">
        <v>125</v>
      </c>
      <c r="J167" s="159" t="s">
        <v>90</v>
      </c>
      <c r="K167" s="1042"/>
      <c r="L167" s="1043"/>
      <c r="M167" s="1016"/>
      <c r="N167" s="1018"/>
      <c r="O167" s="1029"/>
      <c r="P167" s="1014"/>
      <c r="Q167" s="1022"/>
      <c r="R167" s="1031"/>
      <c r="S167" s="1022"/>
      <c r="T167" s="1022"/>
      <c r="U167" s="1022"/>
      <c r="V167" s="1031"/>
      <c r="W167" s="1022"/>
      <c r="X167" s="1022"/>
      <c r="Y167" s="1022"/>
      <c r="Z167" s="1002"/>
      <c r="AA167" s="269"/>
      <c r="AB167" s="269"/>
      <c r="AC167" s="269"/>
      <c r="AD167" s="1040"/>
      <c r="AE167" s="1010"/>
      <c r="AF167" s="1008"/>
      <c r="AG167" s="1015"/>
      <c r="AH167" s="1008"/>
      <c r="AI167" s="1016"/>
      <c r="AJ167" s="1016"/>
      <c r="AK167" s="1016"/>
      <c r="AL167" s="1016"/>
      <c r="AM167" s="1018"/>
      <c r="AN167" s="1020"/>
      <c r="AO167" s="1017"/>
      <c r="AP167" s="1017"/>
      <c r="AQ167" s="1012"/>
      <c r="AR167" s="1013"/>
      <c r="AS167" s="1028"/>
      <c r="AT167" s="1030"/>
      <c r="AU167" s="1030"/>
      <c r="AV167" s="1030"/>
      <c r="AW167" s="1030"/>
      <c r="AX167" s="1030"/>
      <c r="AY167" s="1030"/>
      <c r="AZ167" s="1030"/>
      <c r="BA167" s="1030"/>
      <c r="BB167" s="1030"/>
      <c r="BC167" s="1030"/>
      <c r="BD167" s="1057"/>
      <c r="BE167" s="1055"/>
      <c r="BF167" s="1024"/>
      <c r="BG167" s="1024"/>
      <c r="BH167" s="1024"/>
      <c r="BI167" s="1048"/>
    </row>
    <row r="168" spans="1:61" ht="45" customHeight="1">
      <c r="A168" s="1031"/>
      <c r="B168" s="1035"/>
      <c r="C168" s="1014"/>
      <c r="D168" s="1014"/>
      <c r="E168" s="1029"/>
      <c r="F168" s="1014"/>
      <c r="G168" s="1040"/>
      <c r="H168" s="1014"/>
      <c r="I168" s="120" t="s">
        <v>126</v>
      </c>
      <c r="J168" s="159" t="s">
        <v>90</v>
      </c>
      <c r="K168" s="1042"/>
      <c r="L168" s="1043"/>
      <c r="M168" s="1016"/>
      <c r="N168" s="1018"/>
      <c r="O168" s="1029"/>
      <c r="P168" s="1014"/>
      <c r="Q168" s="1022"/>
      <c r="R168" s="1031"/>
      <c r="S168" s="1022"/>
      <c r="T168" s="1022"/>
      <c r="U168" s="1022"/>
      <c r="V168" s="1031"/>
      <c r="W168" s="1022"/>
      <c r="X168" s="1022"/>
      <c r="Y168" s="1022"/>
      <c r="Z168" s="1003"/>
      <c r="AA168" s="270"/>
      <c r="AB168" s="270"/>
      <c r="AC168" s="270"/>
      <c r="AD168" s="1041"/>
      <c r="AE168" s="1011"/>
      <c r="AF168" s="1008"/>
      <c r="AG168" s="1015"/>
      <c r="AH168" s="1008"/>
      <c r="AI168" s="1016"/>
      <c r="AJ168" s="1016"/>
      <c r="AK168" s="1016"/>
      <c r="AL168" s="1016"/>
      <c r="AM168" s="1018"/>
      <c r="AN168" s="1021"/>
      <c r="AO168" s="1017"/>
      <c r="AP168" s="1017"/>
      <c r="AQ168" s="1012"/>
      <c r="AR168" s="1013"/>
      <c r="AS168" s="1028"/>
      <c r="AT168" s="1030"/>
      <c r="AU168" s="1030"/>
      <c r="AV168" s="1030"/>
      <c r="AW168" s="1030"/>
      <c r="AX168" s="1030"/>
      <c r="AY168" s="1030"/>
      <c r="AZ168" s="1030"/>
      <c r="BA168" s="1030"/>
      <c r="BB168" s="1030"/>
      <c r="BC168" s="1030"/>
      <c r="BD168" s="1057"/>
      <c r="BE168" s="1055"/>
      <c r="BF168" s="1024"/>
      <c r="BG168" s="1024"/>
      <c r="BH168" s="1024"/>
      <c r="BI168" s="1048"/>
    </row>
    <row r="169" spans="1:61" ht="45" customHeight="1">
      <c r="A169" s="1031"/>
      <c r="B169" s="1035"/>
      <c r="C169" s="1014"/>
      <c r="D169" s="1014"/>
      <c r="E169" s="1029" t="s">
        <v>663</v>
      </c>
      <c r="F169" s="1014"/>
      <c r="G169" s="1040"/>
      <c r="H169" s="1014"/>
      <c r="I169" s="120" t="s">
        <v>127</v>
      </c>
      <c r="J169" s="159" t="s">
        <v>90</v>
      </c>
      <c r="K169" s="1042"/>
      <c r="L169" s="1043"/>
      <c r="M169" s="1016"/>
      <c r="N169" s="1018"/>
      <c r="O169" s="1029" t="s">
        <v>664</v>
      </c>
      <c r="P169" s="1014" t="s">
        <v>92</v>
      </c>
      <c r="Q169" s="121" t="s">
        <v>93</v>
      </c>
      <c r="R169" s="122" t="s">
        <v>94</v>
      </c>
      <c r="S169" s="121">
        <v>15</v>
      </c>
      <c r="T169" s="1022">
        <f>SUM(S169:S175)</f>
        <v>100</v>
      </c>
      <c r="U169" s="1022" t="str">
        <f>+IF(AND(T169&lt;=100,T169&gt;=96),"Fuerte",IF(AND(T169&lt;=95,T169&gt;=86),"Moderado",IF(AND(T169&lt;=85,K169&gt;=0),"Débil"," ")))</f>
        <v>Fuerte</v>
      </c>
      <c r="V169" s="1031" t="s">
        <v>95</v>
      </c>
      <c r="W169" s="1022" t="str">
        <f>IF(AND(EXACT(U169,"Fuerte"),(EXACT(V169,"Fuerte"))),"Fuerte",IF(AND(EXACT(U169,"Fuerte"),(EXACT(V169,"Moderado"))),"Moderado",IF(AND(EXACT(U169,"Fuerte"),(EXACT(V169,"Débil"))),"Débil",IF(AND(EXACT(U169,"Moderado"),(EXACT(V169,"Fuerte"))),"Moderado",IF(AND(EXACT(U169,"Moderado"),(EXACT(V169,"Moderado"))),"Moderado",IF(AND(EXACT(U169,"Moderado"),(EXACT(V169,"Débil"))),"Débil",IF(AND(EXACT(U169,"Débil"),(EXACT(V169,"Fuerte"))),"Débil",IF(AND(EXACT(U169,"Débil"),(EXACT(V169,"Moderado"))),"Débil",IF(AND(EXACT(U169,"Débil"),(EXACT(V169,"Débil"))),"Débil",)))))))))</f>
        <v>Fuerte</v>
      </c>
      <c r="X169" s="1022">
        <f>IF(W169="Fuerte",100,IF(W169="Moderado",50,IF(W169="Débil",0)))</f>
        <v>100</v>
      </c>
      <c r="Y169" s="1022"/>
      <c r="Z169" s="1001" t="s">
        <v>578</v>
      </c>
      <c r="AA169" s="249"/>
      <c r="AB169" s="249"/>
      <c r="AC169" s="249"/>
      <c r="AD169" s="1039" t="s">
        <v>647</v>
      </c>
      <c r="AE169" s="1009" t="s">
        <v>648</v>
      </c>
      <c r="AF169" s="1008"/>
      <c r="AG169" s="1015"/>
      <c r="AH169" s="1008"/>
      <c r="AI169" s="1016"/>
      <c r="AJ169" s="1016"/>
      <c r="AK169" s="1016"/>
      <c r="AL169" s="1016"/>
      <c r="AM169" s="1018"/>
      <c r="AN169" s="1023" t="s">
        <v>665</v>
      </c>
      <c r="AO169" s="1017"/>
      <c r="AP169" s="1017"/>
      <c r="AQ169" s="1012"/>
      <c r="AR169" s="1013" t="s">
        <v>666</v>
      </c>
      <c r="AS169" s="1028"/>
      <c r="AT169" s="1030"/>
      <c r="AU169" s="1030"/>
      <c r="AV169" s="1030"/>
      <c r="AW169" s="1030"/>
      <c r="AX169" s="1030"/>
      <c r="AY169" s="1030"/>
      <c r="AZ169" s="1030"/>
      <c r="BA169" s="1030"/>
      <c r="BB169" s="1030"/>
      <c r="BC169" s="1030"/>
      <c r="BD169" s="1057"/>
      <c r="BE169" s="1055"/>
      <c r="BF169" s="1024"/>
      <c r="BG169" s="1024"/>
      <c r="BH169" s="1024"/>
      <c r="BI169" s="1048"/>
    </row>
    <row r="170" spans="1:61" ht="45" customHeight="1">
      <c r="A170" s="1031"/>
      <c r="B170" s="1035"/>
      <c r="C170" s="1014"/>
      <c r="D170" s="1014"/>
      <c r="E170" s="1029"/>
      <c r="F170" s="1014"/>
      <c r="G170" s="1040"/>
      <c r="H170" s="1014"/>
      <c r="I170" s="123" t="s">
        <v>128</v>
      </c>
      <c r="J170" s="159" t="s">
        <v>90</v>
      </c>
      <c r="K170" s="1042"/>
      <c r="L170" s="1043"/>
      <c r="M170" s="1016"/>
      <c r="N170" s="1018"/>
      <c r="O170" s="1029"/>
      <c r="P170" s="1014"/>
      <c r="Q170" s="121" t="s">
        <v>105</v>
      </c>
      <c r="R170" s="122" t="s">
        <v>106</v>
      </c>
      <c r="S170" s="121">
        <v>15</v>
      </c>
      <c r="T170" s="1022"/>
      <c r="U170" s="1022"/>
      <c r="V170" s="1031"/>
      <c r="W170" s="1022"/>
      <c r="X170" s="1022"/>
      <c r="Y170" s="1022"/>
      <c r="Z170" s="1002"/>
      <c r="AA170" s="269"/>
      <c r="AB170" s="269"/>
      <c r="AC170" s="269"/>
      <c r="AD170" s="1040"/>
      <c r="AE170" s="1010"/>
      <c r="AF170" s="1008"/>
      <c r="AG170" s="1015"/>
      <c r="AH170" s="1008"/>
      <c r="AI170" s="1016"/>
      <c r="AJ170" s="1016"/>
      <c r="AK170" s="1016"/>
      <c r="AL170" s="1016"/>
      <c r="AM170" s="1018"/>
      <c r="AN170" s="1023"/>
      <c r="AO170" s="1017"/>
      <c r="AP170" s="1017"/>
      <c r="AQ170" s="1012"/>
      <c r="AR170" s="1013"/>
      <c r="AS170" s="1028"/>
      <c r="AT170" s="1030"/>
      <c r="AU170" s="1030"/>
      <c r="AV170" s="1030"/>
      <c r="AW170" s="1030"/>
      <c r="AX170" s="1030"/>
      <c r="AY170" s="1030"/>
      <c r="AZ170" s="1030"/>
      <c r="BA170" s="1030"/>
      <c r="BB170" s="1030"/>
      <c r="BC170" s="1030"/>
      <c r="BD170" s="1057"/>
      <c r="BE170" s="1055"/>
      <c r="BF170" s="1024"/>
      <c r="BG170" s="1024"/>
      <c r="BH170" s="1024"/>
      <c r="BI170" s="1048"/>
    </row>
    <row r="171" spans="1:61" ht="45" customHeight="1">
      <c r="A171" s="1031"/>
      <c r="B171" s="1035"/>
      <c r="C171" s="1014"/>
      <c r="D171" s="1014"/>
      <c r="E171" s="1029"/>
      <c r="F171" s="1014"/>
      <c r="G171" s="1040"/>
      <c r="H171" s="1014"/>
      <c r="I171" s="123" t="s">
        <v>129</v>
      </c>
      <c r="J171" s="159" t="s">
        <v>90</v>
      </c>
      <c r="K171" s="1042"/>
      <c r="L171" s="1043"/>
      <c r="M171" s="1016"/>
      <c r="N171" s="1018"/>
      <c r="O171" s="1029"/>
      <c r="P171" s="1014"/>
      <c r="Q171" s="121" t="s">
        <v>108</v>
      </c>
      <c r="R171" s="122" t="s">
        <v>109</v>
      </c>
      <c r="S171" s="121">
        <v>15</v>
      </c>
      <c r="T171" s="1022"/>
      <c r="U171" s="1022"/>
      <c r="V171" s="1031"/>
      <c r="W171" s="1022"/>
      <c r="X171" s="1022"/>
      <c r="Y171" s="1022"/>
      <c r="Z171" s="1002"/>
      <c r="AA171" s="269"/>
      <c r="AB171" s="269"/>
      <c r="AC171" s="269"/>
      <c r="AD171" s="1040"/>
      <c r="AE171" s="1010"/>
      <c r="AF171" s="1008"/>
      <c r="AG171" s="1015"/>
      <c r="AH171" s="1008"/>
      <c r="AI171" s="1016"/>
      <c r="AJ171" s="1016"/>
      <c r="AK171" s="1016"/>
      <c r="AL171" s="1016"/>
      <c r="AM171" s="1018"/>
      <c r="AN171" s="1023"/>
      <c r="AO171" s="1017"/>
      <c r="AP171" s="1017"/>
      <c r="AQ171" s="1012"/>
      <c r="AR171" s="1013"/>
      <c r="AS171" s="1028"/>
      <c r="AT171" s="1030"/>
      <c r="AU171" s="1030"/>
      <c r="AV171" s="1030"/>
      <c r="AW171" s="1030"/>
      <c r="AX171" s="1030"/>
      <c r="AY171" s="1030"/>
      <c r="AZ171" s="1030"/>
      <c r="BA171" s="1030"/>
      <c r="BB171" s="1030"/>
      <c r="BC171" s="1030"/>
      <c r="BD171" s="1057"/>
      <c r="BE171" s="1055"/>
      <c r="BF171" s="1024"/>
      <c r="BG171" s="1024"/>
      <c r="BH171" s="1024"/>
      <c r="BI171" s="1048"/>
    </row>
    <row r="172" spans="1:61" ht="45" customHeight="1">
      <c r="A172" s="1031"/>
      <c r="B172" s="1035"/>
      <c r="C172" s="1014"/>
      <c r="D172" s="1014"/>
      <c r="E172" s="1029"/>
      <c r="F172" s="1014"/>
      <c r="G172" s="1040"/>
      <c r="H172" s="1014"/>
      <c r="I172" s="123" t="s">
        <v>130</v>
      </c>
      <c r="J172" s="159" t="s">
        <v>111</v>
      </c>
      <c r="K172" s="1042"/>
      <c r="L172" s="1043"/>
      <c r="M172" s="1016"/>
      <c r="N172" s="1018"/>
      <c r="O172" s="1029"/>
      <c r="P172" s="1014"/>
      <c r="Q172" s="121" t="s">
        <v>112</v>
      </c>
      <c r="R172" s="122" t="s">
        <v>113</v>
      </c>
      <c r="S172" s="121">
        <v>15</v>
      </c>
      <c r="T172" s="1022"/>
      <c r="U172" s="1022"/>
      <c r="V172" s="1031"/>
      <c r="W172" s="1022"/>
      <c r="X172" s="1022"/>
      <c r="Y172" s="1022"/>
      <c r="Z172" s="1002"/>
      <c r="AA172" s="271">
        <v>0.33</v>
      </c>
      <c r="AB172" s="271">
        <v>0.33</v>
      </c>
      <c r="AC172" s="271">
        <v>0.34</v>
      </c>
      <c r="AD172" s="1040"/>
      <c r="AE172" s="1010"/>
      <c r="AF172" s="1008"/>
      <c r="AG172" s="1015"/>
      <c r="AH172" s="1008"/>
      <c r="AI172" s="1016"/>
      <c r="AJ172" s="1016"/>
      <c r="AK172" s="1016"/>
      <c r="AL172" s="1016"/>
      <c r="AM172" s="1018"/>
      <c r="AN172" s="1023"/>
      <c r="AO172" s="1017"/>
      <c r="AP172" s="1017"/>
      <c r="AQ172" s="1012"/>
      <c r="AR172" s="1013"/>
      <c r="AS172" s="1028"/>
      <c r="AT172" s="1030"/>
      <c r="AU172" s="1030"/>
      <c r="AV172" s="1030"/>
      <c r="AW172" s="1030"/>
      <c r="AX172" s="1030"/>
      <c r="AY172" s="1030"/>
      <c r="AZ172" s="1030"/>
      <c r="BA172" s="1030"/>
      <c r="BB172" s="1030"/>
      <c r="BC172" s="1030"/>
      <c r="BD172" s="1057"/>
      <c r="BE172" s="1055"/>
      <c r="BF172" s="1024"/>
      <c r="BG172" s="1024"/>
      <c r="BH172" s="1024"/>
      <c r="BI172" s="1048"/>
    </row>
    <row r="173" spans="1:61" ht="45" customHeight="1">
      <c r="A173" s="1031"/>
      <c r="B173" s="1035"/>
      <c r="C173" s="1014"/>
      <c r="D173" s="1014"/>
      <c r="E173" s="1029"/>
      <c r="F173" s="1014"/>
      <c r="G173" s="1040"/>
      <c r="H173" s="1014"/>
      <c r="I173" s="123" t="s">
        <v>131</v>
      </c>
      <c r="J173" s="159" t="s">
        <v>111</v>
      </c>
      <c r="K173" s="1042"/>
      <c r="L173" s="1043"/>
      <c r="M173" s="1016"/>
      <c r="N173" s="1018"/>
      <c r="O173" s="1029"/>
      <c r="P173" s="1014"/>
      <c r="Q173" s="121" t="s">
        <v>115</v>
      </c>
      <c r="R173" s="122" t="s">
        <v>116</v>
      </c>
      <c r="S173" s="121">
        <v>15</v>
      </c>
      <c r="T173" s="1022"/>
      <c r="U173" s="1022"/>
      <c r="V173" s="1031"/>
      <c r="W173" s="1022"/>
      <c r="X173" s="1022"/>
      <c r="Y173" s="1022"/>
      <c r="Z173" s="1002"/>
      <c r="AA173" s="269"/>
      <c r="AB173" s="269"/>
      <c r="AC173" s="269"/>
      <c r="AD173" s="1040"/>
      <c r="AE173" s="1010"/>
      <c r="AF173" s="1008"/>
      <c r="AG173" s="1015"/>
      <c r="AH173" s="1008"/>
      <c r="AI173" s="1016"/>
      <c r="AJ173" s="1016"/>
      <c r="AK173" s="1016"/>
      <c r="AL173" s="1016"/>
      <c r="AM173" s="1018"/>
      <c r="AN173" s="1023"/>
      <c r="AO173" s="1017"/>
      <c r="AP173" s="1017"/>
      <c r="AQ173" s="1012"/>
      <c r="AR173" s="1013"/>
      <c r="AS173" s="1028"/>
      <c r="AT173" s="1030"/>
      <c r="AU173" s="1030"/>
      <c r="AV173" s="1030"/>
      <c r="AW173" s="1030"/>
      <c r="AX173" s="1030"/>
      <c r="AY173" s="1030"/>
      <c r="AZ173" s="1030"/>
      <c r="BA173" s="1030"/>
      <c r="BB173" s="1030"/>
      <c r="BC173" s="1030"/>
      <c r="BD173" s="1057"/>
      <c r="BE173" s="1055"/>
      <c r="BF173" s="1024"/>
      <c r="BG173" s="1024"/>
      <c r="BH173" s="1024"/>
      <c r="BI173" s="1048"/>
    </row>
    <row r="174" spans="1:61" ht="45" customHeight="1">
      <c r="A174" s="1031"/>
      <c r="B174" s="1035"/>
      <c r="C174" s="1014"/>
      <c r="D174" s="1014"/>
      <c r="E174" s="1029"/>
      <c r="F174" s="1014"/>
      <c r="G174" s="1040"/>
      <c r="H174" s="1014"/>
      <c r="I174" s="123" t="s">
        <v>132</v>
      </c>
      <c r="J174" s="159" t="s">
        <v>111</v>
      </c>
      <c r="K174" s="1042"/>
      <c r="L174" s="1043"/>
      <c r="M174" s="1016"/>
      <c r="N174" s="1018"/>
      <c r="O174" s="1029"/>
      <c r="P174" s="1014"/>
      <c r="Q174" s="121" t="s">
        <v>118</v>
      </c>
      <c r="R174" s="122" t="s">
        <v>119</v>
      </c>
      <c r="S174" s="121">
        <v>15</v>
      </c>
      <c r="T174" s="1022"/>
      <c r="U174" s="1022"/>
      <c r="V174" s="1031"/>
      <c r="W174" s="1022"/>
      <c r="X174" s="1022"/>
      <c r="Y174" s="1022"/>
      <c r="Z174" s="1002"/>
      <c r="AA174" s="269"/>
      <c r="AB174" s="269"/>
      <c r="AC174" s="269"/>
      <c r="AD174" s="1040"/>
      <c r="AE174" s="1010"/>
      <c r="AF174" s="1008"/>
      <c r="AG174" s="1015"/>
      <c r="AH174" s="1008"/>
      <c r="AI174" s="1016"/>
      <c r="AJ174" s="1016"/>
      <c r="AK174" s="1016"/>
      <c r="AL174" s="1016"/>
      <c r="AM174" s="1018"/>
      <c r="AN174" s="1023"/>
      <c r="AO174" s="1017"/>
      <c r="AP174" s="1017"/>
      <c r="AQ174" s="1012"/>
      <c r="AR174" s="1013"/>
      <c r="AS174" s="1028"/>
      <c r="AT174" s="1030"/>
      <c r="AU174" s="1030"/>
      <c r="AV174" s="1030"/>
      <c r="AW174" s="1030"/>
      <c r="AX174" s="1030"/>
      <c r="AY174" s="1030"/>
      <c r="AZ174" s="1030"/>
      <c r="BA174" s="1030"/>
      <c r="BB174" s="1030"/>
      <c r="BC174" s="1030"/>
      <c r="BD174" s="1057"/>
      <c r="BE174" s="1055"/>
      <c r="BF174" s="1024"/>
      <c r="BG174" s="1024"/>
      <c r="BH174" s="1024"/>
      <c r="BI174" s="1048"/>
    </row>
    <row r="175" spans="1:61" ht="45" customHeight="1">
      <c r="A175" s="1031"/>
      <c r="B175" s="1035"/>
      <c r="C175" s="1014"/>
      <c r="D175" s="1014"/>
      <c r="E175" s="1029"/>
      <c r="F175" s="1014"/>
      <c r="G175" s="1040"/>
      <c r="H175" s="1014"/>
      <c r="I175" s="123" t="s">
        <v>133</v>
      </c>
      <c r="J175" s="159" t="s">
        <v>111</v>
      </c>
      <c r="K175" s="1042"/>
      <c r="L175" s="1043"/>
      <c r="M175" s="1016"/>
      <c r="N175" s="1018"/>
      <c r="O175" s="1029"/>
      <c r="P175" s="1014"/>
      <c r="Q175" s="121" t="s">
        <v>121</v>
      </c>
      <c r="R175" s="122" t="s">
        <v>122</v>
      </c>
      <c r="S175" s="121">
        <v>10</v>
      </c>
      <c r="T175" s="1022"/>
      <c r="U175" s="1022"/>
      <c r="V175" s="1031"/>
      <c r="W175" s="1022"/>
      <c r="X175" s="1022"/>
      <c r="Y175" s="1022"/>
      <c r="Z175" s="1002"/>
      <c r="AA175" s="269"/>
      <c r="AB175" s="269"/>
      <c r="AC175" s="269"/>
      <c r="AD175" s="1040"/>
      <c r="AE175" s="1010"/>
      <c r="AF175" s="1008"/>
      <c r="AG175" s="1015"/>
      <c r="AH175" s="1008"/>
      <c r="AI175" s="1016"/>
      <c r="AJ175" s="1016"/>
      <c r="AK175" s="1016"/>
      <c r="AL175" s="1016"/>
      <c r="AM175" s="1018"/>
      <c r="AN175" s="1023"/>
      <c r="AO175" s="1017"/>
      <c r="AP175" s="1017"/>
      <c r="AQ175" s="1012"/>
      <c r="AR175" s="1013"/>
      <c r="AS175" s="1028"/>
      <c r="AT175" s="1030"/>
      <c r="AU175" s="1030"/>
      <c r="AV175" s="1030"/>
      <c r="AW175" s="1030"/>
      <c r="AX175" s="1030"/>
      <c r="AY175" s="1030"/>
      <c r="AZ175" s="1030"/>
      <c r="BA175" s="1030"/>
      <c r="BB175" s="1030"/>
      <c r="BC175" s="1030"/>
      <c r="BD175" s="1057"/>
      <c r="BE175" s="1055"/>
      <c r="BF175" s="1024"/>
      <c r="BG175" s="1024"/>
      <c r="BH175" s="1024"/>
      <c r="BI175" s="1048"/>
    </row>
    <row r="176" spans="1:61" ht="45" customHeight="1" thickBot="1">
      <c r="A176" s="1031"/>
      <c r="B176" s="1035"/>
      <c r="C176" s="1014"/>
      <c r="D176" s="1014"/>
      <c r="E176" s="1029"/>
      <c r="F176" s="1014"/>
      <c r="G176" s="1041"/>
      <c r="H176" s="1014"/>
      <c r="I176" s="123" t="s">
        <v>134</v>
      </c>
      <c r="J176" s="159" t="s">
        <v>111</v>
      </c>
      <c r="K176" s="1042"/>
      <c r="L176" s="1043"/>
      <c r="M176" s="1016"/>
      <c r="N176" s="1018"/>
      <c r="O176" s="1029"/>
      <c r="P176" s="1014"/>
      <c r="Q176" s="121"/>
      <c r="R176" s="122"/>
      <c r="S176" s="121"/>
      <c r="T176" s="1022"/>
      <c r="U176" s="1022"/>
      <c r="V176" s="1031"/>
      <c r="W176" s="1022"/>
      <c r="X176" s="1022"/>
      <c r="Y176" s="1022"/>
      <c r="Z176" s="1003"/>
      <c r="AA176" s="270"/>
      <c r="AB176" s="270"/>
      <c r="AC176" s="270"/>
      <c r="AD176" s="1041"/>
      <c r="AE176" s="1011"/>
      <c r="AF176" s="1008"/>
      <c r="AG176" s="1015"/>
      <c r="AH176" s="1008"/>
      <c r="AI176" s="1016"/>
      <c r="AJ176" s="1016"/>
      <c r="AK176" s="1016"/>
      <c r="AL176" s="1016"/>
      <c r="AM176" s="1018"/>
      <c r="AN176" s="1023"/>
      <c r="AO176" s="1017"/>
      <c r="AP176" s="1017"/>
      <c r="AQ176" s="1012"/>
      <c r="AR176" s="1013"/>
      <c r="AS176" s="1028"/>
      <c r="AT176" s="1030"/>
      <c r="AU176" s="1030"/>
      <c r="AV176" s="1030"/>
      <c r="AW176" s="1030"/>
      <c r="AX176" s="1030"/>
      <c r="AY176" s="1030"/>
      <c r="AZ176" s="1030"/>
      <c r="BA176" s="1030"/>
      <c r="BB176" s="1030"/>
      <c r="BC176" s="1030"/>
      <c r="BD176" s="1057"/>
      <c r="BE176" s="1055"/>
      <c r="BF176" s="1024"/>
      <c r="BG176" s="1024"/>
      <c r="BH176" s="1024"/>
      <c r="BI176" s="1048"/>
    </row>
    <row r="177" spans="1:61" ht="46.5" customHeight="1">
      <c r="A177" s="1031">
        <v>10</v>
      </c>
      <c r="B177" s="1035" t="s">
        <v>642</v>
      </c>
      <c r="C177" s="1014" t="s">
        <v>667</v>
      </c>
      <c r="D177" s="1014" t="s">
        <v>85</v>
      </c>
      <c r="E177" s="1029" t="s">
        <v>668</v>
      </c>
      <c r="F177" s="1014" t="s">
        <v>669</v>
      </c>
      <c r="G177" s="1039" t="s">
        <v>564</v>
      </c>
      <c r="H177" s="1014" t="s">
        <v>88</v>
      </c>
      <c r="I177" s="120" t="s">
        <v>89</v>
      </c>
      <c r="J177" s="159" t="s">
        <v>90</v>
      </c>
      <c r="K177" s="1042">
        <f>COUNTIF(J177:J195,"Si")</f>
        <v>12</v>
      </c>
      <c r="L177" s="1043" t="str">
        <f>+IF(AND(K177&lt;6,K177&gt;0),"Moderado",IF(AND(K177&lt;12,K177&gt;5),"Mayor",IF(AND(K177&lt;20,K177&gt;11),"Catastrófico","Responda las Preguntas de Impacto")))</f>
        <v>Catastrófico</v>
      </c>
      <c r="M177" s="1016" t="str">
        <f>IF(AND(EXACT(H177,"Rara vez"),(EXACT(L177,"Moderado"))),"Moderado",IF(AND(EXACT(H177,"Rara vez"),(EXACT(L177,"Mayor"))),"Alto",IF(AND(EXACT(H177,"Rara vez"),(EXACT(L177,"Catastrófico"))),"Extremo",IF(AND(EXACT(H177,"Improbable"),(EXACT(L177,"Moderado"))),"Moderado",IF(AND(EXACT(H177,"Improbable"),(EXACT(L177,"Mayor"))),"Alto",IF(AND(EXACT(H177,"Improbable"),(EXACT(L177,"Catastrófico"))),"Extremo",IF(AND(EXACT(H177,"Posible"),(EXACT(L177,"Moderado"))),"Alto",IF(AND(EXACT(H177,"Posible"),(EXACT(L177,"Mayor"))),"Extremo",IF(AND(EXACT(H177,"Posible"),(EXACT(L177,"Catastrófico"))),"Extremo",IF(AND(EXACT(H177,"Probable"),(EXACT(L177,"Moderado"))),"Alto",IF(AND(EXACT(H177,"Probable"),(EXACT(L177,"Mayor"))),"Extremo",IF(AND(EXACT(H177,"Probable"),(EXACT(L177,"Catastrófico"))),"Extremo",IF(AND(EXACT(H177,"Casi Seguro"),(EXACT(L177,"Moderado"))),"Extremo",IF(AND(EXACT(H177,"Casi Seguro"),(EXACT(L177,"Mayor"))),"Extremo",IF(AND(EXACT(H177,"Casi Seguro"),(EXACT(L177,"Catastrófico"))),"Extremo","")))))))))))))))</f>
        <v>Extremo</v>
      </c>
      <c r="N177" s="1018" t="str">
        <f>IF(EXACT(M177,"Bajo"),"Evitar el Riesgo, Reducir el Riesgo, Compartir el Riesgo",IF(EXACT(M177,"Moderado"),"Evitar el Riesgo, Reducir el Riesgo, Compartir el Riesgo",IF(EXACT(M177,"Alto"),"Evitar el Riesgo, Reducir el Riesgo, Compartir el Riesgo",IF(EXACT(M177,"Extremo"),"Evitar el Riesgo, Reducir el Riesgo, Compartir el Riesgo",""))))</f>
        <v>Evitar el Riesgo, Reducir el Riesgo, Compartir el Riesgo</v>
      </c>
      <c r="O177" s="1029" t="s">
        <v>670</v>
      </c>
      <c r="P177" s="1014" t="s">
        <v>92</v>
      </c>
      <c r="Q177" s="121" t="s">
        <v>93</v>
      </c>
      <c r="R177" s="122" t="s">
        <v>94</v>
      </c>
      <c r="S177" s="121">
        <v>15</v>
      </c>
      <c r="T177" s="1022">
        <f>SUM(S177:S183)</f>
        <v>100</v>
      </c>
      <c r="U177" s="1022" t="str">
        <f>+IF(AND(T177&lt;=100,T177&gt;=96),"Fuerte",IF(AND(T177&lt;=95,T177&gt;=86),"Moderado",IF(AND(T177&lt;=85,K177&gt;=0),"Débil"," ")))</f>
        <v>Fuerte</v>
      </c>
      <c r="V177" s="1031" t="s">
        <v>95</v>
      </c>
      <c r="W177" s="1022" t="str">
        <f>IF(AND(EXACT(U177,"Fuerte"),(EXACT(V177,"Fuerte"))),"Fuerte",IF(AND(EXACT(U177,"Fuerte"),(EXACT(V177,"Moderado"))),"Moderado",IF(AND(EXACT(U177,"Fuerte"),(EXACT(V177,"Débil"))),"Débil",IF(AND(EXACT(U177,"Moderado"),(EXACT(V177,"Fuerte"))),"Moderado",IF(AND(EXACT(U177,"Moderado"),(EXACT(V177,"Moderado"))),"Moderado",IF(AND(EXACT(U177,"Moderado"),(EXACT(V177,"Débil"))),"Débil",IF(AND(EXACT(U177,"Débil"),(EXACT(V177,"Fuerte"))),"Débil",IF(AND(EXACT(U177,"Débil"),(EXACT(V177,"Moderado"))),"Débil",IF(AND(EXACT(U177,"Débil"),(EXACT(V177,"Débil"))),"Débil",)))))))))</f>
        <v>Fuerte</v>
      </c>
      <c r="X177" s="1022">
        <f>IF(W177="Fuerte",100,IF(W177="Moderado",50,IF(W177="Débil",0)))</f>
        <v>100</v>
      </c>
      <c r="Y177" s="1022">
        <f>AVERAGE(X177:X195)</f>
        <v>100</v>
      </c>
      <c r="Z177" s="1001" t="s">
        <v>578</v>
      </c>
      <c r="AA177" s="249"/>
      <c r="AB177" s="249"/>
      <c r="AC177" s="249"/>
      <c r="AD177" s="1039" t="s">
        <v>671</v>
      </c>
      <c r="AE177" s="1009" t="s">
        <v>672</v>
      </c>
      <c r="AF177" s="1008" t="str">
        <f>+IF(Y177=100,"Fuerte",IF(AND(Y177&lt;=99,Y177&gt;=50),"Moderado",IF(Y177&lt;50,"Débil"," ")))</f>
        <v>Fuerte</v>
      </c>
      <c r="AG177" s="1015" t="s">
        <v>99</v>
      </c>
      <c r="AH177" s="1008" t="s">
        <v>100</v>
      </c>
      <c r="AI177" s="1016" t="str">
        <f>IF(AND(OR(AH177="Directamente",AH177="Indirectamente",AH177="No Disminuye"),(AF177="Fuerte"),(AG177="Directamente"),(OR(H177="Rara vez",H177="Improbable",H177="Posible"))),"Rara vez",IF(AND(OR(AH177="Directamente",AH177="Indirectamente",AH177="No Disminuye"),(AF177="Fuerte"),(AG177="Directamente"),(H177="Probable")),"Improbable",IF(AND(OR(AH177="Directamente",AH177="Indirectamente",AH177="No Disminuye"),(AF177="Fuerte"),(AG177="Directamente"),(H177="Casi Seguro")),"Posible",IF(AND(AH177="Directamente",AG177="No disminuye",AF177="Fuerte"),H177,IF(AND(OR(AH177="Directamente",AH177="Indirectamente",AH177="No Disminuye"),AF177="Moderado",AG177="Directamente",(OR(H177="Rara vez",H177="Improbable"))),"Rara vez",IF(AND(OR(AH177="Directamente",AH177="Indirectamente",AH177="No Disminuye"),(AF177="Moderado"),(AG177="Directamente"),(H177="Posible")),"Improbable",IF(AND(OR(AH177="Directamente",AH177="Indirectamente",AH177="No Disminuye"),(AF177="Moderado"),(AG177="Directamente"),(H177="Probable")),"Posible",IF(AND(OR(AH177="Directamente",AH177="Indirectamente",AH177="No Disminuye"),(AF177="Moderado"),(AG177="Directamente"),(H177="Casi Seguro")),"Probable",IF(AND(AH177="Directamente",AG177="No disminuye",AF177="Moderado"),H177,IF(AF177="Débil",H177," ESTA COMBINACION NO ESTÁ CONTEMPLADA EN LA METODOLOGÍA "))))))))))</f>
        <v>Rara vez</v>
      </c>
      <c r="AJ177" s="1016" t="str">
        <f>IF(AND(OR(AH177="Directamente",AH177="Indirectamente",AH177="No Disminuye"),AF177="Moderado",AG177="Directamente",(OR(H177="Raro",H177="Improbable"))),"Raro",IF(AND(OR(AH177="Directamente",AH177="Indirectamente",AH177="No Disminuye"),(AF177="Moderado"),(AG177="Directamente"),(H177="Posible")),"Improbable",IF(AND(OR(AH177="Directamente",AH177="Indirectamente",AH177="No Disminuye"),(AF177="Moderado"),(AG177="Directamente"),(H177="Probable")),"Posible",IF(AND(OR(AH177="Directamente",AH177="Indirectamente",AH177="No Disminuye"),(AF177="Moderado"),(AG177="Directamente"),(H177="Casi Seguro")),"Probable",IF(AND(AH177="Directamente",AG177="No disminuye",AF177="Moderado"),H177," ")))))</f>
        <v xml:space="preserve"> </v>
      </c>
      <c r="AK177" s="1016" t="str">
        <f>L177</f>
        <v>Catastrófico</v>
      </c>
      <c r="AL177" s="1016" t="str">
        <f>IF(AND(EXACT(AI177,"Rara vez"),(EXACT(AK177,"Moderado"))),"Moderado",IF(AND(EXACT(AI177,"Rara vez"),(EXACT(AK177,"Mayor"))),"Alto",IF(AND(EXACT(AI177,"Rara vez"),(EXACT(AK177,"Catastrófico"))),"Extremo",IF(AND(EXACT(AI177,"Improbable"),(EXACT(AK177,"Moderado"))),"Moderado",IF(AND(EXACT(AI177,"Improbable"),(EXACT(AK177,"Mayor"))),"Alto",IF(AND(EXACT(AI177,"Improbable"),(EXACT(AK177,"Catastrófico"))),"Extremo",IF(AND(EXACT(AI177,"Posible"),(EXACT(AK177,"Moderado"))),"Alto",IF(AND(EXACT(AI177,"Posible"),(EXACT(AK177,"Mayor"))),"Extremo",IF(AND(EXACT(AI177,"Posible"),(EXACT(AK177,"Catastrófico"))),"Extremo",IF(AND(EXACT(AI177,"Probable"),(EXACT(AK177,"Moderado"))),"Alto",IF(AND(EXACT(AI177,"Probable"),(EXACT(AK177,"Mayor"))),"Extremo",IF(AND(EXACT(AI177,"Probable"),(EXACT(AK177,"Catastrófico"))),"Extremo",IF(AND(EXACT(AI177,"Casi Seguro"),(EXACT(AK177,"Moderado"))),"Extremo",IF(AND(EXACT(AI177,"Casi Seguro"),(EXACT(AK177,"Mayor"))),"Extremo",IF(AND(EXACT(AI177,"Casi Seguro"),(EXACT(AK177,"Catastrófico"))),"Extremo","")))))))))))))))</f>
        <v>Extremo</v>
      </c>
      <c r="AM177" s="1014" t="s">
        <v>565</v>
      </c>
      <c r="AN177" s="1019" t="s">
        <v>673</v>
      </c>
      <c r="AO177" s="1017">
        <v>44562</v>
      </c>
      <c r="AP177" s="1017">
        <v>44196</v>
      </c>
      <c r="AQ177" s="1012" t="s">
        <v>674</v>
      </c>
      <c r="AR177" s="1013" t="s">
        <v>675</v>
      </c>
      <c r="AS177" s="1032"/>
      <c r="AT177" s="1025"/>
      <c r="AU177" s="1025"/>
      <c r="AV177" s="1025"/>
      <c r="AW177" s="1025"/>
      <c r="AX177" s="1025"/>
      <c r="AY177" s="1025"/>
      <c r="AZ177" s="1025"/>
      <c r="BA177" s="1025"/>
      <c r="BB177" s="1025"/>
      <c r="BC177" s="1025"/>
      <c r="BD177" s="1071"/>
      <c r="BE177" s="1064"/>
      <c r="BF177" s="1058"/>
      <c r="BG177" s="1058"/>
      <c r="BH177" s="1058"/>
      <c r="BI177" s="1052"/>
    </row>
    <row r="178" spans="1:61" ht="30" customHeight="1">
      <c r="A178" s="1031"/>
      <c r="B178" s="1035"/>
      <c r="C178" s="1014"/>
      <c r="D178" s="1014"/>
      <c r="E178" s="1029"/>
      <c r="F178" s="1014"/>
      <c r="G178" s="1040"/>
      <c r="H178" s="1014"/>
      <c r="I178" s="120" t="s">
        <v>104</v>
      </c>
      <c r="J178" s="159" t="s">
        <v>90</v>
      </c>
      <c r="K178" s="1042"/>
      <c r="L178" s="1043"/>
      <c r="M178" s="1016"/>
      <c r="N178" s="1018"/>
      <c r="O178" s="1029"/>
      <c r="P178" s="1014"/>
      <c r="Q178" s="121" t="s">
        <v>105</v>
      </c>
      <c r="R178" s="122" t="s">
        <v>106</v>
      </c>
      <c r="S178" s="121">
        <v>15</v>
      </c>
      <c r="T178" s="1022"/>
      <c r="U178" s="1022"/>
      <c r="V178" s="1031"/>
      <c r="W178" s="1022"/>
      <c r="X178" s="1022"/>
      <c r="Y178" s="1022"/>
      <c r="Z178" s="1002"/>
      <c r="AA178" s="269"/>
      <c r="AB178" s="269"/>
      <c r="AC178" s="269"/>
      <c r="AD178" s="1040"/>
      <c r="AE178" s="1010"/>
      <c r="AF178" s="1008"/>
      <c r="AG178" s="1015"/>
      <c r="AH178" s="1008"/>
      <c r="AI178" s="1016"/>
      <c r="AJ178" s="1016"/>
      <c r="AK178" s="1016"/>
      <c r="AL178" s="1016"/>
      <c r="AM178" s="1014"/>
      <c r="AN178" s="1020"/>
      <c r="AO178" s="1017"/>
      <c r="AP178" s="1017"/>
      <c r="AQ178" s="1012"/>
      <c r="AR178" s="1013"/>
      <c r="AS178" s="1033"/>
      <c r="AT178" s="1026"/>
      <c r="AU178" s="1026"/>
      <c r="AV178" s="1026"/>
      <c r="AW178" s="1026"/>
      <c r="AX178" s="1026"/>
      <c r="AY178" s="1026"/>
      <c r="AZ178" s="1026"/>
      <c r="BA178" s="1026"/>
      <c r="BB178" s="1026"/>
      <c r="BC178" s="1026"/>
      <c r="BD178" s="1072"/>
      <c r="BE178" s="1065"/>
      <c r="BF178" s="1059"/>
      <c r="BG178" s="1059"/>
      <c r="BH178" s="1059"/>
      <c r="BI178" s="1053"/>
    </row>
    <row r="179" spans="1:61" ht="30" customHeight="1">
      <c r="A179" s="1031"/>
      <c r="B179" s="1035"/>
      <c r="C179" s="1014"/>
      <c r="D179" s="1014"/>
      <c r="E179" s="1029"/>
      <c r="F179" s="1014"/>
      <c r="G179" s="1040"/>
      <c r="H179" s="1014"/>
      <c r="I179" s="120" t="s">
        <v>107</v>
      </c>
      <c r="J179" s="159" t="s">
        <v>90</v>
      </c>
      <c r="K179" s="1042"/>
      <c r="L179" s="1043"/>
      <c r="M179" s="1016"/>
      <c r="N179" s="1018"/>
      <c r="O179" s="1029"/>
      <c r="P179" s="1014"/>
      <c r="Q179" s="121" t="s">
        <v>108</v>
      </c>
      <c r="R179" s="122" t="s">
        <v>109</v>
      </c>
      <c r="S179" s="121">
        <v>15</v>
      </c>
      <c r="T179" s="1022"/>
      <c r="U179" s="1022"/>
      <c r="V179" s="1031"/>
      <c r="W179" s="1022"/>
      <c r="X179" s="1022"/>
      <c r="Y179" s="1022"/>
      <c r="Z179" s="1002"/>
      <c r="AA179" s="269"/>
      <c r="AB179" s="269"/>
      <c r="AC179" s="269"/>
      <c r="AD179" s="1040"/>
      <c r="AE179" s="1010"/>
      <c r="AF179" s="1008"/>
      <c r="AG179" s="1015"/>
      <c r="AH179" s="1008"/>
      <c r="AI179" s="1016"/>
      <c r="AJ179" s="1016"/>
      <c r="AK179" s="1016"/>
      <c r="AL179" s="1016"/>
      <c r="AM179" s="1014"/>
      <c r="AN179" s="1020"/>
      <c r="AO179" s="1017"/>
      <c r="AP179" s="1017"/>
      <c r="AQ179" s="1012"/>
      <c r="AR179" s="1013"/>
      <c r="AS179" s="1033"/>
      <c r="AT179" s="1026"/>
      <c r="AU179" s="1026"/>
      <c r="AV179" s="1026"/>
      <c r="AW179" s="1026"/>
      <c r="AX179" s="1026"/>
      <c r="AY179" s="1026"/>
      <c r="AZ179" s="1026"/>
      <c r="BA179" s="1026"/>
      <c r="BB179" s="1026"/>
      <c r="BC179" s="1026"/>
      <c r="BD179" s="1072"/>
      <c r="BE179" s="1065"/>
      <c r="BF179" s="1059"/>
      <c r="BG179" s="1059"/>
      <c r="BH179" s="1059"/>
      <c r="BI179" s="1053"/>
    </row>
    <row r="180" spans="1:61" ht="30" customHeight="1">
      <c r="A180" s="1031"/>
      <c r="B180" s="1035"/>
      <c r="C180" s="1014"/>
      <c r="D180" s="1014"/>
      <c r="E180" s="1029"/>
      <c r="F180" s="1014"/>
      <c r="G180" s="1040"/>
      <c r="H180" s="1014"/>
      <c r="I180" s="120" t="s">
        <v>110</v>
      </c>
      <c r="J180" s="159" t="s">
        <v>111</v>
      </c>
      <c r="K180" s="1042"/>
      <c r="L180" s="1043"/>
      <c r="M180" s="1016"/>
      <c r="N180" s="1018"/>
      <c r="O180" s="1029"/>
      <c r="P180" s="1014"/>
      <c r="Q180" s="121" t="s">
        <v>112</v>
      </c>
      <c r="R180" s="122" t="s">
        <v>113</v>
      </c>
      <c r="S180" s="121">
        <v>15</v>
      </c>
      <c r="T180" s="1022"/>
      <c r="U180" s="1022"/>
      <c r="V180" s="1031"/>
      <c r="W180" s="1022"/>
      <c r="X180" s="1022"/>
      <c r="Y180" s="1022"/>
      <c r="Z180" s="1002"/>
      <c r="AA180" s="269"/>
      <c r="AB180" s="269"/>
      <c r="AC180" s="269"/>
      <c r="AD180" s="1040"/>
      <c r="AE180" s="1010"/>
      <c r="AF180" s="1008"/>
      <c r="AG180" s="1015"/>
      <c r="AH180" s="1008"/>
      <c r="AI180" s="1016"/>
      <c r="AJ180" s="1016"/>
      <c r="AK180" s="1016"/>
      <c r="AL180" s="1016"/>
      <c r="AM180" s="1014"/>
      <c r="AN180" s="1020"/>
      <c r="AO180" s="1017"/>
      <c r="AP180" s="1017"/>
      <c r="AQ180" s="1012"/>
      <c r="AR180" s="1013"/>
      <c r="AS180" s="1033"/>
      <c r="AT180" s="1026"/>
      <c r="AU180" s="1026"/>
      <c r="AV180" s="1026"/>
      <c r="AW180" s="1026"/>
      <c r="AX180" s="1026"/>
      <c r="AY180" s="1026"/>
      <c r="AZ180" s="1026"/>
      <c r="BA180" s="1026"/>
      <c r="BB180" s="1026"/>
      <c r="BC180" s="1026"/>
      <c r="BD180" s="1072"/>
      <c r="BE180" s="1065"/>
      <c r="BF180" s="1059"/>
      <c r="BG180" s="1059"/>
      <c r="BH180" s="1059"/>
      <c r="BI180" s="1053"/>
    </row>
    <row r="181" spans="1:61" ht="30" customHeight="1">
      <c r="A181" s="1031"/>
      <c r="B181" s="1035"/>
      <c r="C181" s="1014"/>
      <c r="D181" s="1014"/>
      <c r="E181" s="1029"/>
      <c r="F181" s="1014"/>
      <c r="G181" s="1040"/>
      <c r="H181" s="1014"/>
      <c r="I181" s="120" t="s">
        <v>114</v>
      </c>
      <c r="J181" s="159" t="s">
        <v>90</v>
      </c>
      <c r="K181" s="1042"/>
      <c r="L181" s="1043"/>
      <c r="M181" s="1016"/>
      <c r="N181" s="1018"/>
      <c r="O181" s="1029"/>
      <c r="P181" s="1014"/>
      <c r="Q181" s="121" t="s">
        <v>115</v>
      </c>
      <c r="R181" s="122" t="s">
        <v>116</v>
      </c>
      <c r="S181" s="121">
        <v>15</v>
      </c>
      <c r="T181" s="1022"/>
      <c r="U181" s="1022"/>
      <c r="V181" s="1031"/>
      <c r="W181" s="1022"/>
      <c r="X181" s="1022"/>
      <c r="Y181" s="1022"/>
      <c r="Z181" s="1002"/>
      <c r="AA181" s="269"/>
      <c r="AB181" s="269"/>
      <c r="AC181" s="269"/>
      <c r="AD181" s="1040"/>
      <c r="AE181" s="1010"/>
      <c r="AF181" s="1008"/>
      <c r="AG181" s="1015"/>
      <c r="AH181" s="1008"/>
      <c r="AI181" s="1016"/>
      <c r="AJ181" s="1016"/>
      <c r="AK181" s="1016"/>
      <c r="AL181" s="1016"/>
      <c r="AM181" s="1014"/>
      <c r="AN181" s="1020"/>
      <c r="AO181" s="1017"/>
      <c r="AP181" s="1017"/>
      <c r="AQ181" s="1012"/>
      <c r="AR181" s="1013"/>
      <c r="AS181" s="1033"/>
      <c r="AT181" s="1026"/>
      <c r="AU181" s="1026"/>
      <c r="AV181" s="1026"/>
      <c r="AW181" s="1026"/>
      <c r="AX181" s="1026"/>
      <c r="AY181" s="1026"/>
      <c r="AZ181" s="1026"/>
      <c r="BA181" s="1026"/>
      <c r="BB181" s="1026"/>
      <c r="BC181" s="1026"/>
      <c r="BD181" s="1072"/>
      <c r="BE181" s="1065"/>
      <c r="BF181" s="1059"/>
      <c r="BG181" s="1059"/>
      <c r="BH181" s="1059"/>
      <c r="BI181" s="1053"/>
    </row>
    <row r="182" spans="1:61" ht="30" customHeight="1">
      <c r="A182" s="1031"/>
      <c r="B182" s="1035"/>
      <c r="C182" s="1014"/>
      <c r="D182" s="1014"/>
      <c r="E182" s="1029"/>
      <c r="F182" s="1014"/>
      <c r="G182" s="1040"/>
      <c r="H182" s="1014"/>
      <c r="I182" s="120" t="s">
        <v>117</v>
      </c>
      <c r="J182" s="159" t="s">
        <v>90</v>
      </c>
      <c r="K182" s="1042"/>
      <c r="L182" s="1043"/>
      <c r="M182" s="1016"/>
      <c r="N182" s="1018"/>
      <c r="O182" s="1029"/>
      <c r="P182" s="1014"/>
      <c r="Q182" s="121" t="s">
        <v>118</v>
      </c>
      <c r="R182" s="122" t="s">
        <v>119</v>
      </c>
      <c r="S182" s="121">
        <v>15</v>
      </c>
      <c r="T182" s="1022"/>
      <c r="U182" s="1022"/>
      <c r="V182" s="1031"/>
      <c r="W182" s="1022"/>
      <c r="X182" s="1022"/>
      <c r="Y182" s="1022"/>
      <c r="Z182" s="1002"/>
      <c r="AA182" s="269"/>
      <c r="AB182" s="269"/>
      <c r="AC182" s="269"/>
      <c r="AD182" s="1040"/>
      <c r="AE182" s="1010"/>
      <c r="AF182" s="1008"/>
      <c r="AG182" s="1015"/>
      <c r="AH182" s="1008"/>
      <c r="AI182" s="1016"/>
      <c r="AJ182" s="1016"/>
      <c r="AK182" s="1016"/>
      <c r="AL182" s="1016"/>
      <c r="AM182" s="1014"/>
      <c r="AN182" s="1020"/>
      <c r="AO182" s="1017"/>
      <c r="AP182" s="1017"/>
      <c r="AQ182" s="1012"/>
      <c r="AR182" s="1013"/>
      <c r="AS182" s="1033"/>
      <c r="AT182" s="1026"/>
      <c r="AU182" s="1026"/>
      <c r="AV182" s="1026"/>
      <c r="AW182" s="1026"/>
      <c r="AX182" s="1026"/>
      <c r="AY182" s="1026"/>
      <c r="AZ182" s="1026"/>
      <c r="BA182" s="1026"/>
      <c r="BB182" s="1026"/>
      <c r="BC182" s="1026"/>
      <c r="BD182" s="1072"/>
      <c r="BE182" s="1065"/>
      <c r="BF182" s="1059"/>
      <c r="BG182" s="1059"/>
      <c r="BH182" s="1059"/>
      <c r="BI182" s="1053"/>
    </row>
    <row r="183" spans="1:61" ht="30" customHeight="1">
      <c r="A183" s="1031"/>
      <c r="B183" s="1035"/>
      <c r="C183" s="1014"/>
      <c r="D183" s="1014"/>
      <c r="E183" s="1029"/>
      <c r="F183" s="1014"/>
      <c r="G183" s="1040"/>
      <c r="H183" s="1014"/>
      <c r="I183" s="120" t="s">
        <v>120</v>
      </c>
      <c r="J183" s="159" t="s">
        <v>90</v>
      </c>
      <c r="K183" s="1042"/>
      <c r="L183" s="1043"/>
      <c r="M183" s="1016"/>
      <c r="N183" s="1018"/>
      <c r="O183" s="1029"/>
      <c r="P183" s="1014"/>
      <c r="Q183" s="121" t="s">
        <v>121</v>
      </c>
      <c r="R183" s="122" t="s">
        <v>122</v>
      </c>
      <c r="S183" s="121">
        <v>10</v>
      </c>
      <c r="T183" s="1022"/>
      <c r="U183" s="1022"/>
      <c r="V183" s="1031"/>
      <c r="W183" s="1022"/>
      <c r="X183" s="1022"/>
      <c r="Y183" s="1022"/>
      <c r="Z183" s="1002"/>
      <c r="AA183" s="271">
        <v>0</v>
      </c>
      <c r="AB183" s="271">
        <v>0.9</v>
      </c>
      <c r="AC183" s="271">
        <v>0.1</v>
      </c>
      <c r="AD183" s="1040"/>
      <c r="AE183" s="1010"/>
      <c r="AF183" s="1008"/>
      <c r="AG183" s="1015"/>
      <c r="AH183" s="1008"/>
      <c r="AI183" s="1016"/>
      <c r="AJ183" s="1016"/>
      <c r="AK183" s="1016"/>
      <c r="AL183" s="1016"/>
      <c r="AM183" s="1014"/>
      <c r="AN183" s="1020"/>
      <c r="AO183" s="1017"/>
      <c r="AP183" s="1017"/>
      <c r="AQ183" s="1012"/>
      <c r="AR183" s="1013"/>
      <c r="AS183" s="1033"/>
      <c r="AT183" s="1026"/>
      <c r="AU183" s="1026"/>
      <c r="AV183" s="1026"/>
      <c r="AW183" s="1026"/>
      <c r="AX183" s="1026"/>
      <c r="AY183" s="1026"/>
      <c r="AZ183" s="1026"/>
      <c r="BA183" s="1026"/>
      <c r="BB183" s="1026"/>
      <c r="BC183" s="1026"/>
      <c r="BD183" s="1072"/>
      <c r="BE183" s="1065"/>
      <c r="BF183" s="1059"/>
      <c r="BG183" s="1059"/>
      <c r="BH183" s="1059"/>
      <c r="BI183" s="1053"/>
    </row>
    <row r="184" spans="1:61" ht="72" customHeight="1">
      <c r="A184" s="1031"/>
      <c r="B184" s="1035"/>
      <c r="C184" s="1014"/>
      <c r="D184" s="1014"/>
      <c r="E184" s="1029"/>
      <c r="F184" s="1014"/>
      <c r="G184" s="1040"/>
      <c r="H184" s="1014"/>
      <c r="I184" s="120" t="s">
        <v>123</v>
      </c>
      <c r="J184" s="159" t="s">
        <v>90</v>
      </c>
      <c r="K184" s="1042"/>
      <c r="L184" s="1043"/>
      <c r="M184" s="1016"/>
      <c r="N184" s="1018"/>
      <c r="O184" s="1029"/>
      <c r="P184" s="1014"/>
      <c r="Q184" s="1022"/>
      <c r="R184" s="1031"/>
      <c r="S184" s="1022"/>
      <c r="T184" s="1022"/>
      <c r="U184" s="1022"/>
      <c r="V184" s="1031"/>
      <c r="W184" s="1022"/>
      <c r="X184" s="1022"/>
      <c r="Y184" s="1022"/>
      <c r="Z184" s="1002"/>
      <c r="AA184" s="269"/>
      <c r="AB184" s="269"/>
      <c r="AC184" s="269"/>
      <c r="AD184" s="1040"/>
      <c r="AE184" s="1010"/>
      <c r="AF184" s="1008"/>
      <c r="AG184" s="1015"/>
      <c r="AH184" s="1008"/>
      <c r="AI184" s="1016"/>
      <c r="AJ184" s="1016"/>
      <c r="AK184" s="1016"/>
      <c r="AL184" s="1016"/>
      <c r="AM184" s="1014"/>
      <c r="AN184" s="1020"/>
      <c r="AO184" s="1017"/>
      <c r="AP184" s="1017"/>
      <c r="AQ184" s="1012"/>
      <c r="AR184" s="1013"/>
      <c r="AS184" s="1034"/>
      <c r="AT184" s="1027"/>
      <c r="AU184" s="1027"/>
      <c r="AV184" s="1027"/>
      <c r="AW184" s="1027"/>
      <c r="AX184" s="1027"/>
      <c r="AY184" s="1027"/>
      <c r="AZ184" s="1027"/>
      <c r="BA184" s="1027"/>
      <c r="BB184" s="1027"/>
      <c r="BC184" s="1027"/>
      <c r="BD184" s="1073"/>
      <c r="BE184" s="1066"/>
      <c r="BF184" s="1060"/>
      <c r="BG184" s="1060"/>
      <c r="BH184" s="1060"/>
      <c r="BI184" s="1054"/>
    </row>
    <row r="185" spans="1:61" ht="45" customHeight="1">
      <c r="A185" s="1031"/>
      <c r="B185" s="1035"/>
      <c r="C185" s="1014"/>
      <c r="D185" s="1014"/>
      <c r="E185" s="1029"/>
      <c r="F185" s="1014"/>
      <c r="G185" s="1040"/>
      <c r="H185" s="1014"/>
      <c r="I185" s="120" t="s">
        <v>124</v>
      </c>
      <c r="J185" s="159" t="s">
        <v>111</v>
      </c>
      <c r="K185" s="1042"/>
      <c r="L185" s="1043"/>
      <c r="M185" s="1016"/>
      <c r="N185" s="1018"/>
      <c r="O185" s="1029"/>
      <c r="P185" s="1014"/>
      <c r="Q185" s="1022"/>
      <c r="R185" s="1031"/>
      <c r="S185" s="1022"/>
      <c r="T185" s="1022"/>
      <c r="U185" s="1022"/>
      <c r="V185" s="1031"/>
      <c r="W185" s="1022"/>
      <c r="X185" s="1022"/>
      <c r="Y185" s="1022"/>
      <c r="Z185" s="1002"/>
      <c r="AA185" s="269"/>
      <c r="AB185" s="269"/>
      <c r="AC185" s="269"/>
      <c r="AD185" s="1040"/>
      <c r="AE185" s="1010"/>
      <c r="AF185" s="1008"/>
      <c r="AG185" s="1015"/>
      <c r="AH185" s="1008"/>
      <c r="AI185" s="1016"/>
      <c r="AJ185" s="1016"/>
      <c r="AK185" s="1016"/>
      <c r="AL185" s="1016"/>
      <c r="AM185" s="1014"/>
      <c r="AN185" s="1020"/>
      <c r="AO185" s="1017"/>
      <c r="AP185" s="1017"/>
      <c r="AQ185" s="1012"/>
      <c r="AR185" s="1013"/>
      <c r="AS185" s="1028"/>
      <c r="AT185" s="1030"/>
      <c r="AU185" s="1030"/>
      <c r="AV185" s="1030"/>
      <c r="AW185" s="1030"/>
      <c r="AX185" s="1030"/>
      <c r="AY185" s="1030"/>
      <c r="AZ185" s="1030"/>
      <c r="BA185" s="1030"/>
      <c r="BB185" s="1030"/>
      <c r="BC185" s="1030"/>
      <c r="BD185" s="1057"/>
      <c r="BE185" s="1055"/>
      <c r="BF185" s="1024"/>
      <c r="BG185" s="1024"/>
      <c r="BH185" s="1024"/>
      <c r="BI185" s="1048"/>
    </row>
    <row r="186" spans="1:61" ht="45" customHeight="1">
      <c r="A186" s="1031"/>
      <c r="B186" s="1035"/>
      <c r="C186" s="1014"/>
      <c r="D186" s="1014"/>
      <c r="E186" s="1029"/>
      <c r="F186" s="1014"/>
      <c r="G186" s="1040"/>
      <c r="H186" s="1014"/>
      <c r="I186" s="120" t="s">
        <v>125</v>
      </c>
      <c r="J186" s="159" t="s">
        <v>90</v>
      </c>
      <c r="K186" s="1042"/>
      <c r="L186" s="1043"/>
      <c r="M186" s="1016"/>
      <c r="N186" s="1018"/>
      <c r="O186" s="1029"/>
      <c r="P186" s="1014"/>
      <c r="Q186" s="1022"/>
      <c r="R186" s="1031"/>
      <c r="S186" s="1022"/>
      <c r="T186" s="1022"/>
      <c r="U186" s="1022"/>
      <c r="V186" s="1031"/>
      <c r="W186" s="1022"/>
      <c r="X186" s="1022"/>
      <c r="Y186" s="1022"/>
      <c r="Z186" s="1002"/>
      <c r="AA186" s="269"/>
      <c r="AB186" s="269"/>
      <c r="AC186" s="269"/>
      <c r="AD186" s="1040"/>
      <c r="AE186" s="1010"/>
      <c r="AF186" s="1008"/>
      <c r="AG186" s="1015"/>
      <c r="AH186" s="1008"/>
      <c r="AI186" s="1016"/>
      <c r="AJ186" s="1016"/>
      <c r="AK186" s="1016"/>
      <c r="AL186" s="1016"/>
      <c r="AM186" s="1014"/>
      <c r="AN186" s="1020"/>
      <c r="AO186" s="1017"/>
      <c r="AP186" s="1017"/>
      <c r="AQ186" s="1012"/>
      <c r="AR186" s="1013"/>
      <c r="AS186" s="1028"/>
      <c r="AT186" s="1030"/>
      <c r="AU186" s="1030"/>
      <c r="AV186" s="1030"/>
      <c r="AW186" s="1030"/>
      <c r="AX186" s="1030"/>
      <c r="AY186" s="1030"/>
      <c r="AZ186" s="1030"/>
      <c r="BA186" s="1030"/>
      <c r="BB186" s="1030"/>
      <c r="BC186" s="1030"/>
      <c r="BD186" s="1057"/>
      <c r="BE186" s="1055"/>
      <c r="BF186" s="1024"/>
      <c r="BG186" s="1024"/>
      <c r="BH186" s="1024"/>
      <c r="BI186" s="1048"/>
    </row>
    <row r="187" spans="1:61" ht="45" customHeight="1">
      <c r="A187" s="1031"/>
      <c r="B187" s="1035"/>
      <c r="C187" s="1014"/>
      <c r="D187" s="1014"/>
      <c r="E187" s="1029"/>
      <c r="F187" s="1014"/>
      <c r="G187" s="1040"/>
      <c r="H187" s="1014"/>
      <c r="I187" s="120" t="s">
        <v>126</v>
      </c>
      <c r="J187" s="159" t="s">
        <v>90</v>
      </c>
      <c r="K187" s="1042"/>
      <c r="L187" s="1043"/>
      <c r="M187" s="1016"/>
      <c r="N187" s="1018"/>
      <c r="O187" s="1029"/>
      <c r="P187" s="1014"/>
      <c r="Q187" s="1022"/>
      <c r="R187" s="1031"/>
      <c r="S187" s="1022"/>
      <c r="T187" s="1022"/>
      <c r="U187" s="1022"/>
      <c r="V187" s="1031"/>
      <c r="W187" s="1022"/>
      <c r="X187" s="1022"/>
      <c r="Y187" s="1022"/>
      <c r="Z187" s="1003"/>
      <c r="AA187" s="270"/>
      <c r="AB187" s="270"/>
      <c r="AC187" s="270"/>
      <c r="AD187" s="1041"/>
      <c r="AE187" s="1011"/>
      <c r="AF187" s="1008"/>
      <c r="AG187" s="1015"/>
      <c r="AH187" s="1008"/>
      <c r="AI187" s="1016"/>
      <c r="AJ187" s="1016"/>
      <c r="AK187" s="1016"/>
      <c r="AL187" s="1016"/>
      <c r="AM187" s="1014"/>
      <c r="AN187" s="1021"/>
      <c r="AO187" s="1017"/>
      <c r="AP187" s="1017"/>
      <c r="AQ187" s="1012"/>
      <c r="AR187" s="1013"/>
      <c r="AS187" s="1028"/>
      <c r="AT187" s="1030"/>
      <c r="AU187" s="1030"/>
      <c r="AV187" s="1030"/>
      <c r="AW187" s="1030"/>
      <c r="AX187" s="1030"/>
      <c r="AY187" s="1030"/>
      <c r="AZ187" s="1030"/>
      <c r="BA187" s="1030"/>
      <c r="BB187" s="1030"/>
      <c r="BC187" s="1030"/>
      <c r="BD187" s="1057"/>
      <c r="BE187" s="1055"/>
      <c r="BF187" s="1024"/>
      <c r="BG187" s="1024"/>
      <c r="BH187" s="1024"/>
      <c r="BI187" s="1048"/>
    </row>
    <row r="188" spans="1:61" ht="45" customHeight="1">
      <c r="A188" s="1031"/>
      <c r="B188" s="1035"/>
      <c r="C188" s="1014"/>
      <c r="D188" s="1014"/>
      <c r="E188" s="1029" t="s">
        <v>676</v>
      </c>
      <c r="F188" s="1014"/>
      <c r="G188" s="1040"/>
      <c r="H188" s="1014"/>
      <c r="I188" s="120" t="s">
        <v>127</v>
      </c>
      <c r="J188" s="159" t="s">
        <v>90</v>
      </c>
      <c r="K188" s="1042"/>
      <c r="L188" s="1043"/>
      <c r="M188" s="1016"/>
      <c r="N188" s="1018"/>
      <c r="O188" s="1029" t="s">
        <v>677</v>
      </c>
      <c r="P188" s="1014" t="s">
        <v>92</v>
      </c>
      <c r="Q188" s="121" t="s">
        <v>93</v>
      </c>
      <c r="R188" s="122" t="s">
        <v>94</v>
      </c>
      <c r="S188" s="121">
        <v>15</v>
      </c>
      <c r="T188" s="1022">
        <f>SUM(S188:S194)</f>
        <v>100</v>
      </c>
      <c r="U188" s="1022" t="str">
        <f>+IF(AND(T188&lt;=100,T188&gt;=96),"Fuerte",IF(AND(T188&lt;=95,T188&gt;=86),"Moderado",IF(AND(T188&lt;=85,K188&gt;=0),"Débil"," ")))</f>
        <v>Fuerte</v>
      </c>
      <c r="V188" s="1031" t="s">
        <v>95</v>
      </c>
      <c r="W188" s="1022" t="str">
        <f>IF(AND(EXACT(U188,"Fuerte"),(EXACT(V188,"Fuerte"))),"Fuerte",IF(AND(EXACT(U188,"Fuerte"),(EXACT(V188,"Moderado"))),"Moderado",IF(AND(EXACT(U188,"Fuerte"),(EXACT(V188,"Débil"))),"Débil",IF(AND(EXACT(U188,"Moderado"),(EXACT(V188,"Fuerte"))),"Moderado",IF(AND(EXACT(U188,"Moderado"),(EXACT(V188,"Moderado"))),"Moderado",IF(AND(EXACT(U188,"Moderado"),(EXACT(V188,"Débil"))),"Débil",IF(AND(EXACT(U188,"Débil"),(EXACT(V188,"Fuerte"))),"Débil",IF(AND(EXACT(U188,"Débil"),(EXACT(V188,"Moderado"))),"Débil",IF(AND(EXACT(U188,"Débil"),(EXACT(V188,"Débil"))),"Débil",)))))))))</f>
        <v>Fuerte</v>
      </c>
      <c r="X188" s="1022">
        <f>IF(W188="Fuerte",100,IF(W188="Moderado",50,IF(W188="Débil",0)))</f>
        <v>100</v>
      </c>
      <c r="Y188" s="1022"/>
      <c r="Z188" s="1001" t="s">
        <v>494</v>
      </c>
      <c r="AA188" s="249"/>
      <c r="AB188" s="249"/>
      <c r="AC188" s="249"/>
      <c r="AD188" s="1039" t="s">
        <v>671</v>
      </c>
      <c r="AE188" s="1009" t="s">
        <v>678</v>
      </c>
      <c r="AF188" s="1008"/>
      <c r="AG188" s="1015"/>
      <c r="AH188" s="1008"/>
      <c r="AI188" s="1016"/>
      <c r="AJ188" s="1016"/>
      <c r="AK188" s="1016"/>
      <c r="AL188" s="1016"/>
      <c r="AM188" s="1014"/>
      <c r="AN188" s="1023" t="s">
        <v>679</v>
      </c>
      <c r="AO188" s="1017"/>
      <c r="AP188" s="1017"/>
      <c r="AQ188" s="1012"/>
      <c r="AR188" s="1013" t="s">
        <v>680</v>
      </c>
      <c r="AS188" s="1028"/>
      <c r="AT188" s="1030"/>
      <c r="AU188" s="1030"/>
      <c r="AV188" s="1030"/>
      <c r="AW188" s="1030"/>
      <c r="AX188" s="1030"/>
      <c r="AY188" s="1030"/>
      <c r="AZ188" s="1030"/>
      <c r="BA188" s="1030"/>
      <c r="BB188" s="1030"/>
      <c r="BC188" s="1030"/>
      <c r="BD188" s="1057"/>
      <c r="BE188" s="1055"/>
      <c r="BF188" s="1024"/>
      <c r="BG188" s="1024"/>
      <c r="BH188" s="1024"/>
      <c r="BI188" s="1048"/>
    </row>
    <row r="189" spans="1:61" ht="45" customHeight="1">
      <c r="A189" s="1031"/>
      <c r="B189" s="1035"/>
      <c r="C189" s="1014"/>
      <c r="D189" s="1014"/>
      <c r="E189" s="1029"/>
      <c r="F189" s="1014"/>
      <c r="G189" s="1040"/>
      <c r="H189" s="1014"/>
      <c r="I189" s="123" t="s">
        <v>128</v>
      </c>
      <c r="J189" s="159" t="s">
        <v>90</v>
      </c>
      <c r="K189" s="1042"/>
      <c r="L189" s="1043"/>
      <c r="M189" s="1016"/>
      <c r="N189" s="1018"/>
      <c r="O189" s="1029"/>
      <c r="P189" s="1014"/>
      <c r="Q189" s="121" t="s">
        <v>105</v>
      </c>
      <c r="R189" s="122" t="s">
        <v>106</v>
      </c>
      <c r="S189" s="121">
        <v>15</v>
      </c>
      <c r="T189" s="1022"/>
      <c r="U189" s="1022"/>
      <c r="V189" s="1031"/>
      <c r="W189" s="1022"/>
      <c r="X189" s="1022"/>
      <c r="Y189" s="1022"/>
      <c r="Z189" s="1002"/>
      <c r="AA189" s="269"/>
      <c r="AB189" s="269"/>
      <c r="AC189" s="269"/>
      <c r="AD189" s="1040"/>
      <c r="AE189" s="1010"/>
      <c r="AF189" s="1008"/>
      <c r="AG189" s="1015"/>
      <c r="AH189" s="1008"/>
      <c r="AI189" s="1016"/>
      <c r="AJ189" s="1016"/>
      <c r="AK189" s="1016"/>
      <c r="AL189" s="1016"/>
      <c r="AM189" s="1014"/>
      <c r="AN189" s="1023"/>
      <c r="AO189" s="1017"/>
      <c r="AP189" s="1017"/>
      <c r="AQ189" s="1012"/>
      <c r="AR189" s="1013"/>
      <c r="AS189" s="1028"/>
      <c r="AT189" s="1030"/>
      <c r="AU189" s="1030"/>
      <c r="AV189" s="1030"/>
      <c r="AW189" s="1030"/>
      <c r="AX189" s="1030"/>
      <c r="AY189" s="1030"/>
      <c r="AZ189" s="1030"/>
      <c r="BA189" s="1030"/>
      <c r="BB189" s="1030"/>
      <c r="BC189" s="1030"/>
      <c r="BD189" s="1057"/>
      <c r="BE189" s="1055"/>
      <c r="BF189" s="1024"/>
      <c r="BG189" s="1024"/>
      <c r="BH189" s="1024"/>
      <c r="BI189" s="1048"/>
    </row>
    <row r="190" spans="1:61" ht="45" customHeight="1">
      <c r="A190" s="1031"/>
      <c r="B190" s="1035"/>
      <c r="C190" s="1014"/>
      <c r="D190" s="1014"/>
      <c r="E190" s="1029"/>
      <c r="F190" s="1014"/>
      <c r="G190" s="1040"/>
      <c r="H190" s="1014"/>
      <c r="I190" s="123" t="s">
        <v>129</v>
      </c>
      <c r="J190" s="159" t="s">
        <v>90</v>
      </c>
      <c r="K190" s="1042"/>
      <c r="L190" s="1043"/>
      <c r="M190" s="1016"/>
      <c r="N190" s="1018"/>
      <c r="O190" s="1029"/>
      <c r="P190" s="1014"/>
      <c r="Q190" s="121" t="s">
        <v>108</v>
      </c>
      <c r="R190" s="122" t="s">
        <v>109</v>
      </c>
      <c r="S190" s="121">
        <v>15</v>
      </c>
      <c r="T190" s="1022"/>
      <c r="U190" s="1022"/>
      <c r="V190" s="1031"/>
      <c r="W190" s="1022"/>
      <c r="X190" s="1022"/>
      <c r="Y190" s="1022"/>
      <c r="Z190" s="1002"/>
      <c r="AA190" s="269"/>
      <c r="AB190" s="269"/>
      <c r="AC190" s="269"/>
      <c r="AD190" s="1040"/>
      <c r="AE190" s="1010"/>
      <c r="AF190" s="1008"/>
      <c r="AG190" s="1015"/>
      <c r="AH190" s="1008"/>
      <c r="AI190" s="1016"/>
      <c r="AJ190" s="1016"/>
      <c r="AK190" s="1016"/>
      <c r="AL190" s="1016"/>
      <c r="AM190" s="1014"/>
      <c r="AN190" s="1023"/>
      <c r="AO190" s="1017"/>
      <c r="AP190" s="1017"/>
      <c r="AQ190" s="1012"/>
      <c r="AR190" s="1013"/>
      <c r="AS190" s="1028"/>
      <c r="AT190" s="1030"/>
      <c r="AU190" s="1030"/>
      <c r="AV190" s="1030"/>
      <c r="AW190" s="1030"/>
      <c r="AX190" s="1030"/>
      <c r="AY190" s="1030"/>
      <c r="AZ190" s="1030"/>
      <c r="BA190" s="1030"/>
      <c r="BB190" s="1030"/>
      <c r="BC190" s="1030"/>
      <c r="BD190" s="1057"/>
      <c r="BE190" s="1055"/>
      <c r="BF190" s="1024"/>
      <c r="BG190" s="1024"/>
      <c r="BH190" s="1024"/>
      <c r="BI190" s="1048"/>
    </row>
    <row r="191" spans="1:61" ht="45" customHeight="1">
      <c r="A191" s="1031"/>
      <c r="B191" s="1035"/>
      <c r="C191" s="1014"/>
      <c r="D191" s="1014"/>
      <c r="E191" s="1029"/>
      <c r="F191" s="1014"/>
      <c r="G191" s="1040"/>
      <c r="H191" s="1014"/>
      <c r="I191" s="123" t="s">
        <v>130</v>
      </c>
      <c r="J191" s="159" t="s">
        <v>111</v>
      </c>
      <c r="K191" s="1042"/>
      <c r="L191" s="1043"/>
      <c r="M191" s="1016"/>
      <c r="N191" s="1018"/>
      <c r="O191" s="1029"/>
      <c r="P191" s="1014"/>
      <c r="Q191" s="121" t="s">
        <v>112</v>
      </c>
      <c r="R191" s="122" t="s">
        <v>113</v>
      </c>
      <c r="S191" s="121">
        <v>15</v>
      </c>
      <c r="T191" s="1022"/>
      <c r="U191" s="1022"/>
      <c r="V191" s="1031"/>
      <c r="W191" s="1022"/>
      <c r="X191" s="1022"/>
      <c r="Y191" s="1022"/>
      <c r="Z191" s="1002"/>
      <c r="AA191" s="269">
        <v>1</v>
      </c>
      <c r="AB191" s="269">
        <v>1</v>
      </c>
      <c r="AC191" s="269">
        <v>1</v>
      </c>
      <c r="AD191" s="1040"/>
      <c r="AE191" s="1010"/>
      <c r="AF191" s="1008"/>
      <c r="AG191" s="1015"/>
      <c r="AH191" s="1008"/>
      <c r="AI191" s="1016"/>
      <c r="AJ191" s="1016"/>
      <c r="AK191" s="1016"/>
      <c r="AL191" s="1016"/>
      <c r="AM191" s="1014"/>
      <c r="AN191" s="1023"/>
      <c r="AO191" s="1017"/>
      <c r="AP191" s="1017"/>
      <c r="AQ191" s="1012"/>
      <c r="AR191" s="1013"/>
      <c r="AS191" s="1028"/>
      <c r="AT191" s="1030"/>
      <c r="AU191" s="1030"/>
      <c r="AV191" s="1030"/>
      <c r="AW191" s="1030"/>
      <c r="AX191" s="1030"/>
      <c r="AY191" s="1030"/>
      <c r="AZ191" s="1030"/>
      <c r="BA191" s="1030"/>
      <c r="BB191" s="1030"/>
      <c r="BC191" s="1030"/>
      <c r="BD191" s="1057"/>
      <c r="BE191" s="1055"/>
      <c r="BF191" s="1024"/>
      <c r="BG191" s="1024"/>
      <c r="BH191" s="1024"/>
      <c r="BI191" s="1048"/>
    </row>
    <row r="192" spans="1:61" ht="45" customHeight="1">
      <c r="A192" s="1031"/>
      <c r="B192" s="1035"/>
      <c r="C192" s="1014"/>
      <c r="D192" s="1014"/>
      <c r="E192" s="1029"/>
      <c r="F192" s="1014"/>
      <c r="G192" s="1040"/>
      <c r="H192" s="1014"/>
      <c r="I192" s="123" t="s">
        <v>131</v>
      </c>
      <c r="J192" s="159" t="s">
        <v>111</v>
      </c>
      <c r="K192" s="1042"/>
      <c r="L192" s="1043"/>
      <c r="M192" s="1016"/>
      <c r="N192" s="1018"/>
      <c r="O192" s="1029"/>
      <c r="P192" s="1014"/>
      <c r="Q192" s="121" t="s">
        <v>115</v>
      </c>
      <c r="R192" s="122" t="s">
        <v>116</v>
      </c>
      <c r="S192" s="121">
        <v>15</v>
      </c>
      <c r="T192" s="1022"/>
      <c r="U192" s="1022"/>
      <c r="V192" s="1031"/>
      <c r="W192" s="1022"/>
      <c r="X192" s="1022"/>
      <c r="Y192" s="1022"/>
      <c r="Z192" s="1002"/>
      <c r="AA192" s="269"/>
      <c r="AB192" s="269"/>
      <c r="AC192" s="269"/>
      <c r="AD192" s="1040"/>
      <c r="AE192" s="1010"/>
      <c r="AF192" s="1008"/>
      <c r="AG192" s="1015"/>
      <c r="AH192" s="1008"/>
      <c r="AI192" s="1016"/>
      <c r="AJ192" s="1016"/>
      <c r="AK192" s="1016"/>
      <c r="AL192" s="1016"/>
      <c r="AM192" s="1014"/>
      <c r="AN192" s="1023"/>
      <c r="AO192" s="1017"/>
      <c r="AP192" s="1017"/>
      <c r="AQ192" s="1012"/>
      <c r="AR192" s="1013"/>
      <c r="AS192" s="1028"/>
      <c r="AT192" s="1030"/>
      <c r="AU192" s="1030"/>
      <c r="AV192" s="1030"/>
      <c r="AW192" s="1030"/>
      <c r="AX192" s="1030"/>
      <c r="AY192" s="1030"/>
      <c r="AZ192" s="1030"/>
      <c r="BA192" s="1030"/>
      <c r="BB192" s="1030"/>
      <c r="BC192" s="1030"/>
      <c r="BD192" s="1057"/>
      <c r="BE192" s="1055"/>
      <c r="BF192" s="1024"/>
      <c r="BG192" s="1024"/>
      <c r="BH192" s="1024"/>
      <c r="BI192" s="1048"/>
    </row>
    <row r="193" spans="1:61" ht="45" customHeight="1">
      <c r="A193" s="1031"/>
      <c r="B193" s="1035"/>
      <c r="C193" s="1014"/>
      <c r="D193" s="1014"/>
      <c r="E193" s="1029"/>
      <c r="F193" s="1014"/>
      <c r="G193" s="1040"/>
      <c r="H193" s="1014"/>
      <c r="I193" s="123" t="s">
        <v>132</v>
      </c>
      <c r="J193" s="159" t="s">
        <v>111</v>
      </c>
      <c r="K193" s="1042"/>
      <c r="L193" s="1043"/>
      <c r="M193" s="1016"/>
      <c r="N193" s="1018"/>
      <c r="O193" s="1029"/>
      <c r="P193" s="1014"/>
      <c r="Q193" s="121" t="s">
        <v>118</v>
      </c>
      <c r="R193" s="122" t="s">
        <v>119</v>
      </c>
      <c r="S193" s="121">
        <v>15</v>
      </c>
      <c r="T193" s="1022"/>
      <c r="U193" s="1022"/>
      <c r="V193" s="1031"/>
      <c r="W193" s="1022"/>
      <c r="X193" s="1022"/>
      <c r="Y193" s="1022"/>
      <c r="Z193" s="1002"/>
      <c r="AA193" s="269"/>
      <c r="AB193" s="269"/>
      <c r="AC193" s="269"/>
      <c r="AD193" s="1040"/>
      <c r="AE193" s="1010"/>
      <c r="AF193" s="1008"/>
      <c r="AG193" s="1015"/>
      <c r="AH193" s="1008"/>
      <c r="AI193" s="1016"/>
      <c r="AJ193" s="1016"/>
      <c r="AK193" s="1016"/>
      <c r="AL193" s="1016"/>
      <c r="AM193" s="1014"/>
      <c r="AN193" s="1023"/>
      <c r="AO193" s="1017"/>
      <c r="AP193" s="1017"/>
      <c r="AQ193" s="1012"/>
      <c r="AR193" s="1013"/>
      <c r="AS193" s="1028"/>
      <c r="AT193" s="1030"/>
      <c r="AU193" s="1030"/>
      <c r="AV193" s="1030"/>
      <c r="AW193" s="1030"/>
      <c r="AX193" s="1030"/>
      <c r="AY193" s="1030"/>
      <c r="AZ193" s="1030"/>
      <c r="BA193" s="1030"/>
      <c r="BB193" s="1030"/>
      <c r="BC193" s="1030"/>
      <c r="BD193" s="1057"/>
      <c r="BE193" s="1055"/>
      <c r="BF193" s="1024"/>
      <c r="BG193" s="1024"/>
      <c r="BH193" s="1024"/>
      <c r="BI193" s="1048"/>
    </row>
    <row r="194" spans="1:61" ht="45" customHeight="1">
      <c r="A194" s="1031"/>
      <c r="B194" s="1035"/>
      <c r="C194" s="1014"/>
      <c r="D194" s="1014"/>
      <c r="E194" s="1029"/>
      <c r="F194" s="1014"/>
      <c r="G194" s="1040"/>
      <c r="H194" s="1014"/>
      <c r="I194" s="123" t="s">
        <v>133</v>
      </c>
      <c r="J194" s="159" t="s">
        <v>111</v>
      </c>
      <c r="K194" s="1042"/>
      <c r="L194" s="1043"/>
      <c r="M194" s="1016"/>
      <c r="N194" s="1018"/>
      <c r="O194" s="1029"/>
      <c r="P194" s="1014"/>
      <c r="Q194" s="121" t="s">
        <v>121</v>
      </c>
      <c r="R194" s="122" t="s">
        <v>122</v>
      </c>
      <c r="S194" s="121">
        <v>10</v>
      </c>
      <c r="T194" s="1022"/>
      <c r="U194" s="1022"/>
      <c r="V194" s="1031"/>
      <c r="W194" s="1022"/>
      <c r="X194" s="1022"/>
      <c r="Y194" s="1022"/>
      <c r="Z194" s="1002"/>
      <c r="AA194" s="269"/>
      <c r="AB194" s="269"/>
      <c r="AC194" s="269"/>
      <c r="AD194" s="1040"/>
      <c r="AE194" s="1010"/>
      <c r="AF194" s="1008"/>
      <c r="AG194" s="1015"/>
      <c r="AH194" s="1008"/>
      <c r="AI194" s="1016"/>
      <c r="AJ194" s="1016"/>
      <c r="AK194" s="1016"/>
      <c r="AL194" s="1016"/>
      <c r="AM194" s="1014"/>
      <c r="AN194" s="1023"/>
      <c r="AO194" s="1017"/>
      <c r="AP194" s="1017"/>
      <c r="AQ194" s="1012"/>
      <c r="AR194" s="1013"/>
      <c r="AS194" s="1028"/>
      <c r="AT194" s="1030"/>
      <c r="AU194" s="1030"/>
      <c r="AV194" s="1030"/>
      <c r="AW194" s="1030"/>
      <c r="AX194" s="1030"/>
      <c r="AY194" s="1030"/>
      <c r="AZ194" s="1030"/>
      <c r="BA194" s="1030"/>
      <c r="BB194" s="1030"/>
      <c r="BC194" s="1030"/>
      <c r="BD194" s="1057"/>
      <c r="BE194" s="1055"/>
      <c r="BF194" s="1024"/>
      <c r="BG194" s="1024"/>
      <c r="BH194" s="1024"/>
      <c r="BI194" s="1048"/>
    </row>
    <row r="195" spans="1:61" ht="45" customHeight="1" thickBot="1">
      <c r="A195" s="1031"/>
      <c r="B195" s="1035"/>
      <c r="C195" s="1014"/>
      <c r="D195" s="1014"/>
      <c r="E195" s="1029"/>
      <c r="F195" s="1014"/>
      <c r="G195" s="1041"/>
      <c r="H195" s="1014"/>
      <c r="I195" s="123" t="s">
        <v>134</v>
      </c>
      <c r="J195" s="159" t="s">
        <v>111</v>
      </c>
      <c r="K195" s="1042"/>
      <c r="L195" s="1043"/>
      <c r="M195" s="1016"/>
      <c r="N195" s="1018"/>
      <c r="O195" s="1029"/>
      <c r="P195" s="1014"/>
      <c r="Q195" s="121"/>
      <c r="R195" s="122"/>
      <c r="S195" s="121"/>
      <c r="T195" s="1022"/>
      <c r="U195" s="1022"/>
      <c r="V195" s="1031"/>
      <c r="W195" s="1022"/>
      <c r="X195" s="1022"/>
      <c r="Y195" s="1022"/>
      <c r="Z195" s="1003"/>
      <c r="AA195" s="270"/>
      <c r="AB195" s="270"/>
      <c r="AC195" s="270"/>
      <c r="AD195" s="1041"/>
      <c r="AE195" s="1011"/>
      <c r="AF195" s="1008"/>
      <c r="AG195" s="1015"/>
      <c r="AH195" s="1008"/>
      <c r="AI195" s="1016"/>
      <c r="AJ195" s="1016"/>
      <c r="AK195" s="1016"/>
      <c r="AL195" s="1016"/>
      <c r="AM195" s="1014"/>
      <c r="AN195" s="1023"/>
      <c r="AO195" s="1017"/>
      <c r="AP195" s="1017"/>
      <c r="AQ195" s="1012"/>
      <c r="AR195" s="1013"/>
      <c r="AS195" s="1028"/>
      <c r="AT195" s="1030"/>
      <c r="AU195" s="1030"/>
      <c r="AV195" s="1030"/>
      <c r="AW195" s="1030"/>
      <c r="AX195" s="1030"/>
      <c r="AY195" s="1030"/>
      <c r="AZ195" s="1030"/>
      <c r="BA195" s="1030"/>
      <c r="BB195" s="1030"/>
      <c r="BC195" s="1030"/>
      <c r="BD195" s="1057"/>
      <c r="BE195" s="1055"/>
      <c r="BF195" s="1024"/>
      <c r="BG195" s="1024"/>
      <c r="BH195" s="1024"/>
      <c r="BI195" s="1048"/>
    </row>
    <row r="196" spans="1:61" ht="46.5" customHeight="1">
      <c r="A196" s="1031">
        <v>11</v>
      </c>
      <c r="B196" s="1035" t="s">
        <v>681</v>
      </c>
      <c r="C196" s="1014" t="s">
        <v>682</v>
      </c>
      <c r="D196" s="1014" t="s">
        <v>85</v>
      </c>
      <c r="E196" s="1074" t="s">
        <v>683</v>
      </c>
      <c r="F196" s="1014" t="s">
        <v>684</v>
      </c>
      <c r="G196" s="1039" t="s">
        <v>564</v>
      </c>
      <c r="H196" s="1014" t="s">
        <v>88</v>
      </c>
      <c r="I196" s="120" t="s">
        <v>89</v>
      </c>
      <c r="J196" s="159" t="s">
        <v>90</v>
      </c>
      <c r="K196" s="1042">
        <f>COUNTIF(J196:J214,"Si")</f>
        <v>12</v>
      </c>
      <c r="L196" s="1043" t="str">
        <f>+IF(AND(K196&lt;6,K196&gt;0),"Moderado",IF(AND(K196&lt;12,K196&gt;5),"Mayor",IF(AND(K196&lt;20,K196&gt;11),"Catastrófico","Responda las Preguntas de Impacto")))</f>
        <v>Catastrófico</v>
      </c>
      <c r="M196" s="1016" t="str">
        <f>IF(AND(EXACT(H196,"Rara vez"),(EXACT(L196,"Moderado"))),"Moderado",IF(AND(EXACT(H196,"Rara vez"),(EXACT(L196,"Mayor"))),"Alto",IF(AND(EXACT(H196,"Rara vez"),(EXACT(L196,"Catastrófico"))),"Extremo",IF(AND(EXACT(H196,"Improbable"),(EXACT(L196,"Moderado"))),"Moderado",IF(AND(EXACT(H196,"Improbable"),(EXACT(L196,"Mayor"))),"Alto",IF(AND(EXACT(H196,"Improbable"),(EXACT(L196,"Catastrófico"))),"Extremo",IF(AND(EXACT(H196,"Posible"),(EXACT(L196,"Moderado"))),"Alto",IF(AND(EXACT(H196,"Posible"),(EXACT(L196,"Mayor"))),"Extremo",IF(AND(EXACT(H196,"Posible"),(EXACT(L196,"Catastrófico"))),"Extremo",IF(AND(EXACT(H196,"Probable"),(EXACT(L196,"Moderado"))),"Alto",IF(AND(EXACT(H196,"Probable"),(EXACT(L196,"Mayor"))),"Extremo",IF(AND(EXACT(H196,"Probable"),(EXACT(L196,"Catastrófico"))),"Extremo",IF(AND(EXACT(H196,"Casi Seguro"),(EXACT(L196,"Moderado"))),"Extremo",IF(AND(EXACT(H196,"Casi Seguro"),(EXACT(L196,"Mayor"))),"Extremo",IF(AND(EXACT(H196,"Casi Seguro"),(EXACT(L196,"Catastrófico"))),"Extremo","")))))))))))))))</f>
        <v>Extremo</v>
      </c>
      <c r="N196" s="1018" t="s">
        <v>565</v>
      </c>
      <c r="O196" s="1014" t="s">
        <v>685</v>
      </c>
      <c r="P196" s="1014" t="s">
        <v>92</v>
      </c>
      <c r="Q196" s="121" t="s">
        <v>93</v>
      </c>
      <c r="R196" s="122" t="s">
        <v>94</v>
      </c>
      <c r="S196" s="121">
        <v>15</v>
      </c>
      <c r="T196" s="1022">
        <f>SUM(S196:S202)</f>
        <v>100</v>
      </c>
      <c r="U196" s="1022" t="str">
        <f>+IF(AND(T196&lt;=100,T196&gt;=96),"Fuerte",IF(AND(T196&lt;=95,T196&gt;=86),"Moderado",IF(AND(T196&lt;=85,K196&gt;=0),"Débil"," ")))</f>
        <v>Fuerte</v>
      </c>
      <c r="V196" s="1031" t="s">
        <v>95</v>
      </c>
      <c r="W196" s="1022" t="str">
        <f>IF(AND(EXACT(U196,"Fuerte"),(EXACT(V196,"Fuerte"))),"Fuerte",IF(AND(EXACT(U196,"Fuerte"),(EXACT(V196,"Moderado"))),"Moderado",IF(AND(EXACT(U196,"Fuerte"),(EXACT(V196,"Débil"))),"Débil",IF(AND(EXACT(U196,"Moderado"),(EXACT(V196,"Fuerte"))),"Moderado",IF(AND(EXACT(U196,"Moderado"),(EXACT(V196,"Moderado"))),"Moderado",IF(AND(EXACT(U196,"Moderado"),(EXACT(V196,"Débil"))),"Débil",IF(AND(EXACT(U196,"Débil"),(EXACT(V196,"Fuerte"))),"Débil",IF(AND(EXACT(U196,"Débil"),(EXACT(V196,"Moderado"))),"Débil",IF(AND(EXACT(U196,"Débil"),(EXACT(V196,"Débil"))),"Débil",)))))))))</f>
        <v>Fuerte</v>
      </c>
      <c r="X196" s="1022">
        <f>IF(W196="Fuerte",100,IF(W196="Moderado",50,IF(W196="Débil",0)))</f>
        <v>100</v>
      </c>
      <c r="Y196" s="1022">
        <f>AVERAGE(X196:X214)</f>
        <v>100</v>
      </c>
      <c r="Z196" s="1001" t="s">
        <v>494</v>
      </c>
      <c r="AA196" s="249"/>
      <c r="AB196" s="249"/>
      <c r="AC196" s="249"/>
      <c r="AD196" s="1039" t="s">
        <v>686</v>
      </c>
      <c r="AE196" s="1096" t="s">
        <v>687</v>
      </c>
      <c r="AF196" s="1008" t="str">
        <f>+IF(Y196=100,"Fuerte",IF(AND(Y196&lt;=99,Y196&gt;=50),"Moderado",IF(Y196&lt;50,"Débil"," ")))</f>
        <v>Fuerte</v>
      </c>
      <c r="AG196" s="1015" t="s">
        <v>99</v>
      </c>
      <c r="AH196" s="1008" t="s">
        <v>100</v>
      </c>
      <c r="AI196" s="1016" t="str">
        <f>IF(AND(OR(AH196="Directamente",AH196="Indirectamente",AH196="No Disminuye"),(AF196="Fuerte"),(AG196="Directamente"),(OR(H196="Rara vez",H196="Improbable",H196="Posible"))),"Rara vez",IF(AND(OR(AH196="Directamente",AH196="Indirectamente",AH196="No Disminuye"),(AF196="Fuerte"),(AG196="Directamente"),(H196="Probable")),"Improbable",IF(AND(OR(AH196="Directamente",AH196="Indirectamente",AH196="No Disminuye"),(AF196="Fuerte"),(AG196="Directamente"),(H196="Casi Seguro")),"Posible",IF(AND(AH196="Directamente",AG196="No disminuye",AF196="Fuerte"),H196,IF(AND(OR(AH196="Directamente",AH196="Indirectamente",AH196="No Disminuye"),AF196="Moderado",AG196="Directamente",(OR(H196="Rara vez",H196="Improbable"))),"Rara vez",IF(AND(OR(AH196="Directamente",AH196="Indirectamente",AH196="No Disminuye"),(AF196="Moderado"),(AG196="Directamente"),(H196="Posible")),"Improbable",IF(AND(OR(AH196="Directamente",AH196="Indirectamente",AH196="No Disminuye"),(AF196="Moderado"),(AG196="Directamente"),(H196="Probable")),"Posible",IF(AND(OR(AH196="Directamente",AH196="Indirectamente",AH196="No Disminuye"),(AF196="Moderado"),(AG196="Directamente"),(H196="Casi Seguro")),"Probable",IF(AND(AH196="Directamente",AG196="No disminuye",AF196="Moderado"),H196,IF(AF196="Débil",H196," ESTA COMBINACION NO ESTÁ CONTEMPLADA EN LA METODOLOGÍA "))))))))))</f>
        <v>Rara vez</v>
      </c>
      <c r="AJ196" s="1016" t="str">
        <f>IF(AND(OR(AH196="Directamente",AH196="Indirectamente",AH196="No Disminuye"),AF196="Moderado",AG196="Directamente",(OR(H196="Raro",H196="Improbable"))),"Raro",IF(AND(OR(AH196="Directamente",AH196="Indirectamente",AH196="No Disminuye"),(AF196="Moderado"),(AG196="Directamente"),(H196="Posible")),"Improbable",IF(AND(OR(AH196="Directamente",AH196="Indirectamente",AH196="No Disminuye"),(AF196="Moderado"),(AG196="Directamente"),(H196="Probable")),"Posible",IF(AND(OR(AH196="Directamente",AH196="Indirectamente",AH196="No Disminuye"),(AF196="Moderado"),(AG196="Directamente"),(H196="Casi Seguro")),"Probable",IF(AND(AH196="Directamente",AG196="No disminuye",AF196="Moderado"),H196," ")))))</f>
        <v xml:space="preserve"> </v>
      </c>
      <c r="AK196" s="1016" t="str">
        <f>L196</f>
        <v>Catastrófico</v>
      </c>
      <c r="AL196" s="1016" t="str">
        <f>IF(AND(EXACT(AI196,"Rara vez"),(EXACT(AK196,"Moderado"))),"Moderado",IF(AND(EXACT(AI196,"Rara vez"),(EXACT(AK196,"Mayor"))),"Alto",IF(AND(EXACT(AI196,"Rara vez"),(EXACT(AK196,"Catastrófico"))),"Extremo",IF(AND(EXACT(AI196,"Improbable"),(EXACT(AK196,"Moderado"))),"Moderado",IF(AND(EXACT(AI196,"Improbable"),(EXACT(AK196,"Mayor"))),"Alto",IF(AND(EXACT(AI196,"Improbable"),(EXACT(AK196,"Catastrófico"))),"Extremo",IF(AND(EXACT(AI196,"Posible"),(EXACT(AK196,"Moderado"))),"Alto",IF(AND(EXACT(AI196,"Posible"),(EXACT(AK196,"Mayor"))),"Extremo",IF(AND(EXACT(AI196,"Posible"),(EXACT(AK196,"Catastrófico"))),"Extremo",IF(AND(EXACT(AI196,"Probable"),(EXACT(AK196,"Moderado"))),"Alto",IF(AND(EXACT(AI196,"Probable"),(EXACT(AK196,"Mayor"))),"Extremo",IF(AND(EXACT(AI196,"Probable"),(EXACT(AK196,"Catastrófico"))),"Extremo",IF(AND(EXACT(AI196,"Casi Seguro"),(EXACT(AK196,"Moderado"))),"Extremo",IF(AND(EXACT(AI196,"Casi Seguro"),(EXACT(AK196,"Mayor"))),"Extremo",IF(AND(EXACT(AI196,"Casi Seguro"),(EXACT(AK196,"Catastrófico"))),"Extremo","")))))))))))))))</f>
        <v>Extremo</v>
      </c>
      <c r="AM196" s="1014" t="s">
        <v>565</v>
      </c>
      <c r="AN196" s="1019" t="s">
        <v>688</v>
      </c>
      <c r="AO196" s="1017">
        <v>44562</v>
      </c>
      <c r="AP196" s="1017">
        <v>44926</v>
      </c>
      <c r="AQ196" s="1012" t="s">
        <v>689</v>
      </c>
      <c r="AR196" s="1013" t="s">
        <v>690</v>
      </c>
      <c r="AS196" s="1032"/>
      <c r="AT196" s="1025"/>
      <c r="AU196" s="1025"/>
      <c r="AV196" s="1025"/>
      <c r="AW196" s="1025"/>
      <c r="AX196" s="1025"/>
      <c r="AY196" s="1025"/>
      <c r="AZ196" s="1025"/>
      <c r="BA196" s="1025"/>
      <c r="BB196" s="1025"/>
      <c r="BC196" s="1025"/>
      <c r="BD196" s="1071"/>
      <c r="BE196" s="1064"/>
      <c r="BF196" s="1058"/>
      <c r="BG196" s="1058"/>
      <c r="BH196" s="1058"/>
      <c r="BI196" s="1052"/>
    </row>
    <row r="197" spans="1:61" ht="30" customHeight="1">
      <c r="A197" s="1031"/>
      <c r="B197" s="1035"/>
      <c r="C197" s="1014"/>
      <c r="D197" s="1014"/>
      <c r="E197" s="1074"/>
      <c r="F197" s="1014"/>
      <c r="G197" s="1040"/>
      <c r="H197" s="1014"/>
      <c r="I197" s="120" t="s">
        <v>104</v>
      </c>
      <c r="J197" s="159" t="s">
        <v>90</v>
      </c>
      <c r="K197" s="1042"/>
      <c r="L197" s="1043"/>
      <c r="M197" s="1016"/>
      <c r="N197" s="1018"/>
      <c r="O197" s="1014"/>
      <c r="P197" s="1014"/>
      <c r="Q197" s="121" t="s">
        <v>105</v>
      </c>
      <c r="R197" s="122" t="s">
        <v>106</v>
      </c>
      <c r="S197" s="121">
        <v>15</v>
      </c>
      <c r="T197" s="1022"/>
      <c r="U197" s="1022"/>
      <c r="V197" s="1031"/>
      <c r="W197" s="1022"/>
      <c r="X197" s="1022"/>
      <c r="Y197" s="1022"/>
      <c r="Z197" s="1002"/>
      <c r="AA197" s="269"/>
      <c r="AB197" s="269"/>
      <c r="AC197" s="269"/>
      <c r="AD197" s="1040"/>
      <c r="AE197" s="1097"/>
      <c r="AF197" s="1008"/>
      <c r="AG197" s="1015"/>
      <c r="AH197" s="1008"/>
      <c r="AI197" s="1016"/>
      <c r="AJ197" s="1016"/>
      <c r="AK197" s="1016"/>
      <c r="AL197" s="1016"/>
      <c r="AM197" s="1014"/>
      <c r="AN197" s="1020"/>
      <c r="AO197" s="1017"/>
      <c r="AP197" s="1017"/>
      <c r="AQ197" s="1012"/>
      <c r="AR197" s="1013"/>
      <c r="AS197" s="1033"/>
      <c r="AT197" s="1026"/>
      <c r="AU197" s="1026"/>
      <c r="AV197" s="1026"/>
      <c r="AW197" s="1026"/>
      <c r="AX197" s="1026"/>
      <c r="AY197" s="1026"/>
      <c r="AZ197" s="1026"/>
      <c r="BA197" s="1026"/>
      <c r="BB197" s="1026"/>
      <c r="BC197" s="1026"/>
      <c r="BD197" s="1072"/>
      <c r="BE197" s="1065"/>
      <c r="BF197" s="1059"/>
      <c r="BG197" s="1059"/>
      <c r="BH197" s="1059"/>
      <c r="BI197" s="1053"/>
    </row>
    <row r="198" spans="1:61" ht="30" customHeight="1">
      <c r="A198" s="1031"/>
      <c r="B198" s="1035"/>
      <c r="C198" s="1014"/>
      <c r="D198" s="1014"/>
      <c r="E198" s="1074"/>
      <c r="F198" s="1014"/>
      <c r="G198" s="1040"/>
      <c r="H198" s="1014"/>
      <c r="I198" s="120" t="s">
        <v>107</v>
      </c>
      <c r="J198" s="159" t="s">
        <v>111</v>
      </c>
      <c r="K198" s="1042"/>
      <c r="L198" s="1043"/>
      <c r="M198" s="1016"/>
      <c r="N198" s="1018"/>
      <c r="O198" s="1014"/>
      <c r="P198" s="1014"/>
      <c r="Q198" s="121" t="s">
        <v>108</v>
      </c>
      <c r="R198" s="122" t="s">
        <v>109</v>
      </c>
      <c r="S198" s="121">
        <v>15</v>
      </c>
      <c r="T198" s="1022"/>
      <c r="U198" s="1022"/>
      <c r="V198" s="1031"/>
      <c r="W198" s="1022"/>
      <c r="X198" s="1022"/>
      <c r="Y198" s="1022"/>
      <c r="Z198" s="1002"/>
      <c r="AA198" s="269"/>
      <c r="AB198" s="269"/>
      <c r="AC198" s="269"/>
      <c r="AD198" s="1040"/>
      <c r="AE198" s="1097"/>
      <c r="AF198" s="1008"/>
      <c r="AG198" s="1015"/>
      <c r="AH198" s="1008"/>
      <c r="AI198" s="1016"/>
      <c r="AJ198" s="1016"/>
      <c r="AK198" s="1016"/>
      <c r="AL198" s="1016"/>
      <c r="AM198" s="1014"/>
      <c r="AN198" s="1020"/>
      <c r="AO198" s="1017"/>
      <c r="AP198" s="1017"/>
      <c r="AQ198" s="1012"/>
      <c r="AR198" s="1013"/>
      <c r="AS198" s="1033"/>
      <c r="AT198" s="1026"/>
      <c r="AU198" s="1026"/>
      <c r="AV198" s="1026"/>
      <c r="AW198" s="1026"/>
      <c r="AX198" s="1026"/>
      <c r="AY198" s="1026"/>
      <c r="AZ198" s="1026"/>
      <c r="BA198" s="1026"/>
      <c r="BB198" s="1026"/>
      <c r="BC198" s="1026"/>
      <c r="BD198" s="1072"/>
      <c r="BE198" s="1065"/>
      <c r="BF198" s="1059"/>
      <c r="BG198" s="1059"/>
      <c r="BH198" s="1059"/>
      <c r="BI198" s="1053"/>
    </row>
    <row r="199" spans="1:61" ht="30" customHeight="1">
      <c r="A199" s="1031"/>
      <c r="B199" s="1035"/>
      <c r="C199" s="1014"/>
      <c r="D199" s="1014"/>
      <c r="E199" s="1074"/>
      <c r="F199" s="1014"/>
      <c r="G199" s="1040"/>
      <c r="H199" s="1014"/>
      <c r="I199" s="120" t="s">
        <v>110</v>
      </c>
      <c r="J199" s="159" t="s">
        <v>111</v>
      </c>
      <c r="K199" s="1042"/>
      <c r="L199" s="1043"/>
      <c r="M199" s="1016"/>
      <c r="N199" s="1018"/>
      <c r="O199" s="1014"/>
      <c r="P199" s="1014"/>
      <c r="Q199" s="121" t="s">
        <v>112</v>
      </c>
      <c r="R199" s="122" t="s">
        <v>113</v>
      </c>
      <c r="S199" s="121">
        <v>15</v>
      </c>
      <c r="T199" s="1022"/>
      <c r="U199" s="1022"/>
      <c r="V199" s="1031"/>
      <c r="W199" s="1022"/>
      <c r="X199" s="1022"/>
      <c r="Y199" s="1022"/>
      <c r="Z199" s="1002"/>
      <c r="AA199" s="269"/>
      <c r="AB199" s="269"/>
      <c r="AC199" s="269"/>
      <c r="AD199" s="1040"/>
      <c r="AE199" s="1097"/>
      <c r="AF199" s="1008"/>
      <c r="AG199" s="1015"/>
      <c r="AH199" s="1008"/>
      <c r="AI199" s="1016"/>
      <c r="AJ199" s="1016"/>
      <c r="AK199" s="1016"/>
      <c r="AL199" s="1016"/>
      <c r="AM199" s="1014"/>
      <c r="AN199" s="1020"/>
      <c r="AO199" s="1017"/>
      <c r="AP199" s="1017"/>
      <c r="AQ199" s="1012"/>
      <c r="AR199" s="1013"/>
      <c r="AS199" s="1033"/>
      <c r="AT199" s="1026"/>
      <c r="AU199" s="1026"/>
      <c r="AV199" s="1026"/>
      <c r="AW199" s="1026"/>
      <c r="AX199" s="1026"/>
      <c r="AY199" s="1026"/>
      <c r="AZ199" s="1026"/>
      <c r="BA199" s="1026"/>
      <c r="BB199" s="1026"/>
      <c r="BC199" s="1026"/>
      <c r="BD199" s="1072"/>
      <c r="BE199" s="1065"/>
      <c r="BF199" s="1059"/>
      <c r="BG199" s="1059"/>
      <c r="BH199" s="1059"/>
      <c r="BI199" s="1053"/>
    </row>
    <row r="200" spans="1:61" ht="30" customHeight="1">
      <c r="A200" s="1031"/>
      <c r="B200" s="1035"/>
      <c r="C200" s="1014"/>
      <c r="D200" s="1014"/>
      <c r="E200" s="1074"/>
      <c r="F200" s="1014"/>
      <c r="G200" s="1040"/>
      <c r="H200" s="1014"/>
      <c r="I200" s="120" t="s">
        <v>114</v>
      </c>
      <c r="J200" s="159" t="s">
        <v>90</v>
      </c>
      <c r="K200" s="1042"/>
      <c r="L200" s="1043"/>
      <c r="M200" s="1016"/>
      <c r="N200" s="1018"/>
      <c r="O200" s="1014"/>
      <c r="P200" s="1014"/>
      <c r="Q200" s="121" t="s">
        <v>115</v>
      </c>
      <c r="R200" s="122" t="s">
        <v>116</v>
      </c>
      <c r="S200" s="121">
        <v>15</v>
      </c>
      <c r="T200" s="1022"/>
      <c r="U200" s="1022"/>
      <c r="V200" s="1031"/>
      <c r="W200" s="1022"/>
      <c r="X200" s="1022"/>
      <c r="Y200" s="1022"/>
      <c r="Z200" s="1002"/>
      <c r="AA200" s="269"/>
      <c r="AB200" s="269"/>
      <c r="AC200" s="269"/>
      <c r="AD200" s="1040"/>
      <c r="AE200" s="1097"/>
      <c r="AF200" s="1008"/>
      <c r="AG200" s="1015"/>
      <c r="AH200" s="1008"/>
      <c r="AI200" s="1016"/>
      <c r="AJ200" s="1016"/>
      <c r="AK200" s="1016"/>
      <c r="AL200" s="1016"/>
      <c r="AM200" s="1014"/>
      <c r="AN200" s="1020"/>
      <c r="AO200" s="1017"/>
      <c r="AP200" s="1017"/>
      <c r="AQ200" s="1012"/>
      <c r="AR200" s="1013"/>
      <c r="AS200" s="1033"/>
      <c r="AT200" s="1026"/>
      <c r="AU200" s="1026"/>
      <c r="AV200" s="1026"/>
      <c r="AW200" s="1026"/>
      <c r="AX200" s="1026"/>
      <c r="AY200" s="1026"/>
      <c r="AZ200" s="1026"/>
      <c r="BA200" s="1026"/>
      <c r="BB200" s="1026"/>
      <c r="BC200" s="1026"/>
      <c r="BD200" s="1072"/>
      <c r="BE200" s="1065"/>
      <c r="BF200" s="1059"/>
      <c r="BG200" s="1059"/>
      <c r="BH200" s="1059"/>
      <c r="BI200" s="1053"/>
    </row>
    <row r="201" spans="1:61" ht="30" customHeight="1">
      <c r="A201" s="1031"/>
      <c r="B201" s="1035"/>
      <c r="C201" s="1014"/>
      <c r="D201" s="1014"/>
      <c r="E201" s="1074"/>
      <c r="F201" s="1014"/>
      <c r="G201" s="1040"/>
      <c r="H201" s="1014"/>
      <c r="I201" s="120" t="s">
        <v>117</v>
      </c>
      <c r="J201" s="159" t="s">
        <v>90</v>
      </c>
      <c r="K201" s="1042"/>
      <c r="L201" s="1043"/>
      <c r="M201" s="1016"/>
      <c r="N201" s="1018"/>
      <c r="O201" s="1014"/>
      <c r="P201" s="1014"/>
      <c r="Q201" s="121" t="s">
        <v>118</v>
      </c>
      <c r="R201" s="122" t="s">
        <v>119</v>
      </c>
      <c r="S201" s="121">
        <v>15</v>
      </c>
      <c r="T201" s="1022"/>
      <c r="U201" s="1022"/>
      <c r="V201" s="1031"/>
      <c r="W201" s="1022"/>
      <c r="X201" s="1022"/>
      <c r="Y201" s="1022"/>
      <c r="Z201" s="1002"/>
      <c r="AA201" s="269"/>
      <c r="AB201" s="269"/>
      <c r="AC201" s="269"/>
      <c r="AD201" s="1040"/>
      <c r="AE201" s="1097"/>
      <c r="AF201" s="1008"/>
      <c r="AG201" s="1015"/>
      <c r="AH201" s="1008"/>
      <c r="AI201" s="1016"/>
      <c r="AJ201" s="1016"/>
      <c r="AK201" s="1016"/>
      <c r="AL201" s="1016"/>
      <c r="AM201" s="1014"/>
      <c r="AN201" s="1020"/>
      <c r="AO201" s="1017"/>
      <c r="AP201" s="1017"/>
      <c r="AQ201" s="1012"/>
      <c r="AR201" s="1013"/>
      <c r="AS201" s="1033"/>
      <c r="AT201" s="1026"/>
      <c r="AU201" s="1026"/>
      <c r="AV201" s="1026"/>
      <c r="AW201" s="1026"/>
      <c r="AX201" s="1026"/>
      <c r="AY201" s="1026"/>
      <c r="AZ201" s="1026"/>
      <c r="BA201" s="1026"/>
      <c r="BB201" s="1026"/>
      <c r="BC201" s="1026"/>
      <c r="BD201" s="1072"/>
      <c r="BE201" s="1065"/>
      <c r="BF201" s="1059"/>
      <c r="BG201" s="1059"/>
      <c r="BH201" s="1059"/>
      <c r="BI201" s="1053"/>
    </row>
    <row r="202" spans="1:61" ht="30" customHeight="1">
      <c r="A202" s="1031"/>
      <c r="B202" s="1035"/>
      <c r="C202" s="1014"/>
      <c r="D202" s="1014"/>
      <c r="E202" s="1074"/>
      <c r="F202" s="1014"/>
      <c r="G202" s="1040"/>
      <c r="H202" s="1014"/>
      <c r="I202" s="120" t="s">
        <v>120</v>
      </c>
      <c r="J202" s="159" t="s">
        <v>90</v>
      </c>
      <c r="K202" s="1042"/>
      <c r="L202" s="1043"/>
      <c r="M202" s="1016"/>
      <c r="N202" s="1018"/>
      <c r="O202" s="1014"/>
      <c r="P202" s="1014"/>
      <c r="Q202" s="121" t="s">
        <v>121</v>
      </c>
      <c r="R202" s="122" t="s">
        <v>122</v>
      </c>
      <c r="S202" s="121">
        <v>10</v>
      </c>
      <c r="T202" s="1022"/>
      <c r="U202" s="1022"/>
      <c r="V202" s="1031"/>
      <c r="W202" s="1022"/>
      <c r="X202" s="1022"/>
      <c r="Y202" s="1022"/>
      <c r="Z202" s="1002"/>
      <c r="AA202" s="269">
        <v>6</v>
      </c>
      <c r="AB202" s="269">
        <v>6</v>
      </c>
      <c r="AC202" s="269">
        <v>6</v>
      </c>
      <c r="AD202" s="1040"/>
      <c r="AE202" s="1097"/>
      <c r="AF202" s="1008"/>
      <c r="AG202" s="1015"/>
      <c r="AH202" s="1008"/>
      <c r="AI202" s="1016"/>
      <c r="AJ202" s="1016"/>
      <c r="AK202" s="1016"/>
      <c r="AL202" s="1016"/>
      <c r="AM202" s="1014"/>
      <c r="AN202" s="1020"/>
      <c r="AO202" s="1017"/>
      <c r="AP202" s="1017"/>
      <c r="AQ202" s="1012"/>
      <c r="AR202" s="1013"/>
      <c r="AS202" s="1033"/>
      <c r="AT202" s="1026"/>
      <c r="AU202" s="1026"/>
      <c r="AV202" s="1026"/>
      <c r="AW202" s="1026"/>
      <c r="AX202" s="1026"/>
      <c r="AY202" s="1026"/>
      <c r="AZ202" s="1026"/>
      <c r="BA202" s="1026"/>
      <c r="BB202" s="1026"/>
      <c r="BC202" s="1026"/>
      <c r="BD202" s="1072"/>
      <c r="BE202" s="1065"/>
      <c r="BF202" s="1059"/>
      <c r="BG202" s="1059"/>
      <c r="BH202" s="1059"/>
      <c r="BI202" s="1053"/>
    </row>
    <row r="203" spans="1:61" ht="72" customHeight="1">
      <c r="A203" s="1031"/>
      <c r="B203" s="1035"/>
      <c r="C203" s="1014"/>
      <c r="D203" s="1014"/>
      <c r="E203" s="1074"/>
      <c r="F203" s="1014"/>
      <c r="G203" s="1040"/>
      <c r="H203" s="1014"/>
      <c r="I203" s="120" t="s">
        <v>123</v>
      </c>
      <c r="J203" s="159" t="s">
        <v>111</v>
      </c>
      <c r="K203" s="1042"/>
      <c r="L203" s="1043"/>
      <c r="M203" s="1016"/>
      <c r="N203" s="1018"/>
      <c r="O203" s="1014"/>
      <c r="P203" s="1014"/>
      <c r="Q203" s="1022"/>
      <c r="R203" s="1031"/>
      <c r="S203" s="1022"/>
      <c r="T203" s="1022"/>
      <c r="U203" s="1022"/>
      <c r="V203" s="1031"/>
      <c r="W203" s="1022"/>
      <c r="X203" s="1022"/>
      <c r="Y203" s="1022"/>
      <c r="Z203" s="1002"/>
      <c r="AA203" s="269"/>
      <c r="AB203" s="269"/>
      <c r="AC203" s="269"/>
      <c r="AD203" s="1040"/>
      <c r="AE203" s="1097"/>
      <c r="AF203" s="1008"/>
      <c r="AG203" s="1015"/>
      <c r="AH203" s="1008"/>
      <c r="AI203" s="1016"/>
      <c r="AJ203" s="1016"/>
      <c r="AK203" s="1016"/>
      <c r="AL203" s="1016"/>
      <c r="AM203" s="1014"/>
      <c r="AN203" s="1020"/>
      <c r="AO203" s="1017"/>
      <c r="AP203" s="1017"/>
      <c r="AQ203" s="1012"/>
      <c r="AR203" s="1013"/>
      <c r="AS203" s="1034"/>
      <c r="AT203" s="1027"/>
      <c r="AU203" s="1027"/>
      <c r="AV203" s="1027"/>
      <c r="AW203" s="1027"/>
      <c r="AX203" s="1027"/>
      <c r="AY203" s="1027"/>
      <c r="AZ203" s="1027"/>
      <c r="BA203" s="1027"/>
      <c r="BB203" s="1027"/>
      <c r="BC203" s="1027"/>
      <c r="BD203" s="1073"/>
      <c r="BE203" s="1066"/>
      <c r="BF203" s="1060"/>
      <c r="BG203" s="1060"/>
      <c r="BH203" s="1060"/>
      <c r="BI203" s="1054"/>
    </row>
    <row r="204" spans="1:61" ht="45" customHeight="1">
      <c r="A204" s="1031"/>
      <c r="B204" s="1035"/>
      <c r="C204" s="1014"/>
      <c r="D204" s="1014"/>
      <c r="E204" s="1074"/>
      <c r="F204" s="1014"/>
      <c r="G204" s="1040"/>
      <c r="H204" s="1014"/>
      <c r="I204" s="120" t="s">
        <v>124</v>
      </c>
      <c r="J204" s="159" t="s">
        <v>90</v>
      </c>
      <c r="K204" s="1042"/>
      <c r="L204" s="1043"/>
      <c r="M204" s="1016"/>
      <c r="N204" s="1018"/>
      <c r="O204" s="1014"/>
      <c r="P204" s="1014"/>
      <c r="Q204" s="1022"/>
      <c r="R204" s="1031"/>
      <c r="S204" s="1022"/>
      <c r="T204" s="1022"/>
      <c r="U204" s="1022"/>
      <c r="V204" s="1031"/>
      <c r="W204" s="1022"/>
      <c r="X204" s="1022"/>
      <c r="Y204" s="1022"/>
      <c r="Z204" s="1002"/>
      <c r="AA204" s="269"/>
      <c r="AB204" s="269"/>
      <c r="AC204" s="269"/>
      <c r="AD204" s="1040"/>
      <c r="AE204" s="1097"/>
      <c r="AF204" s="1008"/>
      <c r="AG204" s="1015"/>
      <c r="AH204" s="1008"/>
      <c r="AI204" s="1016"/>
      <c r="AJ204" s="1016"/>
      <c r="AK204" s="1016"/>
      <c r="AL204" s="1016"/>
      <c r="AM204" s="1014"/>
      <c r="AN204" s="1020"/>
      <c r="AO204" s="1017"/>
      <c r="AP204" s="1017"/>
      <c r="AQ204" s="1012"/>
      <c r="AR204" s="1013"/>
      <c r="AS204" s="1028"/>
      <c r="AT204" s="1030"/>
      <c r="AU204" s="1030"/>
      <c r="AV204" s="1030"/>
      <c r="AW204" s="1030"/>
      <c r="AX204" s="1030"/>
      <c r="AY204" s="1030"/>
      <c r="AZ204" s="1030"/>
      <c r="BA204" s="1030"/>
      <c r="BB204" s="1030"/>
      <c r="BC204" s="1030"/>
      <c r="BD204" s="1057"/>
      <c r="BE204" s="1055"/>
      <c r="BF204" s="1024"/>
      <c r="BG204" s="1024"/>
      <c r="BH204" s="1024"/>
      <c r="BI204" s="1048"/>
    </row>
    <row r="205" spans="1:61" ht="45" customHeight="1">
      <c r="A205" s="1031"/>
      <c r="B205" s="1035"/>
      <c r="C205" s="1014"/>
      <c r="D205" s="1014"/>
      <c r="E205" s="1074"/>
      <c r="F205" s="1014"/>
      <c r="G205" s="1040"/>
      <c r="H205" s="1014"/>
      <c r="I205" s="120" t="s">
        <v>125</v>
      </c>
      <c r="J205" s="159" t="s">
        <v>90</v>
      </c>
      <c r="K205" s="1042"/>
      <c r="L205" s="1043"/>
      <c r="M205" s="1016"/>
      <c r="N205" s="1018"/>
      <c r="O205" s="1014"/>
      <c r="P205" s="1014"/>
      <c r="Q205" s="1022"/>
      <c r="R205" s="1031"/>
      <c r="S205" s="1022"/>
      <c r="T205" s="1022"/>
      <c r="U205" s="1022"/>
      <c r="V205" s="1031"/>
      <c r="W205" s="1022"/>
      <c r="X205" s="1022"/>
      <c r="Y205" s="1022"/>
      <c r="Z205" s="1002"/>
      <c r="AA205" s="269"/>
      <c r="AB205" s="269"/>
      <c r="AC205" s="269"/>
      <c r="AD205" s="1040"/>
      <c r="AE205" s="1097"/>
      <c r="AF205" s="1008"/>
      <c r="AG205" s="1015"/>
      <c r="AH205" s="1008"/>
      <c r="AI205" s="1016"/>
      <c r="AJ205" s="1016"/>
      <c r="AK205" s="1016"/>
      <c r="AL205" s="1016"/>
      <c r="AM205" s="1014"/>
      <c r="AN205" s="1020"/>
      <c r="AO205" s="1017"/>
      <c r="AP205" s="1017"/>
      <c r="AQ205" s="1012"/>
      <c r="AR205" s="1013"/>
      <c r="AS205" s="1028"/>
      <c r="AT205" s="1030"/>
      <c r="AU205" s="1030"/>
      <c r="AV205" s="1030"/>
      <c r="AW205" s="1030"/>
      <c r="AX205" s="1030"/>
      <c r="AY205" s="1030"/>
      <c r="AZ205" s="1030"/>
      <c r="BA205" s="1030"/>
      <c r="BB205" s="1030"/>
      <c r="BC205" s="1030"/>
      <c r="BD205" s="1057"/>
      <c r="BE205" s="1055"/>
      <c r="BF205" s="1024"/>
      <c r="BG205" s="1024"/>
      <c r="BH205" s="1024"/>
      <c r="BI205" s="1048"/>
    </row>
    <row r="206" spans="1:61" ht="45" customHeight="1">
      <c r="A206" s="1031"/>
      <c r="B206" s="1035"/>
      <c r="C206" s="1014"/>
      <c r="D206" s="1014"/>
      <c r="E206" s="1074"/>
      <c r="F206" s="1014"/>
      <c r="G206" s="1040"/>
      <c r="H206" s="1014"/>
      <c r="I206" s="120" t="s">
        <v>126</v>
      </c>
      <c r="J206" s="159" t="s">
        <v>90</v>
      </c>
      <c r="K206" s="1042"/>
      <c r="L206" s="1043"/>
      <c r="M206" s="1016"/>
      <c r="N206" s="1018"/>
      <c r="O206" s="1014"/>
      <c r="P206" s="1014"/>
      <c r="Q206" s="1022"/>
      <c r="R206" s="1031"/>
      <c r="S206" s="1022"/>
      <c r="T206" s="1022"/>
      <c r="U206" s="1022"/>
      <c r="V206" s="1031"/>
      <c r="W206" s="1022"/>
      <c r="X206" s="1022"/>
      <c r="Y206" s="1022"/>
      <c r="Z206" s="1003"/>
      <c r="AA206" s="270"/>
      <c r="AB206" s="270"/>
      <c r="AC206" s="270"/>
      <c r="AD206" s="1041"/>
      <c r="AE206" s="1098"/>
      <c r="AF206" s="1008"/>
      <c r="AG206" s="1015"/>
      <c r="AH206" s="1008"/>
      <c r="AI206" s="1016"/>
      <c r="AJ206" s="1016"/>
      <c r="AK206" s="1016"/>
      <c r="AL206" s="1016"/>
      <c r="AM206" s="1014"/>
      <c r="AN206" s="1021"/>
      <c r="AO206" s="1017"/>
      <c r="AP206" s="1017"/>
      <c r="AQ206" s="1012"/>
      <c r="AR206" s="1013"/>
      <c r="AS206" s="1028"/>
      <c r="AT206" s="1030"/>
      <c r="AU206" s="1030"/>
      <c r="AV206" s="1030"/>
      <c r="AW206" s="1030"/>
      <c r="AX206" s="1030"/>
      <c r="AY206" s="1030"/>
      <c r="AZ206" s="1030"/>
      <c r="BA206" s="1030"/>
      <c r="BB206" s="1030"/>
      <c r="BC206" s="1030"/>
      <c r="BD206" s="1057"/>
      <c r="BE206" s="1055"/>
      <c r="BF206" s="1024"/>
      <c r="BG206" s="1024"/>
      <c r="BH206" s="1024"/>
      <c r="BI206" s="1048"/>
    </row>
    <row r="207" spans="1:61" ht="45" customHeight="1">
      <c r="A207" s="1031"/>
      <c r="B207" s="1035"/>
      <c r="C207" s="1014"/>
      <c r="D207" s="1014"/>
      <c r="E207" s="1029" t="s">
        <v>691</v>
      </c>
      <c r="F207" s="1014"/>
      <c r="G207" s="1040"/>
      <c r="H207" s="1014"/>
      <c r="I207" s="120" t="s">
        <v>127</v>
      </c>
      <c r="J207" s="159" t="s">
        <v>90</v>
      </c>
      <c r="K207" s="1042"/>
      <c r="L207" s="1043"/>
      <c r="M207" s="1016"/>
      <c r="N207" s="1018"/>
      <c r="O207" s="1014" t="s">
        <v>692</v>
      </c>
      <c r="P207" s="1014" t="s">
        <v>92</v>
      </c>
      <c r="Q207" s="121" t="s">
        <v>93</v>
      </c>
      <c r="R207" s="122" t="s">
        <v>94</v>
      </c>
      <c r="S207" s="121">
        <v>15</v>
      </c>
      <c r="T207" s="1022">
        <f>SUM(S207:S213)</f>
        <v>100</v>
      </c>
      <c r="U207" s="1022" t="str">
        <f>+IF(AND(T207&lt;=100,T207&gt;=96),"Fuerte",IF(AND(T207&lt;=95,T207&gt;=86),"Moderado",IF(AND(T207&lt;=85,K207&gt;=0),"Débil"," ")))</f>
        <v>Fuerte</v>
      </c>
      <c r="V207" s="1031" t="s">
        <v>95</v>
      </c>
      <c r="W207" s="1022" t="str">
        <f>IF(AND(EXACT(U207,"Fuerte"),(EXACT(V207,"Fuerte"))),"Fuerte",IF(AND(EXACT(U207,"Fuerte"),(EXACT(V207,"Moderado"))),"Moderado",IF(AND(EXACT(U207,"Fuerte"),(EXACT(V207,"Débil"))),"Débil",IF(AND(EXACT(U207,"Moderado"),(EXACT(V207,"Fuerte"))),"Moderado",IF(AND(EXACT(U207,"Moderado"),(EXACT(V207,"Moderado"))),"Moderado",IF(AND(EXACT(U207,"Moderado"),(EXACT(V207,"Débil"))),"Débil",IF(AND(EXACT(U207,"Débil"),(EXACT(V207,"Fuerte"))),"Débil",IF(AND(EXACT(U207,"Débil"),(EXACT(V207,"Moderado"))),"Débil",IF(AND(EXACT(U207,"Débil"),(EXACT(V207,"Débil"))),"Débil",)))))))))</f>
        <v>Fuerte</v>
      </c>
      <c r="X207" s="1022">
        <f>IF(W207="Fuerte",100,IF(W207="Moderado",50,IF(W207="Débil",0)))</f>
        <v>100</v>
      </c>
      <c r="Y207" s="1022"/>
      <c r="Z207" s="1001" t="s">
        <v>578</v>
      </c>
      <c r="AA207" s="249"/>
      <c r="AB207" s="249"/>
      <c r="AC207" s="249"/>
      <c r="AD207" s="1039" t="s">
        <v>693</v>
      </c>
      <c r="AE207" s="1099" t="s">
        <v>694</v>
      </c>
      <c r="AF207" s="1008"/>
      <c r="AG207" s="1015"/>
      <c r="AH207" s="1008"/>
      <c r="AI207" s="1016"/>
      <c r="AJ207" s="1016"/>
      <c r="AK207" s="1016"/>
      <c r="AL207" s="1016"/>
      <c r="AM207" s="1014"/>
      <c r="AN207" s="1023" t="s">
        <v>695</v>
      </c>
      <c r="AO207" s="1017"/>
      <c r="AP207" s="1017"/>
      <c r="AQ207" s="1012"/>
      <c r="AR207" s="1013" t="s">
        <v>696</v>
      </c>
      <c r="AS207" s="1028"/>
      <c r="AT207" s="1030"/>
      <c r="AU207" s="1030"/>
      <c r="AV207" s="1030"/>
      <c r="AW207" s="1030"/>
      <c r="AX207" s="1030"/>
      <c r="AY207" s="1030"/>
      <c r="AZ207" s="1030"/>
      <c r="BA207" s="1030"/>
      <c r="BB207" s="1030"/>
      <c r="BC207" s="1030"/>
      <c r="BD207" s="1057"/>
      <c r="BE207" s="1055"/>
      <c r="BF207" s="1024"/>
      <c r="BG207" s="1024"/>
      <c r="BH207" s="1024"/>
      <c r="BI207" s="1048"/>
    </row>
    <row r="208" spans="1:61" ht="45" customHeight="1">
      <c r="A208" s="1031"/>
      <c r="B208" s="1035"/>
      <c r="C208" s="1014"/>
      <c r="D208" s="1014"/>
      <c r="E208" s="1029"/>
      <c r="F208" s="1014"/>
      <c r="G208" s="1040"/>
      <c r="H208" s="1014"/>
      <c r="I208" s="123" t="s">
        <v>128</v>
      </c>
      <c r="J208" s="159" t="s">
        <v>90</v>
      </c>
      <c r="K208" s="1042"/>
      <c r="L208" s="1043"/>
      <c r="M208" s="1016"/>
      <c r="N208" s="1018"/>
      <c r="O208" s="1014"/>
      <c r="P208" s="1014"/>
      <c r="Q208" s="121" t="s">
        <v>105</v>
      </c>
      <c r="R208" s="122" t="s">
        <v>106</v>
      </c>
      <c r="S208" s="121">
        <v>15</v>
      </c>
      <c r="T208" s="1022"/>
      <c r="U208" s="1022"/>
      <c r="V208" s="1031"/>
      <c r="W208" s="1022"/>
      <c r="X208" s="1022"/>
      <c r="Y208" s="1022"/>
      <c r="Z208" s="1002"/>
      <c r="AA208" s="269"/>
      <c r="AB208" s="269"/>
      <c r="AC208" s="269"/>
      <c r="AD208" s="1040"/>
      <c r="AE208" s="1100"/>
      <c r="AF208" s="1008"/>
      <c r="AG208" s="1015"/>
      <c r="AH208" s="1008"/>
      <c r="AI208" s="1016"/>
      <c r="AJ208" s="1016"/>
      <c r="AK208" s="1016"/>
      <c r="AL208" s="1016"/>
      <c r="AM208" s="1014"/>
      <c r="AN208" s="1023"/>
      <c r="AO208" s="1017"/>
      <c r="AP208" s="1017"/>
      <c r="AQ208" s="1012"/>
      <c r="AR208" s="1013"/>
      <c r="AS208" s="1028"/>
      <c r="AT208" s="1030"/>
      <c r="AU208" s="1030"/>
      <c r="AV208" s="1030"/>
      <c r="AW208" s="1030"/>
      <c r="AX208" s="1030"/>
      <c r="AY208" s="1030"/>
      <c r="AZ208" s="1030"/>
      <c r="BA208" s="1030"/>
      <c r="BB208" s="1030"/>
      <c r="BC208" s="1030"/>
      <c r="BD208" s="1057"/>
      <c r="BE208" s="1055"/>
      <c r="BF208" s="1024"/>
      <c r="BG208" s="1024"/>
      <c r="BH208" s="1024"/>
      <c r="BI208" s="1048"/>
    </row>
    <row r="209" spans="1:61" ht="45" customHeight="1">
      <c r="A209" s="1031"/>
      <c r="B209" s="1035"/>
      <c r="C209" s="1014"/>
      <c r="D209" s="1014"/>
      <c r="E209" s="1029"/>
      <c r="F209" s="1014"/>
      <c r="G209" s="1040"/>
      <c r="H209" s="1014"/>
      <c r="I209" s="123" t="s">
        <v>129</v>
      </c>
      <c r="J209" s="159" t="s">
        <v>90</v>
      </c>
      <c r="K209" s="1042"/>
      <c r="L209" s="1043"/>
      <c r="M209" s="1016"/>
      <c r="N209" s="1018"/>
      <c r="O209" s="1014"/>
      <c r="P209" s="1014"/>
      <c r="Q209" s="121" t="s">
        <v>108</v>
      </c>
      <c r="R209" s="122" t="s">
        <v>109</v>
      </c>
      <c r="S209" s="121">
        <v>15</v>
      </c>
      <c r="T209" s="1022"/>
      <c r="U209" s="1022"/>
      <c r="V209" s="1031"/>
      <c r="W209" s="1022"/>
      <c r="X209" s="1022"/>
      <c r="Y209" s="1022"/>
      <c r="Z209" s="1002"/>
      <c r="AA209" s="269"/>
      <c r="AB209" s="269"/>
      <c r="AC209" s="269"/>
      <c r="AD209" s="1040"/>
      <c r="AE209" s="1100"/>
      <c r="AF209" s="1008"/>
      <c r="AG209" s="1015"/>
      <c r="AH209" s="1008"/>
      <c r="AI209" s="1016"/>
      <c r="AJ209" s="1016"/>
      <c r="AK209" s="1016"/>
      <c r="AL209" s="1016"/>
      <c r="AM209" s="1014"/>
      <c r="AN209" s="1023"/>
      <c r="AO209" s="1017"/>
      <c r="AP209" s="1017"/>
      <c r="AQ209" s="1012"/>
      <c r="AR209" s="1013"/>
      <c r="AS209" s="1028"/>
      <c r="AT209" s="1030"/>
      <c r="AU209" s="1030"/>
      <c r="AV209" s="1030"/>
      <c r="AW209" s="1030"/>
      <c r="AX209" s="1030"/>
      <c r="AY209" s="1030"/>
      <c r="AZ209" s="1030"/>
      <c r="BA209" s="1030"/>
      <c r="BB209" s="1030"/>
      <c r="BC209" s="1030"/>
      <c r="BD209" s="1057"/>
      <c r="BE209" s="1055"/>
      <c r="BF209" s="1024"/>
      <c r="BG209" s="1024"/>
      <c r="BH209" s="1024"/>
      <c r="BI209" s="1048"/>
    </row>
    <row r="210" spans="1:61" ht="45" customHeight="1">
      <c r="A210" s="1031"/>
      <c r="B210" s="1035"/>
      <c r="C210" s="1014"/>
      <c r="D210" s="1014"/>
      <c r="E210" s="1029"/>
      <c r="F210" s="1014"/>
      <c r="G210" s="1040"/>
      <c r="H210" s="1014"/>
      <c r="I210" s="123" t="s">
        <v>130</v>
      </c>
      <c r="J210" s="159" t="s">
        <v>90</v>
      </c>
      <c r="K210" s="1042"/>
      <c r="L210" s="1043"/>
      <c r="M210" s="1016"/>
      <c r="N210" s="1018"/>
      <c r="O210" s="1014"/>
      <c r="P210" s="1014"/>
      <c r="Q210" s="121" t="s">
        <v>112</v>
      </c>
      <c r="R210" s="122" t="s">
        <v>113</v>
      </c>
      <c r="S210" s="121">
        <v>15</v>
      </c>
      <c r="T210" s="1022"/>
      <c r="U210" s="1022"/>
      <c r="V210" s="1031"/>
      <c r="W210" s="1022"/>
      <c r="X210" s="1022"/>
      <c r="Y210" s="1022"/>
      <c r="Z210" s="1002"/>
      <c r="AA210" s="271">
        <v>0.33</v>
      </c>
      <c r="AB210" s="271">
        <v>0.33</v>
      </c>
      <c r="AC210" s="271">
        <v>0.34</v>
      </c>
      <c r="AD210" s="1040"/>
      <c r="AE210" s="1100"/>
      <c r="AF210" s="1008"/>
      <c r="AG210" s="1015"/>
      <c r="AH210" s="1008"/>
      <c r="AI210" s="1016"/>
      <c r="AJ210" s="1016"/>
      <c r="AK210" s="1016"/>
      <c r="AL210" s="1016"/>
      <c r="AM210" s="1014"/>
      <c r="AN210" s="1023"/>
      <c r="AO210" s="1017"/>
      <c r="AP210" s="1017"/>
      <c r="AQ210" s="1012"/>
      <c r="AR210" s="1013"/>
      <c r="AS210" s="1028"/>
      <c r="AT210" s="1030"/>
      <c r="AU210" s="1030"/>
      <c r="AV210" s="1030"/>
      <c r="AW210" s="1030"/>
      <c r="AX210" s="1030"/>
      <c r="AY210" s="1030"/>
      <c r="AZ210" s="1030"/>
      <c r="BA210" s="1030"/>
      <c r="BB210" s="1030"/>
      <c r="BC210" s="1030"/>
      <c r="BD210" s="1057"/>
      <c r="BE210" s="1055"/>
      <c r="BF210" s="1024"/>
      <c r="BG210" s="1024"/>
      <c r="BH210" s="1024"/>
      <c r="BI210" s="1048"/>
    </row>
    <row r="211" spans="1:61" ht="45" customHeight="1">
      <c r="A211" s="1031"/>
      <c r="B211" s="1035"/>
      <c r="C211" s="1014"/>
      <c r="D211" s="1014"/>
      <c r="E211" s="1029"/>
      <c r="F211" s="1014"/>
      <c r="G211" s="1040"/>
      <c r="H211" s="1014"/>
      <c r="I211" s="123" t="s">
        <v>131</v>
      </c>
      <c r="J211" s="159" t="s">
        <v>111</v>
      </c>
      <c r="K211" s="1042"/>
      <c r="L211" s="1043"/>
      <c r="M211" s="1016"/>
      <c r="N211" s="1018"/>
      <c r="O211" s="1014"/>
      <c r="P211" s="1014"/>
      <c r="Q211" s="121" t="s">
        <v>115</v>
      </c>
      <c r="R211" s="122" t="s">
        <v>116</v>
      </c>
      <c r="S211" s="121">
        <v>15</v>
      </c>
      <c r="T211" s="1022"/>
      <c r="U211" s="1022"/>
      <c r="V211" s="1031"/>
      <c r="W211" s="1022"/>
      <c r="X211" s="1022"/>
      <c r="Y211" s="1022"/>
      <c r="Z211" s="1002"/>
      <c r="AA211" s="269"/>
      <c r="AB211" s="269"/>
      <c r="AC211" s="269"/>
      <c r="AD211" s="1040"/>
      <c r="AE211" s="1100"/>
      <c r="AF211" s="1008"/>
      <c r="AG211" s="1015"/>
      <c r="AH211" s="1008"/>
      <c r="AI211" s="1016"/>
      <c r="AJ211" s="1016"/>
      <c r="AK211" s="1016"/>
      <c r="AL211" s="1016"/>
      <c r="AM211" s="1014"/>
      <c r="AN211" s="1023"/>
      <c r="AO211" s="1017"/>
      <c r="AP211" s="1017"/>
      <c r="AQ211" s="1012"/>
      <c r="AR211" s="1013"/>
      <c r="AS211" s="1028"/>
      <c r="AT211" s="1030"/>
      <c r="AU211" s="1030"/>
      <c r="AV211" s="1030"/>
      <c r="AW211" s="1030"/>
      <c r="AX211" s="1030"/>
      <c r="AY211" s="1030"/>
      <c r="AZ211" s="1030"/>
      <c r="BA211" s="1030"/>
      <c r="BB211" s="1030"/>
      <c r="BC211" s="1030"/>
      <c r="BD211" s="1057"/>
      <c r="BE211" s="1055"/>
      <c r="BF211" s="1024"/>
      <c r="BG211" s="1024"/>
      <c r="BH211" s="1024"/>
      <c r="BI211" s="1048"/>
    </row>
    <row r="212" spans="1:61" ht="45" customHeight="1">
      <c r="A212" s="1031"/>
      <c r="B212" s="1035"/>
      <c r="C212" s="1014"/>
      <c r="D212" s="1014"/>
      <c r="E212" s="1029"/>
      <c r="F212" s="1014"/>
      <c r="G212" s="1040"/>
      <c r="H212" s="1014"/>
      <c r="I212" s="123" t="s">
        <v>132</v>
      </c>
      <c r="J212" s="159" t="s">
        <v>111</v>
      </c>
      <c r="K212" s="1042"/>
      <c r="L212" s="1043"/>
      <c r="M212" s="1016"/>
      <c r="N212" s="1018"/>
      <c r="O212" s="1014"/>
      <c r="P212" s="1014"/>
      <c r="Q212" s="121" t="s">
        <v>118</v>
      </c>
      <c r="R212" s="122" t="s">
        <v>119</v>
      </c>
      <c r="S212" s="121">
        <v>15</v>
      </c>
      <c r="T212" s="1022"/>
      <c r="U212" s="1022"/>
      <c r="V212" s="1031"/>
      <c r="W212" s="1022"/>
      <c r="X212" s="1022"/>
      <c r="Y212" s="1022"/>
      <c r="Z212" s="1002"/>
      <c r="AA212" s="269"/>
      <c r="AB212" s="269"/>
      <c r="AC212" s="269"/>
      <c r="AD212" s="1040"/>
      <c r="AE212" s="1100"/>
      <c r="AF212" s="1008"/>
      <c r="AG212" s="1015"/>
      <c r="AH212" s="1008"/>
      <c r="AI212" s="1016"/>
      <c r="AJ212" s="1016"/>
      <c r="AK212" s="1016"/>
      <c r="AL212" s="1016"/>
      <c r="AM212" s="1014"/>
      <c r="AN212" s="1023"/>
      <c r="AO212" s="1017"/>
      <c r="AP212" s="1017"/>
      <c r="AQ212" s="1012"/>
      <c r="AR212" s="1013"/>
      <c r="AS212" s="1028"/>
      <c r="AT212" s="1030"/>
      <c r="AU212" s="1030"/>
      <c r="AV212" s="1030"/>
      <c r="AW212" s="1030"/>
      <c r="AX212" s="1030"/>
      <c r="AY212" s="1030"/>
      <c r="AZ212" s="1030"/>
      <c r="BA212" s="1030"/>
      <c r="BB212" s="1030"/>
      <c r="BC212" s="1030"/>
      <c r="BD212" s="1057"/>
      <c r="BE212" s="1055"/>
      <c r="BF212" s="1024"/>
      <c r="BG212" s="1024"/>
      <c r="BH212" s="1024"/>
      <c r="BI212" s="1048"/>
    </row>
    <row r="213" spans="1:61" ht="45" customHeight="1">
      <c r="A213" s="1031"/>
      <c r="B213" s="1035"/>
      <c r="C213" s="1014"/>
      <c r="D213" s="1014"/>
      <c r="E213" s="1029"/>
      <c r="F213" s="1014"/>
      <c r="G213" s="1040"/>
      <c r="H213" s="1014"/>
      <c r="I213" s="123" t="s">
        <v>133</v>
      </c>
      <c r="J213" s="159" t="s">
        <v>111</v>
      </c>
      <c r="K213" s="1042"/>
      <c r="L213" s="1043"/>
      <c r="M213" s="1016"/>
      <c r="N213" s="1018"/>
      <c r="O213" s="1014"/>
      <c r="P213" s="1014"/>
      <c r="Q213" s="121" t="s">
        <v>121</v>
      </c>
      <c r="R213" s="122" t="s">
        <v>122</v>
      </c>
      <c r="S213" s="121">
        <v>10</v>
      </c>
      <c r="T213" s="1022"/>
      <c r="U213" s="1022"/>
      <c r="V213" s="1031"/>
      <c r="W213" s="1022"/>
      <c r="X213" s="1022"/>
      <c r="Y213" s="1022"/>
      <c r="Z213" s="1002"/>
      <c r="AA213" s="269"/>
      <c r="AB213" s="269"/>
      <c r="AC213" s="269"/>
      <c r="AD213" s="1040"/>
      <c r="AE213" s="1100"/>
      <c r="AF213" s="1008"/>
      <c r="AG213" s="1015"/>
      <c r="AH213" s="1008"/>
      <c r="AI213" s="1016"/>
      <c r="AJ213" s="1016"/>
      <c r="AK213" s="1016"/>
      <c r="AL213" s="1016"/>
      <c r="AM213" s="1014"/>
      <c r="AN213" s="1023"/>
      <c r="AO213" s="1017"/>
      <c r="AP213" s="1017"/>
      <c r="AQ213" s="1012"/>
      <c r="AR213" s="1013"/>
      <c r="AS213" s="1028"/>
      <c r="AT213" s="1030"/>
      <c r="AU213" s="1030"/>
      <c r="AV213" s="1030"/>
      <c r="AW213" s="1030"/>
      <c r="AX213" s="1030"/>
      <c r="AY213" s="1030"/>
      <c r="AZ213" s="1030"/>
      <c r="BA213" s="1030"/>
      <c r="BB213" s="1030"/>
      <c r="BC213" s="1030"/>
      <c r="BD213" s="1057"/>
      <c r="BE213" s="1055"/>
      <c r="BF213" s="1024"/>
      <c r="BG213" s="1024"/>
      <c r="BH213" s="1024"/>
      <c r="BI213" s="1048"/>
    </row>
    <row r="214" spans="1:61" ht="45" customHeight="1" thickBot="1">
      <c r="A214" s="1031"/>
      <c r="B214" s="1035"/>
      <c r="C214" s="1014"/>
      <c r="D214" s="1014"/>
      <c r="E214" s="1029"/>
      <c r="F214" s="1014"/>
      <c r="G214" s="1041"/>
      <c r="H214" s="1014"/>
      <c r="I214" s="123" t="s">
        <v>134</v>
      </c>
      <c r="J214" s="159" t="s">
        <v>111</v>
      </c>
      <c r="K214" s="1042"/>
      <c r="L214" s="1043"/>
      <c r="M214" s="1016"/>
      <c r="N214" s="1018"/>
      <c r="O214" s="1014"/>
      <c r="P214" s="1014"/>
      <c r="Q214" s="121"/>
      <c r="R214" s="122"/>
      <c r="S214" s="121"/>
      <c r="T214" s="1022"/>
      <c r="U214" s="1022"/>
      <c r="V214" s="1031"/>
      <c r="W214" s="1022"/>
      <c r="X214" s="1022"/>
      <c r="Y214" s="1022"/>
      <c r="Z214" s="1003"/>
      <c r="AA214" s="270"/>
      <c r="AB214" s="270"/>
      <c r="AC214" s="270"/>
      <c r="AD214" s="1041"/>
      <c r="AE214" s="1101"/>
      <c r="AF214" s="1008"/>
      <c r="AG214" s="1015"/>
      <c r="AH214" s="1008"/>
      <c r="AI214" s="1016"/>
      <c r="AJ214" s="1016"/>
      <c r="AK214" s="1016"/>
      <c r="AL214" s="1016"/>
      <c r="AM214" s="1014"/>
      <c r="AN214" s="1023"/>
      <c r="AO214" s="1017"/>
      <c r="AP214" s="1017"/>
      <c r="AQ214" s="1012"/>
      <c r="AR214" s="1013"/>
      <c r="AS214" s="1028"/>
      <c r="AT214" s="1030"/>
      <c r="AU214" s="1030"/>
      <c r="AV214" s="1030"/>
      <c r="AW214" s="1030"/>
      <c r="AX214" s="1030"/>
      <c r="AY214" s="1030"/>
      <c r="AZ214" s="1030"/>
      <c r="BA214" s="1030"/>
      <c r="BB214" s="1030"/>
      <c r="BC214" s="1030"/>
      <c r="BD214" s="1057"/>
      <c r="BE214" s="1055"/>
      <c r="BF214" s="1024"/>
      <c r="BG214" s="1024"/>
      <c r="BH214" s="1024"/>
      <c r="BI214" s="1048"/>
    </row>
    <row r="215" spans="1:61" ht="46.5" customHeight="1">
      <c r="A215" s="1031">
        <v>12</v>
      </c>
      <c r="B215" s="1035" t="s">
        <v>697</v>
      </c>
      <c r="C215" s="1014" t="s">
        <v>698</v>
      </c>
      <c r="D215" s="1014" t="s">
        <v>85</v>
      </c>
      <c r="E215" s="1029" t="s">
        <v>699</v>
      </c>
      <c r="F215" s="1047" t="s">
        <v>700</v>
      </c>
      <c r="G215" s="1036" t="s">
        <v>564</v>
      </c>
      <c r="H215" s="1014" t="s">
        <v>139</v>
      </c>
      <c r="I215" s="120" t="s">
        <v>89</v>
      </c>
      <c r="J215" s="159" t="s">
        <v>90</v>
      </c>
      <c r="K215" s="1042">
        <v>9</v>
      </c>
      <c r="L215" s="1043" t="s">
        <v>40</v>
      </c>
      <c r="M215" s="1016" t="s">
        <v>701</v>
      </c>
      <c r="N215" s="1014" t="s">
        <v>565</v>
      </c>
      <c r="O215" s="1029" t="s">
        <v>702</v>
      </c>
      <c r="P215" s="1014" t="s">
        <v>92</v>
      </c>
      <c r="Q215" s="121" t="s">
        <v>93</v>
      </c>
      <c r="R215" s="122" t="s">
        <v>94</v>
      </c>
      <c r="S215" s="121">
        <v>15</v>
      </c>
      <c r="T215" s="1022">
        <v>100</v>
      </c>
      <c r="U215" s="1022" t="s">
        <v>95</v>
      </c>
      <c r="V215" s="1031" t="s">
        <v>95</v>
      </c>
      <c r="W215" s="1022" t="s">
        <v>95</v>
      </c>
      <c r="X215" s="1022">
        <v>100</v>
      </c>
      <c r="Y215" s="1022">
        <v>100</v>
      </c>
      <c r="Z215" s="1001" t="s">
        <v>494</v>
      </c>
      <c r="AA215" s="249"/>
      <c r="AB215" s="249"/>
      <c r="AC215" s="249"/>
      <c r="AD215" s="1039" t="s">
        <v>703</v>
      </c>
      <c r="AE215" s="1009" t="s">
        <v>704</v>
      </c>
      <c r="AF215" s="1008" t="s">
        <v>95</v>
      </c>
      <c r="AG215" s="1015" t="s">
        <v>99</v>
      </c>
      <c r="AH215" s="1008" t="s">
        <v>100</v>
      </c>
      <c r="AI215" s="1016" t="s">
        <v>88</v>
      </c>
      <c r="AJ215" s="1016" t="s">
        <v>705</v>
      </c>
      <c r="AK215" s="1016" t="s">
        <v>40</v>
      </c>
      <c r="AL215" s="1016" t="s">
        <v>706</v>
      </c>
      <c r="AM215" s="1014" t="s">
        <v>565</v>
      </c>
      <c r="AN215" s="1019" t="s">
        <v>707</v>
      </c>
      <c r="AO215" s="1017" t="s">
        <v>708</v>
      </c>
      <c r="AP215" s="1017" t="s">
        <v>709</v>
      </c>
      <c r="AQ215" s="1012" t="s">
        <v>145</v>
      </c>
      <c r="AR215" s="1013" t="s">
        <v>710</v>
      </c>
      <c r="AS215" s="1032"/>
      <c r="AT215" s="1025"/>
      <c r="AU215" s="1025"/>
      <c r="AV215" s="1025"/>
      <c r="AW215" s="1025"/>
      <c r="AX215" s="1025"/>
      <c r="AY215" s="1025"/>
      <c r="AZ215" s="1025"/>
      <c r="BA215" s="1025"/>
      <c r="BB215" s="1025"/>
      <c r="BC215" s="1025"/>
      <c r="BD215" s="1071"/>
      <c r="BE215" s="1064"/>
      <c r="BF215" s="1058"/>
      <c r="BG215" s="1058"/>
      <c r="BH215" s="1058"/>
      <c r="BI215" s="1052"/>
    </row>
    <row r="216" spans="1:61" ht="30" customHeight="1">
      <c r="A216" s="1031"/>
      <c r="B216" s="1035"/>
      <c r="C216" s="1014"/>
      <c r="D216" s="1014"/>
      <c r="E216" s="1029"/>
      <c r="F216" s="1014"/>
      <c r="G216" s="1037"/>
      <c r="H216" s="1014"/>
      <c r="I216" s="120" t="s">
        <v>104</v>
      </c>
      <c r="J216" s="159" t="s">
        <v>111</v>
      </c>
      <c r="K216" s="1042"/>
      <c r="L216" s="1043"/>
      <c r="M216" s="1016"/>
      <c r="N216" s="1014"/>
      <c r="O216" s="1029"/>
      <c r="P216" s="1014"/>
      <c r="Q216" s="121" t="s">
        <v>105</v>
      </c>
      <c r="R216" s="122" t="s">
        <v>106</v>
      </c>
      <c r="S216" s="121">
        <v>15</v>
      </c>
      <c r="T216" s="1022"/>
      <c r="U216" s="1022"/>
      <c r="V216" s="1031"/>
      <c r="W216" s="1022"/>
      <c r="X216" s="1022"/>
      <c r="Y216" s="1022"/>
      <c r="Z216" s="1002"/>
      <c r="AA216" s="269"/>
      <c r="AB216" s="269"/>
      <c r="AC216" s="269"/>
      <c r="AD216" s="1040"/>
      <c r="AE216" s="1010"/>
      <c r="AF216" s="1008"/>
      <c r="AG216" s="1015"/>
      <c r="AH216" s="1008"/>
      <c r="AI216" s="1016"/>
      <c r="AJ216" s="1016"/>
      <c r="AK216" s="1016"/>
      <c r="AL216" s="1016"/>
      <c r="AM216" s="1014"/>
      <c r="AN216" s="1020"/>
      <c r="AO216" s="1017"/>
      <c r="AP216" s="1017"/>
      <c r="AQ216" s="1012"/>
      <c r="AR216" s="1013"/>
      <c r="AS216" s="1033"/>
      <c r="AT216" s="1026"/>
      <c r="AU216" s="1026"/>
      <c r="AV216" s="1026"/>
      <c r="AW216" s="1026"/>
      <c r="AX216" s="1026"/>
      <c r="AY216" s="1026"/>
      <c r="AZ216" s="1026"/>
      <c r="BA216" s="1026"/>
      <c r="BB216" s="1026"/>
      <c r="BC216" s="1026"/>
      <c r="BD216" s="1072"/>
      <c r="BE216" s="1065"/>
      <c r="BF216" s="1059"/>
      <c r="BG216" s="1059"/>
      <c r="BH216" s="1059"/>
      <c r="BI216" s="1053"/>
    </row>
    <row r="217" spans="1:61" ht="30" customHeight="1">
      <c r="A217" s="1031"/>
      <c r="B217" s="1035"/>
      <c r="C217" s="1014"/>
      <c r="D217" s="1014"/>
      <c r="E217" s="1029"/>
      <c r="F217" s="1014"/>
      <c r="G217" s="1037"/>
      <c r="H217" s="1014"/>
      <c r="I217" s="120" t="s">
        <v>107</v>
      </c>
      <c r="J217" s="159" t="s">
        <v>111</v>
      </c>
      <c r="K217" s="1042"/>
      <c r="L217" s="1043"/>
      <c r="M217" s="1016"/>
      <c r="N217" s="1014"/>
      <c r="O217" s="1029"/>
      <c r="P217" s="1014"/>
      <c r="Q217" s="121" t="s">
        <v>108</v>
      </c>
      <c r="R217" s="122" t="s">
        <v>109</v>
      </c>
      <c r="S217" s="121">
        <v>15</v>
      </c>
      <c r="T217" s="1022"/>
      <c r="U217" s="1022"/>
      <c r="V217" s="1031"/>
      <c r="W217" s="1022"/>
      <c r="X217" s="1022"/>
      <c r="Y217" s="1022"/>
      <c r="Z217" s="1002"/>
      <c r="AA217" s="269"/>
      <c r="AB217" s="269"/>
      <c r="AC217" s="269"/>
      <c r="AD217" s="1040"/>
      <c r="AE217" s="1010"/>
      <c r="AF217" s="1008"/>
      <c r="AG217" s="1015"/>
      <c r="AH217" s="1008"/>
      <c r="AI217" s="1016"/>
      <c r="AJ217" s="1016"/>
      <c r="AK217" s="1016"/>
      <c r="AL217" s="1016"/>
      <c r="AM217" s="1014"/>
      <c r="AN217" s="1020"/>
      <c r="AO217" s="1017"/>
      <c r="AP217" s="1017"/>
      <c r="AQ217" s="1012"/>
      <c r="AR217" s="1013"/>
      <c r="AS217" s="1033"/>
      <c r="AT217" s="1026"/>
      <c r="AU217" s="1026"/>
      <c r="AV217" s="1026"/>
      <c r="AW217" s="1026"/>
      <c r="AX217" s="1026"/>
      <c r="AY217" s="1026"/>
      <c r="AZ217" s="1026"/>
      <c r="BA217" s="1026"/>
      <c r="BB217" s="1026"/>
      <c r="BC217" s="1026"/>
      <c r="BD217" s="1072"/>
      <c r="BE217" s="1065"/>
      <c r="BF217" s="1059"/>
      <c r="BG217" s="1059"/>
      <c r="BH217" s="1059"/>
      <c r="BI217" s="1053"/>
    </row>
    <row r="218" spans="1:61" ht="30" customHeight="1">
      <c r="A218" s="1031"/>
      <c r="B218" s="1035"/>
      <c r="C218" s="1014"/>
      <c r="D218" s="1014"/>
      <c r="E218" s="1029"/>
      <c r="F218" s="1014"/>
      <c r="G218" s="1037"/>
      <c r="H218" s="1014"/>
      <c r="I218" s="120" t="s">
        <v>110</v>
      </c>
      <c r="J218" s="159" t="s">
        <v>111</v>
      </c>
      <c r="K218" s="1042"/>
      <c r="L218" s="1043"/>
      <c r="M218" s="1016"/>
      <c r="N218" s="1014"/>
      <c r="O218" s="1029"/>
      <c r="P218" s="1014"/>
      <c r="Q218" s="121" t="s">
        <v>112</v>
      </c>
      <c r="R218" s="122" t="s">
        <v>113</v>
      </c>
      <c r="S218" s="121">
        <v>15</v>
      </c>
      <c r="T218" s="1022"/>
      <c r="U218" s="1022"/>
      <c r="V218" s="1031"/>
      <c r="W218" s="1022"/>
      <c r="X218" s="1022"/>
      <c r="Y218" s="1022"/>
      <c r="Z218" s="1002"/>
      <c r="AA218" s="269"/>
      <c r="AB218" s="269"/>
      <c r="AC218" s="269"/>
      <c r="AD218" s="1040"/>
      <c r="AE218" s="1010"/>
      <c r="AF218" s="1008"/>
      <c r="AG218" s="1015"/>
      <c r="AH218" s="1008"/>
      <c r="AI218" s="1016"/>
      <c r="AJ218" s="1016"/>
      <c r="AK218" s="1016"/>
      <c r="AL218" s="1016"/>
      <c r="AM218" s="1014"/>
      <c r="AN218" s="1020"/>
      <c r="AO218" s="1017"/>
      <c r="AP218" s="1017"/>
      <c r="AQ218" s="1012"/>
      <c r="AR218" s="1013"/>
      <c r="AS218" s="1033"/>
      <c r="AT218" s="1026"/>
      <c r="AU218" s="1026"/>
      <c r="AV218" s="1026"/>
      <c r="AW218" s="1026"/>
      <c r="AX218" s="1026"/>
      <c r="AY218" s="1026"/>
      <c r="AZ218" s="1026"/>
      <c r="BA218" s="1026"/>
      <c r="BB218" s="1026"/>
      <c r="BC218" s="1026"/>
      <c r="BD218" s="1072"/>
      <c r="BE218" s="1065"/>
      <c r="BF218" s="1059"/>
      <c r="BG218" s="1059"/>
      <c r="BH218" s="1059"/>
      <c r="BI218" s="1053"/>
    </row>
    <row r="219" spans="1:61" ht="30" customHeight="1">
      <c r="A219" s="1031"/>
      <c r="B219" s="1035"/>
      <c r="C219" s="1014"/>
      <c r="D219" s="1014"/>
      <c r="E219" s="1029"/>
      <c r="F219" s="1014"/>
      <c r="G219" s="1037"/>
      <c r="H219" s="1014"/>
      <c r="I219" s="120" t="s">
        <v>114</v>
      </c>
      <c r="J219" s="159" t="s">
        <v>90</v>
      </c>
      <c r="K219" s="1042"/>
      <c r="L219" s="1043"/>
      <c r="M219" s="1016"/>
      <c r="N219" s="1014"/>
      <c r="O219" s="1029"/>
      <c r="P219" s="1014"/>
      <c r="Q219" s="121" t="s">
        <v>115</v>
      </c>
      <c r="R219" s="122" t="s">
        <v>116</v>
      </c>
      <c r="S219" s="121">
        <v>15</v>
      </c>
      <c r="T219" s="1022"/>
      <c r="U219" s="1022"/>
      <c r="V219" s="1031"/>
      <c r="W219" s="1022"/>
      <c r="X219" s="1022"/>
      <c r="Y219" s="1022"/>
      <c r="Z219" s="1002"/>
      <c r="AA219" s="269"/>
      <c r="AB219" s="269"/>
      <c r="AC219" s="269"/>
      <c r="AD219" s="1040"/>
      <c r="AE219" s="1010"/>
      <c r="AF219" s="1008"/>
      <c r="AG219" s="1015"/>
      <c r="AH219" s="1008"/>
      <c r="AI219" s="1016"/>
      <c r="AJ219" s="1016"/>
      <c r="AK219" s="1016"/>
      <c r="AL219" s="1016"/>
      <c r="AM219" s="1014"/>
      <c r="AN219" s="1020"/>
      <c r="AO219" s="1017"/>
      <c r="AP219" s="1017"/>
      <c r="AQ219" s="1012"/>
      <c r="AR219" s="1013"/>
      <c r="AS219" s="1033"/>
      <c r="AT219" s="1026"/>
      <c r="AU219" s="1026"/>
      <c r="AV219" s="1026"/>
      <c r="AW219" s="1026"/>
      <c r="AX219" s="1026"/>
      <c r="AY219" s="1026"/>
      <c r="AZ219" s="1026"/>
      <c r="BA219" s="1026"/>
      <c r="BB219" s="1026"/>
      <c r="BC219" s="1026"/>
      <c r="BD219" s="1072"/>
      <c r="BE219" s="1065"/>
      <c r="BF219" s="1059"/>
      <c r="BG219" s="1059"/>
      <c r="BH219" s="1059"/>
      <c r="BI219" s="1053"/>
    </row>
    <row r="220" spans="1:61" ht="30" customHeight="1">
      <c r="A220" s="1031"/>
      <c r="B220" s="1035"/>
      <c r="C220" s="1014"/>
      <c r="D220" s="1014"/>
      <c r="E220" s="1029"/>
      <c r="F220" s="1014"/>
      <c r="G220" s="1037"/>
      <c r="H220" s="1014"/>
      <c r="I220" s="120" t="s">
        <v>117</v>
      </c>
      <c r="J220" s="159" t="s">
        <v>90</v>
      </c>
      <c r="K220" s="1042"/>
      <c r="L220" s="1043"/>
      <c r="M220" s="1016"/>
      <c r="N220" s="1014"/>
      <c r="O220" s="1029"/>
      <c r="P220" s="1014"/>
      <c r="Q220" s="121" t="s">
        <v>118</v>
      </c>
      <c r="R220" s="122" t="s">
        <v>119</v>
      </c>
      <c r="S220" s="121">
        <v>15</v>
      </c>
      <c r="T220" s="1022"/>
      <c r="U220" s="1022"/>
      <c r="V220" s="1031"/>
      <c r="W220" s="1022"/>
      <c r="X220" s="1022"/>
      <c r="Y220" s="1022"/>
      <c r="Z220" s="1002"/>
      <c r="AA220" s="269"/>
      <c r="AB220" s="269"/>
      <c r="AC220" s="269"/>
      <c r="AD220" s="1040"/>
      <c r="AE220" s="1010"/>
      <c r="AF220" s="1008"/>
      <c r="AG220" s="1015"/>
      <c r="AH220" s="1008"/>
      <c r="AI220" s="1016"/>
      <c r="AJ220" s="1016"/>
      <c r="AK220" s="1016"/>
      <c r="AL220" s="1016"/>
      <c r="AM220" s="1014"/>
      <c r="AN220" s="1020"/>
      <c r="AO220" s="1017"/>
      <c r="AP220" s="1017"/>
      <c r="AQ220" s="1012"/>
      <c r="AR220" s="1013"/>
      <c r="AS220" s="1033"/>
      <c r="AT220" s="1026"/>
      <c r="AU220" s="1026"/>
      <c r="AV220" s="1026"/>
      <c r="AW220" s="1026"/>
      <c r="AX220" s="1026"/>
      <c r="AY220" s="1026"/>
      <c r="AZ220" s="1026"/>
      <c r="BA220" s="1026"/>
      <c r="BB220" s="1026"/>
      <c r="BC220" s="1026"/>
      <c r="BD220" s="1072"/>
      <c r="BE220" s="1065"/>
      <c r="BF220" s="1059"/>
      <c r="BG220" s="1059"/>
      <c r="BH220" s="1059"/>
      <c r="BI220" s="1053"/>
    </row>
    <row r="221" spans="1:61" ht="30" customHeight="1">
      <c r="A221" s="1031"/>
      <c r="B221" s="1035"/>
      <c r="C221" s="1014"/>
      <c r="D221" s="1014"/>
      <c r="E221" s="1029"/>
      <c r="F221" s="1014"/>
      <c r="G221" s="1037"/>
      <c r="H221" s="1014"/>
      <c r="I221" s="120" t="s">
        <v>120</v>
      </c>
      <c r="J221" s="159" t="s">
        <v>111</v>
      </c>
      <c r="K221" s="1042"/>
      <c r="L221" s="1043"/>
      <c r="M221" s="1016"/>
      <c r="N221" s="1014"/>
      <c r="O221" s="1029"/>
      <c r="P221" s="1014"/>
      <c r="Q221" s="121" t="s">
        <v>121</v>
      </c>
      <c r="R221" s="122" t="s">
        <v>122</v>
      </c>
      <c r="S221" s="121">
        <v>10</v>
      </c>
      <c r="T221" s="1022"/>
      <c r="U221" s="1022"/>
      <c r="V221" s="1031"/>
      <c r="W221" s="1022"/>
      <c r="X221" s="1022"/>
      <c r="Y221" s="1022"/>
      <c r="Z221" s="1002"/>
      <c r="AA221" s="269">
        <v>6</v>
      </c>
      <c r="AB221" s="269">
        <v>6</v>
      </c>
      <c r="AC221" s="269">
        <v>6</v>
      </c>
      <c r="AD221" s="1040"/>
      <c r="AE221" s="1010"/>
      <c r="AF221" s="1008"/>
      <c r="AG221" s="1015"/>
      <c r="AH221" s="1008"/>
      <c r="AI221" s="1016"/>
      <c r="AJ221" s="1016"/>
      <c r="AK221" s="1016"/>
      <c r="AL221" s="1016"/>
      <c r="AM221" s="1014"/>
      <c r="AN221" s="1020"/>
      <c r="AO221" s="1017"/>
      <c r="AP221" s="1017"/>
      <c r="AQ221" s="1012"/>
      <c r="AR221" s="1013"/>
      <c r="AS221" s="1033"/>
      <c r="AT221" s="1026"/>
      <c r="AU221" s="1026"/>
      <c r="AV221" s="1026"/>
      <c r="AW221" s="1026"/>
      <c r="AX221" s="1026"/>
      <c r="AY221" s="1026"/>
      <c r="AZ221" s="1026"/>
      <c r="BA221" s="1026"/>
      <c r="BB221" s="1026"/>
      <c r="BC221" s="1026"/>
      <c r="BD221" s="1072"/>
      <c r="BE221" s="1065"/>
      <c r="BF221" s="1059"/>
      <c r="BG221" s="1059"/>
      <c r="BH221" s="1059"/>
      <c r="BI221" s="1053"/>
    </row>
    <row r="222" spans="1:61" ht="72" customHeight="1">
      <c r="A222" s="1031"/>
      <c r="B222" s="1035"/>
      <c r="C222" s="1014"/>
      <c r="D222" s="1014"/>
      <c r="E222" s="1029"/>
      <c r="F222" s="1014"/>
      <c r="G222" s="1037"/>
      <c r="H222" s="1014"/>
      <c r="I222" s="120" t="s">
        <v>123</v>
      </c>
      <c r="J222" s="159" t="s">
        <v>111</v>
      </c>
      <c r="K222" s="1042"/>
      <c r="L222" s="1043"/>
      <c r="M222" s="1016"/>
      <c r="N222" s="1014"/>
      <c r="O222" s="1029"/>
      <c r="P222" s="1014"/>
      <c r="Q222" s="1022"/>
      <c r="R222" s="1031"/>
      <c r="S222" s="1022"/>
      <c r="T222" s="1022"/>
      <c r="U222" s="1022"/>
      <c r="V222" s="1031"/>
      <c r="W222" s="1022"/>
      <c r="X222" s="1022"/>
      <c r="Y222" s="1022"/>
      <c r="Z222" s="1002"/>
      <c r="AA222" s="269"/>
      <c r="AB222" s="269"/>
      <c r="AC222" s="269"/>
      <c r="AD222" s="1040"/>
      <c r="AE222" s="1010"/>
      <c r="AF222" s="1008"/>
      <c r="AG222" s="1015"/>
      <c r="AH222" s="1008"/>
      <c r="AI222" s="1016"/>
      <c r="AJ222" s="1016"/>
      <c r="AK222" s="1016"/>
      <c r="AL222" s="1016"/>
      <c r="AM222" s="1014"/>
      <c r="AN222" s="1020"/>
      <c r="AO222" s="1017"/>
      <c r="AP222" s="1017"/>
      <c r="AQ222" s="1012"/>
      <c r="AR222" s="1013"/>
      <c r="AS222" s="1034"/>
      <c r="AT222" s="1027"/>
      <c r="AU222" s="1027"/>
      <c r="AV222" s="1027"/>
      <c r="AW222" s="1027"/>
      <c r="AX222" s="1027"/>
      <c r="AY222" s="1027"/>
      <c r="AZ222" s="1027"/>
      <c r="BA222" s="1027"/>
      <c r="BB222" s="1027"/>
      <c r="BC222" s="1027"/>
      <c r="BD222" s="1073"/>
      <c r="BE222" s="1066"/>
      <c r="BF222" s="1060"/>
      <c r="BG222" s="1060"/>
      <c r="BH222" s="1060"/>
      <c r="BI222" s="1054"/>
    </row>
    <row r="223" spans="1:61" ht="45" customHeight="1">
      <c r="A223" s="1031"/>
      <c r="B223" s="1035"/>
      <c r="C223" s="1014"/>
      <c r="D223" s="1014"/>
      <c r="E223" s="1029"/>
      <c r="F223" s="1014"/>
      <c r="G223" s="1037"/>
      <c r="H223" s="1014"/>
      <c r="I223" s="120" t="s">
        <v>124</v>
      </c>
      <c r="J223" s="159" t="s">
        <v>90</v>
      </c>
      <c r="K223" s="1042"/>
      <c r="L223" s="1043"/>
      <c r="M223" s="1016"/>
      <c r="N223" s="1014"/>
      <c r="O223" s="1029"/>
      <c r="P223" s="1014"/>
      <c r="Q223" s="1022"/>
      <c r="R223" s="1031"/>
      <c r="S223" s="1022"/>
      <c r="T223" s="1022"/>
      <c r="U223" s="1022"/>
      <c r="V223" s="1031"/>
      <c r="W223" s="1022"/>
      <c r="X223" s="1022"/>
      <c r="Y223" s="1022"/>
      <c r="Z223" s="1002"/>
      <c r="AA223" s="269"/>
      <c r="AB223" s="269"/>
      <c r="AC223" s="269"/>
      <c r="AD223" s="1040"/>
      <c r="AE223" s="1010"/>
      <c r="AF223" s="1008"/>
      <c r="AG223" s="1015"/>
      <c r="AH223" s="1008"/>
      <c r="AI223" s="1016"/>
      <c r="AJ223" s="1016"/>
      <c r="AK223" s="1016"/>
      <c r="AL223" s="1016"/>
      <c r="AM223" s="1014"/>
      <c r="AN223" s="1020"/>
      <c r="AO223" s="1017"/>
      <c r="AP223" s="1017"/>
      <c r="AQ223" s="1012"/>
      <c r="AR223" s="1013"/>
      <c r="AS223" s="1028"/>
      <c r="AT223" s="1030"/>
      <c r="AU223" s="1030"/>
      <c r="AV223" s="1030"/>
      <c r="AW223" s="1030"/>
      <c r="AX223" s="1030"/>
      <c r="AY223" s="1030"/>
      <c r="AZ223" s="1030"/>
      <c r="BA223" s="1030"/>
      <c r="BB223" s="1030"/>
      <c r="BC223" s="1030"/>
      <c r="BD223" s="1057"/>
      <c r="BE223" s="1055"/>
      <c r="BF223" s="1024"/>
      <c r="BG223" s="1024"/>
      <c r="BH223" s="1024"/>
      <c r="BI223" s="1048"/>
    </row>
    <row r="224" spans="1:61" ht="45" customHeight="1">
      <c r="A224" s="1031"/>
      <c r="B224" s="1035"/>
      <c r="C224" s="1014"/>
      <c r="D224" s="1014"/>
      <c r="E224" s="1029"/>
      <c r="F224" s="1014"/>
      <c r="G224" s="1037"/>
      <c r="H224" s="1014"/>
      <c r="I224" s="120" t="s">
        <v>125</v>
      </c>
      <c r="J224" s="159" t="s">
        <v>90</v>
      </c>
      <c r="K224" s="1042"/>
      <c r="L224" s="1043"/>
      <c r="M224" s="1016"/>
      <c r="N224" s="1014"/>
      <c r="O224" s="1029"/>
      <c r="P224" s="1014"/>
      <c r="Q224" s="1022"/>
      <c r="R224" s="1031"/>
      <c r="S224" s="1022"/>
      <c r="T224" s="1022"/>
      <c r="U224" s="1022"/>
      <c r="V224" s="1031"/>
      <c r="W224" s="1022"/>
      <c r="X224" s="1022"/>
      <c r="Y224" s="1022"/>
      <c r="Z224" s="1002"/>
      <c r="AA224" s="269"/>
      <c r="AB224" s="269"/>
      <c r="AC224" s="269"/>
      <c r="AD224" s="1040"/>
      <c r="AE224" s="1010"/>
      <c r="AF224" s="1008"/>
      <c r="AG224" s="1015"/>
      <c r="AH224" s="1008"/>
      <c r="AI224" s="1016"/>
      <c r="AJ224" s="1016"/>
      <c r="AK224" s="1016"/>
      <c r="AL224" s="1016"/>
      <c r="AM224" s="1014"/>
      <c r="AN224" s="1020"/>
      <c r="AO224" s="1017"/>
      <c r="AP224" s="1017"/>
      <c r="AQ224" s="1012"/>
      <c r="AR224" s="1013"/>
      <c r="AS224" s="1028"/>
      <c r="AT224" s="1030"/>
      <c r="AU224" s="1030"/>
      <c r="AV224" s="1030"/>
      <c r="AW224" s="1030"/>
      <c r="AX224" s="1030"/>
      <c r="AY224" s="1030"/>
      <c r="AZ224" s="1030"/>
      <c r="BA224" s="1030"/>
      <c r="BB224" s="1030"/>
      <c r="BC224" s="1030"/>
      <c r="BD224" s="1057"/>
      <c r="BE224" s="1055"/>
      <c r="BF224" s="1024"/>
      <c r="BG224" s="1024"/>
      <c r="BH224" s="1024"/>
      <c r="BI224" s="1048"/>
    </row>
    <row r="225" spans="1:61" ht="45" customHeight="1">
      <c r="A225" s="1031"/>
      <c r="B225" s="1035"/>
      <c r="C225" s="1014"/>
      <c r="D225" s="1014"/>
      <c r="E225" s="1029"/>
      <c r="F225" s="1014"/>
      <c r="G225" s="1037"/>
      <c r="H225" s="1014"/>
      <c r="I225" s="120" t="s">
        <v>126</v>
      </c>
      <c r="J225" s="159" t="s">
        <v>90</v>
      </c>
      <c r="K225" s="1042"/>
      <c r="L225" s="1043"/>
      <c r="M225" s="1016"/>
      <c r="N225" s="1014"/>
      <c r="O225" s="1029"/>
      <c r="P225" s="1014"/>
      <c r="Q225" s="1022"/>
      <c r="R225" s="1031"/>
      <c r="S225" s="1022"/>
      <c r="T225" s="1022"/>
      <c r="U225" s="1022"/>
      <c r="V225" s="1031"/>
      <c r="W225" s="1022"/>
      <c r="X225" s="1022"/>
      <c r="Y225" s="1022"/>
      <c r="Z225" s="1003"/>
      <c r="AA225" s="270"/>
      <c r="AB225" s="270"/>
      <c r="AC225" s="270"/>
      <c r="AD225" s="1041"/>
      <c r="AE225" s="1011"/>
      <c r="AF225" s="1008"/>
      <c r="AG225" s="1015"/>
      <c r="AH225" s="1008"/>
      <c r="AI225" s="1016"/>
      <c r="AJ225" s="1016"/>
      <c r="AK225" s="1016"/>
      <c r="AL225" s="1016"/>
      <c r="AM225" s="1014"/>
      <c r="AN225" s="1021"/>
      <c r="AO225" s="1017"/>
      <c r="AP225" s="1017"/>
      <c r="AQ225" s="1012"/>
      <c r="AR225" s="1013"/>
      <c r="AS225" s="1028"/>
      <c r="AT225" s="1030"/>
      <c r="AU225" s="1030"/>
      <c r="AV225" s="1030"/>
      <c r="AW225" s="1030"/>
      <c r="AX225" s="1030"/>
      <c r="AY225" s="1030"/>
      <c r="AZ225" s="1030"/>
      <c r="BA225" s="1030"/>
      <c r="BB225" s="1030"/>
      <c r="BC225" s="1030"/>
      <c r="BD225" s="1057"/>
      <c r="BE225" s="1055"/>
      <c r="BF225" s="1024"/>
      <c r="BG225" s="1024"/>
      <c r="BH225" s="1024"/>
      <c r="BI225" s="1048"/>
    </row>
    <row r="226" spans="1:61" ht="45" customHeight="1">
      <c r="A226" s="1031"/>
      <c r="B226" s="1035"/>
      <c r="C226" s="1014"/>
      <c r="D226" s="1014"/>
      <c r="E226" s="1029" t="s">
        <v>711</v>
      </c>
      <c r="F226" s="1014"/>
      <c r="G226" s="1037"/>
      <c r="H226" s="1014"/>
      <c r="I226" s="120" t="s">
        <v>127</v>
      </c>
      <c r="J226" s="159" t="s">
        <v>90</v>
      </c>
      <c r="K226" s="1042"/>
      <c r="L226" s="1043"/>
      <c r="M226" s="1016"/>
      <c r="N226" s="1014"/>
      <c r="O226" s="1029" t="s">
        <v>712</v>
      </c>
      <c r="P226" s="1014" t="s">
        <v>92</v>
      </c>
      <c r="Q226" s="121" t="s">
        <v>93</v>
      </c>
      <c r="R226" s="122" t="s">
        <v>94</v>
      </c>
      <c r="S226" s="121">
        <v>15</v>
      </c>
      <c r="T226" s="1022">
        <v>100</v>
      </c>
      <c r="U226" s="1022" t="s">
        <v>95</v>
      </c>
      <c r="V226" s="1031" t="s">
        <v>95</v>
      </c>
      <c r="W226" s="1022" t="s">
        <v>95</v>
      </c>
      <c r="X226" s="1022">
        <v>100</v>
      </c>
      <c r="Y226" s="1022"/>
      <c r="Z226" s="1001" t="s">
        <v>494</v>
      </c>
      <c r="AA226" s="249"/>
      <c r="AB226" s="249"/>
      <c r="AC226" s="249"/>
      <c r="AD226" s="1039" t="s">
        <v>703</v>
      </c>
      <c r="AE226" s="1009" t="s">
        <v>713</v>
      </c>
      <c r="AF226" s="1008"/>
      <c r="AG226" s="1015"/>
      <c r="AH226" s="1008"/>
      <c r="AI226" s="1016"/>
      <c r="AJ226" s="1016"/>
      <c r="AK226" s="1016"/>
      <c r="AL226" s="1016"/>
      <c r="AM226" s="1014"/>
      <c r="AN226" s="1023" t="s">
        <v>714</v>
      </c>
      <c r="AO226" s="1017"/>
      <c r="AP226" s="1017"/>
      <c r="AQ226" s="1012"/>
      <c r="AR226" s="1013" t="s">
        <v>715</v>
      </c>
      <c r="AS226" s="1028"/>
      <c r="AT226" s="1030"/>
      <c r="AU226" s="1030"/>
      <c r="AV226" s="1030"/>
      <c r="AW226" s="1030"/>
      <c r="AX226" s="1030"/>
      <c r="AY226" s="1030"/>
      <c r="AZ226" s="1030"/>
      <c r="BA226" s="1030"/>
      <c r="BB226" s="1030"/>
      <c r="BC226" s="1030"/>
      <c r="BD226" s="1057"/>
      <c r="BE226" s="1055"/>
      <c r="BF226" s="1024"/>
      <c r="BG226" s="1024"/>
      <c r="BH226" s="1024"/>
      <c r="BI226" s="1048"/>
    </row>
    <row r="227" spans="1:61" ht="45" customHeight="1">
      <c r="A227" s="1031"/>
      <c r="B227" s="1035"/>
      <c r="C227" s="1014"/>
      <c r="D227" s="1014"/>
      <c r="E227" s="1029"/>
      <c r="F227" s="1014"/>
      <c r="G227" s="1037"/>
      <c r="H227" s="1014"/>
      <c r="I227" s="123" t="s">
        <v>128</v>
      </c>
      <c r="J227" s="159" t="s">
        <v>90</v>
      </c>
      <c r="K227" s="1042"/>
      <c r="L227" s="1043"/>
      <c r="M227" s="1016"/>
      <c r="N227" s="1014"/>
      <c r="O227" s="1029"/>
      <c r="P227" s="1014"/>
      <c r="Q227" s="121" t="s">
        <v>105</v>
      </c>
      <c r="R227" s="122" t="s">
        <v>106</v>
      </c>
      <c r="S227" s="121">
        <v>15</v>
      </c>
      <c r="T227" s="1022"/>
      <c r="U227" s="1022"/>
      <c r="V227" s="1031"/>
      <c r="W227" s="1022"/>
      <c r="X227" s="1022"/>
      <c r="Y227" s="1022"/>
      <c r="Z227" s="1002"/>
      <c r="AA227" s="269"/>
      <c r="AB227" s="269"/>
      <c r="AC227" s="269"/>
      <c r="AD227" s="1040"/>
      <c r="AE227" s="1010"/>
      <c r="AF227" s="1008"/>
      <c r="AG227" s="1015"/>
      <c r="AH227" s="1008"/>
      <c r="AI227" s="1016"/>
      <c r="AJ227" s="1016"/>
      <c r="AK227" s="1016"/>
      <c r="AL227" s="1016"/>
      <c r="AM227" s="1014"/>
      <c r="AN227" s="1023"/>
      <c r="AO227" s="1017"/>
      <c r="AP227" s="1017"/>
      <c r="AQ227" s="1012"/>
      <c r="AR227" s="1013"/>
      <c r="AS227" s="1028"/>
      <c r="AT227" s="1030"/>
      <c r="AU227" s="1030"/>
      <c r="AV227" s="1030"/>
      <c r="AW227" s="1030"/>
      <c r="AX227" s="1030"/>
      <c r="AY227" s="1030"/>
      <c r="AZ227" s="1030"/>
      <c r="BA227" s="1030"/>
      <c r="BB227" s="1030"/>
      <c r="BC227" s="1030"/>
      <c r="BD227" s="1057"/>
      <c r="BE227" s="1055"/>
      <c r="BF227" s="1024"/>
      <c r="BG227" s="1024"/>
      <c r="BH227" s="1024"/>
      <c r="BI227" s="1048"/>
    </row>
    <row r="228" spans="1:61" ht="45" customHeight="1">
      <c r="A228" s="1031"/>
      <c r="B228" s="1035"/>
      <c r="C228" s="1014"/>
      <c r="D228" s="1014"/>
      <c r="E228" s="1029"/>
      <c r="F228" s="1014"/>
      <c r="G228" s="1037"/>
      <c r="H228" s="1014"/>
      <c r="I228" s="123" t="s">
        <v>129</v>
      </c>
      <c r="J228" s="159" t="s">
        <v>90</v>
      </c>
      <c r="K228" s="1042"/>
      <c r="L228" s="1043"/>
      <c r="M228" s="1016"/>
      <c r="N228" s="1014"/>
      <c r="O228" s="1029"/>
      <c r="P228" s="1014"/>
      <c r="Q228" s="121" t="s">
        <v>108</v>
      </c>
      <c r="R228" s="122" t="s">
        <v>109</v>
      </c>
      <c r="S228" s="121">
        <v>15</v>
      </c>
      <c r="T228" s="1022"/>
      <c r="U228" s="1022"/>
      <c r="V228" s="1031"/>
      <c r="W228" s="1022"/>
      <c r="X228" s="1022"/>
      <c r="Y228" s="1022"/>
      <c r="Z228" s="1002"/>
      <c r="AA228" s="269"/>
      <c r="AB228" s="269"/>
      <c r="AC228" s="269"/>
      <c r="AD228" s="1040"/>
      <c r="AE228" s="1010"/>
      <c r="AF228" s="1008"/>
      <c r="AG228" s="1015"/>
      <c r="AH228" s="1008"/>
      <c r="AI228" s="1016"/>
      <c r="AJ228" s="1016"/>
      <c r="AK228" s="1016"/>
      <c r="AL228" s="1016"/>
      <c r="AM228" s="1014"/>
      <c r="AN228" s="1023"/>
      <c r="AO228" s="1017"/>
      <c r="AP228" s="1017"/>
      <c r="AQ228" s="1012"/>
      <c r="AR228" s="1013"/>
      <c r="AS228" s="1028"/>
      <c r="AT228" s="1030"/>
      <c r="AU228" s="1030"/>
      <c r="AV228" s="1030"/>
      <c r="AW228" s="1030"/>
      <c r="AX228" s="1030"/>
      <c r="AY228" s="1030"/>
      <c r="AZ228" s="1030"/>
      <c r="BA228" s="1030"/>
      <c r="BB228" s="1030"/>
      <c r="BC228" s="1030"/>
      <c r="BD228" s="1057"/>
      <c r="BE228" s="1055"/>
      <c r="BF228" s="1024"/>
      <c r="BG228" s="1024"/>
      <c r="BH228" s="1024"/>
      <c r="BI228" s="1048"/>
    </row>
    <row r="229" spans="1:61" ht="45" customHeight="1">
      <c r="A229" s="1031"/>
      <c r="B229" s="1035"/>
      <c r="C229" s="1014"/>
      <c r="D229" s="1014"/>
      <c r="E229" s="1029"/>
      <c r="F229" s="1014"/>
      <c r="G229" s="1037"/>
      <c r="H229" s="1014"/>
      <c r="I229" s="123" t="s">
        <v>130</v>
      </c>
      <c r="J229" s="159" t="s">
        <v>111</v>
      </c>
      <c r="K229" s="1042"/>
      <c r="L229" s="1043"/>
      <c r="M229" s="1016"/>
      <c r="N229" s="1014"/>
      <c r="O229" s="1029"/>
      <c r="P229" s="1014"/>
      <c r="Q229" s="121" t="s">
        <v>112</v>
      </c>
      <c r="R229" s="122" t="s">
        <v>113</v>
      </c>
      <c r="S229" s="121">
        <v>15</v>
      </c>
      <c r="T229" s="1022"/>
      <c r="U229" s="1022"/>
      <c r="V229" s="1031"/>
      <c r="W229" s="1022"/>
      <c r="X229" s="1022"/>
      <c r="Y229" s="1022"/>
      <c r="Z229" s="1002"/>
      <c r="AA229" s="269"/>
      <c r="AB229" s="269"/>
      <c r="AC229" s="269"/>
      <c r="AD229" s="1040"/>
      <c r="AE229" s="1010"/>
      <c r="AF229" s="1008"/>
      <c r="AG229" s="1015"/>
      <c r="AH229" s="1008"/>
      <c r="AI229" s="1016"/>
      <c r="AJ229" s="1016"/>
      <c r="AK229" s="1016"/>
      <c r="AL229" s="1016"/>
      <c r="AM229" s="1014"/>
      <c r="AN229" s="1023"/>
      <c r="AO229" s="1017"/>
      <c r="AP229" s="1017"/>
      <c r="AQ229" s="1012"/>
      <c r="AR229" s="1013"/>
      <c r="AS229" s="1028"/>
      <c r="AT229" s="1030"/>
      <c r="AU229" s="1030"/>
      <c r="AV229" s="1030"/>
      <c r="AW229" s="1030"/>
      <c r="AX229" s="1030"/>
      <c r="AY229" s="1030"/>
      <c r="AZ229" s="1030"/>
      <c r="BA229" s="1030"/>
      <c r="BB229" s="1030"/>
      <c r="BC229" s="1030"/>
      <c r="BD229" s="1057"/>
      <c r="BE229" s="1055"/>
      <c r="BF229" s="1024"/>
      <c r="BG229" s="1024"/>
      <c r="BH229" s="1024"/>
      <c r="BI229" s="1048"/>
    </row>
    <row r="230" spans="1:61" ht="45" customHeight="1">
      <c r="A230" s="1031"/>
      <c r="B230" s="1035"/>
      <c r="C230" s="1014"/>
      <c r="D230" s="1014"/>
      <c r="E230" s="1029"/>
      <c r="F230" s="1014"/>
      <c r="G230" s="1037"/>
      <c r="H230" s="1014"/>
      <c r="I230" s="123" t="s">
        <v>131</v>
      </c>
      <c r="J230" s="124" t="s">
        <v>111</v>
      </c>
      <c r="K230" s="1042"/>
      <c r="L230" s="1043"/>
      <c r="M230" s="1016"/>
      <c r="N230" s="1014"/>
      <c r="O230" s="1029"/>
      <c r="P230" s="1014"/>
      <c r="Q230" s="121" t="s">
        <v>115</v>
      </c>
      <c r="R230" s="122" t="s">
        <v>116</v>
      </c>
      <c r="S230" s="121">
        <v>15</v>
      </c>
      <c r="T230" s="1022"/>
      <c r="U230" s="1022"/>
      <c r="V230" s="1031"/>
      <c r="W230" s="1022"/>
      <c r="X230" s="1022"/>
      <c r="Y230" s="1022"/>
      <c r="Z230" s="1002"/>
      <c r="AA230" s="269">
        <v>1</v>
      </c>
      <c r="AB230" s="269"/>
      <c r="AC230" s="269"/>
      <c r="AD230" s="1040"/>
      <c r="AE230" s="1010"/>
      <c r="AF230" s="1008"/>
      <c r="AG230" s="1015"/>
      <c r="AH230" s="1008"/>
      <c r="AI230" s="1016"/>
      <c r="AJ230" s="1016"/>
      <c r="AK230" s="1016"/>
      <c r="AL230" s="1016"/>
      <c r="AM230" s="1014"/>
      <c r="AN230" s="1023"/>
      <c r="AO230" s="1017"/>
      <c r="AP230" s="1017"/>
      <c r="AQ230" s="1012"/>
      <c r="AR230" s="1013"/>
      <c r="AS230" s="1028"/>
      <c r="AT230" s="1030"/>
      <c r="AU230" s="1030"/>
      <c r="AV230" s="1030"/>
      <c r="AW230" s="1030"/>
      <c r="AX230" s="1030"/>
      <c r="AY230" s="1030"/>
      <c r="AZ230" s="1030"/>
      <c r="BA230" s="1030"/>
      <c r="BB230" s="1030"/>
      <c r="BC230" s="1030"/>
      <c r="BD230" s="1057"/>
      <c r="BE230" s="1055"/>
      <c r="BF230" s="1024"/>
      <c r="BG230" s="1024"/>
      <c r="BH230" s="1024"/>
      <c r="BI230" s="1048"/>
    </row>
    <row r="231" spans="1:61" ht="45" customHeight="1">
      <c r="A231" s="1031"/>
      <c r="B231" s="1035"/>
      <c r="C231" s="1014"/>
      <c r="D231" s="1014"/>
      <c r="E231" s="1029"/>
      <c r="F231" s="1014"/>
      <c r="G231" s="1037"/>
      <c r="H231" s="1014"/>
      <c r="I231" s="123" t="s">
        <v>132</v>
      </c>
      <c r="J231" s="159" t="s">
        <v>111</v>
      </c>
      <c r="K231" s="1042"/>
      <c r="L231" s="1043"/>
      <c r="M231" s="1016"/>
      <c r="N231" s="1014"/>
      <c r="O231" s="1029"/>
      <c r="P231" s="1014"/>
      <c r="Q231" s="121" t="s">
        <v>118</v>
      </c>
      <c r="R231" s="122" t="s">
        <v>119</v>
      </c>
      <c r="S231" s="121">
        <v>15</v>
      </c>
      <c r="T231" s="1022"/>
      <c r="U231" s="1022"/>
      <c r="V231" s="1031"/>
      <c r="W231" s="1022"/>
      <c r="X231" s="1022"/>
      <c r="Y231" s="1022"/>
      <c r="Z231" s="1002"/>
      <c r="AA231" s="269"/>
      <c r="AB231" s="269"/>
      <c r="AC231" s="269"/>
      <c r="AD231" s="1040"/>
      <c r="AE231" s="1010"/>
      <c r="AF231" s="1008"/>
      <c r="AG231" s="1015"/>
      <c r="AH231" s="1008"/>
      <c r="AI231" s="1016"/>
      <c r="AJ231" s="1016"/>
      <c r="AK231" s="1016"/>
      <c r="AL231" s="1016"/>
      <c r="AM231" s="1014"/>
      <c r="AN231" s="1023"/>
      <c r="AO231" s="1017"/>
      <c r="AP231" s="1017"/>
      <c r="AQ231" s="1012"/>
      <c r="AR231" s="1013"/>
      <c r="AS231" s="1028"/>
      <c r="AT231" s="1030"/>
      <c r="AU231" s="1030"/>
      <c r="AV231" s="1030"/>
      <c r="AW231" s="1030"/>
      <c r="AX231" s="1030"/>
      <c r="AY231" s="1030"/>
      <c r="AZ231" s="1030"/>
      <c r="BA231" s="1030"/>
      <c r="BB231" s="1030"/>
      <c r="BC231" s="1030"/>
      <c r="BD231" s="1057"/>
      <c r="BE231" s="1055"/>
      <c r="BF231" s="1024"/>
      <c r="BG231" s="1024"/>
      <c r="BH231" s="1024"/>
      <c r="BI231" s="1048"/>
    </row>
    <row r="232" spans="1:61" ht="45" customHeight="1">
      <c r="A232" s="1031"/>
      <c r="B232" s="1035"/>
      <c r="C232" s="1014"/>
      <c r="D232" s="1014"/>
      <c r="E232" s="1029"/>
      <c r="F232" s="1014"/>
      <c r="G232" s="1037"/>
      <c r="H232" s="1014"/>
      <c r="I232" s="123" t="s">
        <v>133</v>
      </c>
      <c r="J232" s="159" t="s">
        <v>111</v>
      </c>
      <c r="K232" s="1042"/>
      <c r="L232" s="1043"/>
      <c r="M232" s="1016"/>
      <c r="N232" s="1014"/>
      <c r="O232" s="1029"/>
      <c r="P232" s="1014"/>
      <c r="Q232" s="121" t="s">
        <v>121</v>
      </c>
      <c r="R232" s="122" t="s">
        <v>122</v>
      </c>
      <c r="S232" s="121">
        <v>10</v>
      </c>
      <c r="T232" s="1022"/>
      <c r="U232" s="1022"/>
      <c r="V232" s="1031"/>
      <c r="W232" s="1022"/>
      <c r="X232" s="1022"/>
      <c r="Y232" s="1022"/>
      <c r="Z232" s="1002"/>
      <c r="AA232" s="269"/>
      <c r="AB232" s="269"/>
      <c r="AC232" s="269"/>
      <c r="AD232" s="1040"/>
      <c r="AE232" s="1010"/>
      <c r="AF232" s="1008"/>
      <c r="AG232" s="1015"/>
      <c r="AH232" s="1008"/>
      <c r="AI232" s="1016"/>
      <c r="AJ232" s="1016"/>
      <c r="AK232" s="1016"/>
      <c r="AL232" s="1016"/>
      <c r="AM232" s="1014"/>
      <c r="AN232" s="1023"/>
      <c r="AO232" s="1017"/>
      <c r="AP232" s="1017"/>
      <c r="AQ232" s="1012"/>
      <c r="AR232" s="1013"/>
      <c r="AS232" s="1028"/>
      <c r="AT232" s="1030"/>
      <c r="AU232" s="1030"/>
      <c r="AV232" s="1030"/>
      <c r="AW232" s="1030"/>
      <c r="AX232" s="1030"/>
      <c r="AY232" s="1030"/>
      <c r="AZ232" s="1030"/>
      <c r="BA232" s="1030"/>
      <c r="BB232" s="1030"/>
      <c r="BC232" s="1030"/>
      <c r="BD232" s="1057"/>
      <c r="BE232" s="1055"/>
      <c r="BF232" s="1024"/>
      <c r="BG232" s="1024"/>
      <c r="BH232" s="1024"/>
      <c r="BI232" s="1048"/>
    </row>
    <row r="233" spans="1:61" ht="45" customHeight="1" thickBot="1">
      <c r="A233" s="1031"/>
      <c r="B233" s="1035"/>
      <c r="C233" s="1014"/>
      <c r="D233" s="1014"/>
      <c r="E233" s="1029"/>
      <c r="F233" s="1014"/>
      <c r="G233" s="1038"/>
      <c r="H233" s="1014"/>
      <c r="I233" s="123" t="s">
        <v>134</v>
      </c>
      <c r="J233" s="159" t="s">
        <v>111</v>
      </c>
      <c r="K233" s="1042"/>
      <c r="L233" s="1043"/>
      <c r="M233" s="1016"/>
      <c r="N233" s="1014"/>
      <c r="O233" s="1029"/>
      <c r="P233" s="1014"/>
      <c r="Q233" s="121"/>
      <c r="R233" s="122"/>
      <c r="S233" s="121"/>
      <c r="T233" s="1022"/>
      <c r="U233" s="1022"/>
      <c r="V233" s="1031"/>
      <c r="W233" s="1022"/>
      <c r="X233" s="1022"/>
      <c r="Y233" s="1022"/>
      <c r="Z233" s="1003"/>
      <c r="AA233" s="270"/>
      <c r="AB233" s="270"/>
      <c r="AC233" s="270"/>
      <c r="AD233" s="1041"/>
      <c r="AE233" s="1011"/>
      <c r="AF233" s="1008"/>
      <c r="AG233" s="1015"/>
      <c r="AH233" s="1008"/>
      <c r="AI233" s="1016"/>
      <c r="AJ233" s="1016"/>
      <c r="AK233" s="1016"/>
      <c r="AL233" s="1016"/>
      <c r="AM233" s="1014"/>
      <c r="AN233" s="1023"/>
      <c r="AO233" s="1017"/>
      <c r="AP233" s="1017"/>
      <c r="AQ233" s="1012"/>
      <c r="AR233" s="1013"/>
      <c r="AS233" s="1028"/>
      <c r="AT233" s="1030"/>
      <c r="AU233" s="1030"/>
      <c r="AV233" s="1030"/>
      <c r="AW233" s="1030"/>
      <c r="AX233" s="1030"/>
      <c r="AY233" s="1030"/>
      <c r="AZ233" s="1030"/>
      <c r="BA233" s="1030"/>
      <c r="BB233" s="1030"/>
      <c r="BC233" s="1030"/>
      <c r="BD233" s="1057"/>
      <c r="BE233" s="1055"/>
      <c r="BF233" s="1024"/>
      <c r="BG233" s="1024"/>
      <c r="BH233" s="1024"/>
      <c r="BI233" s="1048"/>
    </row>
    <row r="234" spans="1:61" ht="46.5" customHeight="1">
      <c r="A234" s="1031">
        <v>13</v>
      </c>
      <c r="B234" s="1035" t="s">
        <v>716</v>
      </c>
      <c r="C234" s="1014" t="s">
        <v>717</v>
      </c>
      <c r="D234" s="1014" t="s">
        <v>85</v>
      </c>
      <c r="E234" s="1029" t="s">
        <v>718</v>
      </c>
      <c r="F234" s="1014" t="s">
        <v>719</v>
      </c>
      <c r="G234" s="1039" t="s">
        <v>564</v>
      </c>
      <c r="H234" s="1014" t="s">
        <v>139</v>
      </c>
      <c r="I234" s="120" t="s">
        <v>89</v>
      </c>
      <c r="J234" s="159" t="s">
        <v>90</v>
      </c>
      <c r="K234" s="1042">
        <f>COUNTIF(J234:J252,"Si")</f>
        <v>9</v>
      </c>
      <c r="L234" s="1043" t="str">
        <f>+IF(AND(K234&lt;6,K234&gt;0),"Moderado",IF(AND(K234&lt;12,K234&gt;5),"Mayor",IF(AND(K234&lt;20,K234&gt;11),"Catastrófico","Responda las Preguntas de Impacto")))</f>
        <v>Mayor</v>
      </c>
      <c r="M234" s="1016" t="str">
        <f>IF(AND(EXACT(H234,"Rara vez"),(EXACT(L234,"Moderado"))),"Moderado",IF(AND(EXACT(H234,"Rara vez"),(EXACT(L234,"Mayor"))),"Alto",IF(AND(EXACT(H234,"Rara vez"),(EXACT(L234,"Catastrófico"))),"Extremo",IF(AND(EXACT(H234,"Improbable"),(EXACT(L234,"Moderado"))),"Moderado",IF(AND(EXACT(H234,"Improbable"),(EXACT(L234,"Mayor"))),"Alto",IF(AND(EXACT(H234,"Improbable"),(EXACT(L234,"Catastrófico"))),"Extremo",IF(AND(EXACT(H234,"Posible"),(EXACT(L234,"Moderado"))),"Alto",IF(AND(EXACT(H234,"Posible"),(EXACT(L234,"Mayor"))),"Extremo",IF(AND(EXACT(H234,"Posible"),(EXACT(L234,"Catastrófico"))),"Extremo",IF(AND(EXACT(H234,"Probable"),(EXACT(L234,"Moderado"))),"Alto",IF(AND(EXACT(H234,"Probable"),(EXACT(L234,"Mayor"))),"Extremo",IF(AND(EXACT(H234,"Probable"),(EXACT(L234,"Catastrófico"))),"Extremo",IF(AND(EXACT(H234,"Casi Seguro"),(EXACT(L234,"Moderado"))),"Extremo",IF(AND(EXACT(H234,"Casi Seguro"),(EXACT(L234,"Mayor"))),"Extremo",IF(AND(EXACT(H234,"Casi Seguro"),(EXACT(L234,"Catastrófico"))),"Extremo","")))))))))))))))</f>
        <v>Extremo</v>
      </c>
      <c r="N234" s="1014" t="s">
        <v>565</v>
      </c>
      <c r="O234" s="1029" t="s">
        <v>720</v>
      </c>
      <c r="P234" s="1014" t="s">
        <v>92</v>
      </c>
      <c r="Q234" s="121" t="s">
        <v>93</v>
      </c>
      <c r="R234" s="122" t="s">
        <v>94</v>
      </c>
      <c r="S234" s="121">
        <v>15</v>
      </c>
      <c r="T234" s="1022">
        <f>SUM(S234:S240)</f>
        <v>100</v>
      </c>
      <c r="U234" s="1022" t="str">
        <f>+IF(AND(T234&lt;=100,T234&gt;=96),"Fuerte",IF(AND(T234&lt;=95,T234&gt;=86),"Moderado",IF(AND(T234&lt;=85,K234&gt;=0),"Débil"," ")))</f>
        <v>Fuerte</v>
      </c>
      <c r="V234" s="1031" t="s">
        <v>95</v>
      </c>
      <c r="W234" s="1022" t="str">
        <f>IF(AND(EXACT(U234,"Fuerte"),(EXACT(V234,"Fuerte"))),"Fuerte",IF(AND(EXACT(U234,"Fuerte"),(EXACT(V234,"Moderado"))),"Moderado",IF(AND(EXACT(U234,"Fuerte"),(EXACT(V234,"Débil"))),"Débil",IF(AND(EXACT(U234,"Moderado"),(EXACT(V234,"Fuerte"))),"Moderado",IF(AND(EXACT(U234,"Moderado"),(EXACT(V234,"Moderado"))),"Moderado",IF(AND(EXACT(U234,"Moderado"),(EXACT(V234,"Débil"))),"Débil",IF(AND(EXACT(U234,"Débil"),(EXACT(V234,"Fuerte"))),"Débil",IF(AND(EXACT(U234,"Débil"),(EXACT(V234,"Moderado"))),"Débil",IF(AND(EXACT(U234,"Débil"),(EXACT(V234,"Débil"))),"Débil",)))))))))</f>
        <v>Fuerte</v>
      </c>
      <c r="X234" s="1022">
        <f>IF(W234="Fuerte",100,IF(W234="Moderado",50,IF(W234="Débil",0)))</f>
        <v>100</v>
      </c>
      <c r="Y234" s="1022">
        <f>AVERAGE(X234:X252)</f>
        <v>100</v>
      </c>
      <c r="Z234" s="1001" t="s">
        <v>494</v>
      </c>
      <c r="AA234" s="249"/>
      <c r="AB234" s="249"/>
      <c r="AC234" s="249"/>
      <c r="AD234" s="1039" t="s">
        <v>721</v>
      </c>
      <c r="AE234" s="1009" t="s">
        <v>722</v>
      </c>
      <c r="AF234" s="1008" t="str">
        <f>+IF(Y234=100,"Fuerte",IF(AND(Y234&lt;=99,Y234&gt;=50),"Moderado",IF(Y234&lt;50,"Débil"," ")))</f>
        <v>Fuerte</v>
      </c>
      <c r="AG234" s="1015" t="s">
        <v>99</v>
      </c>
      <c r="AH234" s="1008" t="s">
        <v>100</v>
      </c>
      <c r="AI234" s="1016" t="str">
        <f>IF(AND(OR(AH234="Directamente",AH234="Indirectamente",AH234="No Disminuye"),(AF234="Fuerte"),(AG234="Directamente"),(OR(H234="Rara vez",H234="Improbable",H234="Posible"))),"Rara vez",IF(AND(OR(AH234="Directamente",AH234="Indirectamente",AH234="No Disminuye"),(AF234="Fuerte"),(AG234="Directamente"),(H234="Probable")),"Improbable",IF(AND(OR(AH234="Directamente",AH234="Indirectamente",AH234="No Disminuye"),(AF234="Fuerte"),(AG234="Directamente"),(H234="Casi Seguro")),"Posible",IF(AND(AH234="Directamente",AG234="No disminuye",AF234="Fuerte"),H234,IF(AND(OR(AH234="Directamente",AH234="Indirectamente",AH234="No Disminuye"),AF234="Moderado",AG234="Directamente",(OR(H234="Rara vez",H234="Improbable"))),"Rara vez",IF(AND(OR(AH234="Directamente",AH234="Indirectamente",AH234="No Disminuye"),(AF234="Moderado"),(AG234="Directamente"),(H234="Posible")),"Improbable",IF(AND(OR(AH234="Directamente",AH234="Indirectamente",AH234="No Disminuye"),(AF234="Moderado"),(AG234="Directamente"),(H234="Probable")),"Posible",IF(AND(OR(AH234="Directamente",AH234="Indirectamente",AH234="No Disminuye"),(AF234="Moderado"),(AG234="Directamente"),(H234="Casi Seguro")),"Probable",IF(AND(AH234="Directamente",AG234="No disminuye",AF234="Moderado"),H234,IF(AF234="Débil",H234," ESTA COMBINACION NO ESTÁ CONTEMPLADA EN LA METODOLOGÍA "))))))))))</f>
        <v>Rara vez</v>
      </c>
      <c r="AJ234" s="1016" t="str">
        <f>IF(AND(OR(AH234="Directamente",AH234="Indirectamente",AH234="No Disminuye"),AF234="Moderado",AG234="Directamente",(OR(H234="Raro",H234="Improbable"))),"Raro",IF(AND(OR(AH234="Directamente",AH234="Indirectamente",AH234="No Disminuye"),(AF234="Moderado"),(AG234="Directamente"),(H234="Posible")),"Improbable",IF(AND(OR(AH234="Directamente",AH234="Indirectamente",AH234="No Disminuye"),(AF234="Moderado"),(AG234="Directamente"),(H234="Probable")),"Posible",IF(AND(OR(AH234="Directamente",AH234="Indirectamente",AH234="No Disminuye"),(AF234="Moderado"),(AG234="Directamente"),(H234="Casi Seguro")),"Probable",IF(AND(AH234="Directamente",AG234="No disminuye",AF234="Moderado"),H234," ")))))</f>
        <v xml:space="preserve"> </v>
      </c>
      <c r="AK234" s="1016" t="str">
        <f>L234</f>
        <v>Mayor</v>
      </c>
      <c r="AL234" s="1016" t="str">
        <f>IF(AND(EXACT(AI234,"Rara vez"),(EXACT(AK234,"Moderado"))),"Moderado",IF(AND(EXACT(AI234,"Rara vez"),(EXACT(AK234,"Mayor"))),"Alto",IF(AND(EXACT(AI234,"Rara vez"),(EXACT(AK234,"Catastrófico"))),"Extremo",IF(AND(EXACT(AI234,"Improbable"),(EXACT(AK234,"Moderado"))),"Moderado",IF(AND(EXACT(AI234,"Improbable"),(EXACT(AK234,"Mayor"))),"Alto",IF(AND(EXACT(AI234,"Improbable"),(EXACT(AK234,"Catastrófico"))),"Extremo",IF(AND(EXACT(AI234,"Posible"),(EXACT(AK234,"Moderado"))),"Alto",IF(AND(EXACT(AI234,"Posible"),(EXACT(AK234,"Mayor"))),"Extremo",IF(AND(EXACT(AI234,"Posible"),(EXACT(AK234,"Catastrófico"))),"Extremo",IF(AND(EXACT(AI234,"Probable"),(EXACT(AK234,"Moderado"))),"Alto",IF(AND(EXACT(AI234,"Probable"),(EXACT(AK234,"Mayor"))),"Extremo",IF(AND(EXACT(AI234,"Probable"),(EXACT(AK234,"Catastrófico"))),"Extremo",IF(AND(EXACT(AI234,"Casi Seguro"),(EXACT(AK234,"Moderado"))),"Extremo",IF(AND(EXACT(AI234,"Casi Seguro"),(EXACT(AK234,"Mayor"))),"Extremo",IF(AND(EXACT(AI234,"Casi Seguro"),(EXACT(AK234,"Catastrófico"))),"Extremo","")))))))))))))))</f>
        <v>Alto</v>
      </c>
      <c r="AM234" s="1014" t="s">
        <v>565</v>
      </c>
      <c r="AN234" s="1019" t="s">
        <v>723</v>
      </c>
      <c r="AO234" s="1017">
        <v>44593</v>
      </c>
      <c r="AP234" s="1017">
        <v>44925</v>
      </c>
      <c r="AQ234" s="1012" t="s">
        <v>724</v>
      </c>
      <c r="AR234" s="1013" t="s">
        <v>725</v>
      </c>
      <c r="AS234" s="1032"/>
      <c r="AT234" s="1025"/>
      <c r="AU234" s="1025"/>
      <c r="AV234" s="1025"/>
      <c r="AW234" s="1025"/>
      <c r="AX234" s="1025"/>
      <c r="AY234" s="1025"/>
      <c r="AZ234" s="1025"/>
      <c r="BA234" s="1025"/>
      <c r="BB234" s="1025"/>
      <c r="BC234" s="1025"/>
      <c r="BD234" s="1071"/>
      <c r="BE234" s="1064"/>
      <c r="BF234" s="1058"/>
      <c r="BG234" s="1058"/>
      <c r="BH234" s="1058"/>
      <c r="BI234" s="1052"/>
    </row>
    <row r="235" spans="1:61" ht="30" customHeight="1">
      <c r="A235" s="1031"/>
      <c r="B235" s="1035"/>
      <c r="C235" s="1014"/>
      <c r="D235" s="1014"/>
      <c r="E235" s="1029"/>
      <c r="F235" s="1014"/>
      <c r="G235" s="1040"/>
      <c r="H235" s="1014"/>
      <c r="I235" s="120" t="s">
        <v>104</v>
      </c>
      <c r="J235" s="159" t="s">
        <v>90</v>
      </c>
      <c r="K235" s="1042"/>
      <c r="L235" s="1043"/>
      <c r="M235" s="1016"/>
      <c r="N235" s="1014"/>
      <c r="O235" s="1029"/>
      <c r="P235" s="1014"/>
      <c r="Q235" s="121" t="s">
        <v>105</v>
      </c>
      <c r="R235" s="122" t="s">
        <v>106</v>
      </c>
      <c r="S235" s="121">
        <v>15</v>
      </c>
      <c r="T235" s="1022"/>
      <c r="U235" s="1022"/>
      <c r="V235" s="1031"/>
      <c r="W235" s="1022"/>
      <c r="X235" s="1022"/>
      <c r="Y235" s="1022"/>
      <c r="Z235" s="1002"/>
      <c r="AA235" s="269"/>
      <c r="AB235" s="269"/>
      <c r="AC235" s="269"/>
      <c r="AD235" s="1040"/>
      <c r="AE235" s="1010"/>
      <c r="AF235" s="1008"/>
      <c r="AG235" s="1015"/>
      <c r="AH235" s="1008"/>
      <c r="AI235" s="1016"/>
      <c r="AJ235" s="1016"/>
      <c r="AK235" s="1016"/>
      <c r="AL235" s="1016"/>
      <c r="AM235" s="1014"/>
      <c r="AN235" s="1020"/>
      <c r="AO235" s="1017"/>
      <c r="AP235" s="1017"/>
      <c r="AQ235" s="1012"/>
      <c r="AR235" s="1013"/>
      <c r="AS235" s="1033"/>
      <c r="AT235" s="1026"/>
      <c r="AU235" s="1026"/>
      <c r="AV235" s="1026"/>
      <c r="AW235" s="1026"/>
      <c r="AX235" s="1026"/>
      <c r="AY235" s="1026"/>
      <c r="AZ235" s="1026"/>
      <c r="BA235" s="1026"/>
      <c r="BB235" s="1026"/>
      <c r="BC235" s="1026"/>
      <c r="BD235" s="1072"/>
      <c r="BE235" s="1065"/>
      <c r="BF235" s="1059"/>
      <c r="BG235" s="1059"/>
      <c r="BH235" s="1059"/>
      <c r="BI235" s="1053"/>
    </row>
    <row r="236" spans="1:61" ht="30" customHeight="1">
      <c r="A236" s="1031"/>
      <c r="B236" s="1035"/>
      <c r="C236" s="1014"/>
      <c r="D236" s="1014"/>
      <c r="E236" s="1029"/>
      <c r="F236" s="1014"/>
      <c r="G236" s="1040"/>
      <c r="H236" s="1014"/>
      <c r="I236" s="120" t="s">
        <v>107</v>
      </c>
      <c r="J236" s="159" t="s">
        <v>111</v>
      </c>
      <c r="K236" s="1042"/>
      <c r="L236" s="1043"/>
      <c r="M236" s="1016"/>
      <c r="N236" s="1014"/>
      <c r="O236" s="1029"/>
      <c r="P236" s="1014"/>
      <c r="Q236" s="121" t="s">
        <v>108</v>
      </c>
      <c r="R236" s="122" t="s">
        <v>109</v>
      </c>
      <c r="S236" s="121">
        <v>15</v>
      </c>
      <c r="T236" s="1022"/>
      <c r="U236" s="1022"/>
      <c r="V236" s="1031"/>
      <c r="W236" s="1022"/>
      <c r="X236" s="1022"/>
      <c r="Y236" s="1022"/>
      <c r="Z236" s="1002"/>
      <c r="AA236" s="269"/>
      <c r="AB236" s="269"/>
      <c r="AC236" s="269"/>
      <c r="AD236" s="1040"/>
      <c r="AE236" s="1010"/>
      <c r="AF236" s="1008"/>
      <c r="AG236" s="1015"/>
      <c r="AH236" s="1008"/>
      <c r="AI236" s="1016"/>
      <c r="AJ236" s="1016"/>
      <c r="AK236" s="1016"/>
      <c r="AL236" s="1016"/>
      <c r="AM236" s="1014"/>
      <c r="AN236" s="1020"/>
      <c r="AO236" s="1017"/>
      <c r="AP236" s="1017"/>
      <c r="AQ236" s="1012"/>
      <c r="AR236" s="1013"/>
      <c r="AS236" s="1033"/>
      <c r="AT236" s="1026"/>
      <c r="AU236" s="1026"/>
      <c r="AV236" s="1026"/>
      <c r="AW236" s="1026"/>
      <c r="AX236" s="1026"/>
      <c r="AY236" s="1026"/>
      <c r="AZ236" s="1026"/>
      <c r="BA236" s="1026"/>
      <c r="BB236" s="1026"/>
      <c r="BC236" s="1026"/>
      <c r="BD236" s="1072"/>
      <c r="BE236" s="1065"/>
      <c r="BF236" s="1059"/>
      <c r="BG236" s="1059"/>
      <c r="BH236" s="1059"/>
      <c r="BI236" s="1053"/>
    </row>
    <row r="237" spans="1:61" ht="30" customHeight="1">
      <c r="A237" s="1031"/>
      <c r="B237" s="1035"/>
      <c r="C237" s="1014"/>
      <c r="D237" s="1014"/>
      <c r="E237" s="1029"/>
      <c r="F237" s="1014"/>
      <c r="G237" s="1040"/>
      <c r="H237" s="1014"/>
      <c r="I237" s="120" t="s">
        <v>110</v>
      </c>
      <c r="J237" s="159" t="s">
        <v>111</v>
      </c>
      <c r="K237" s="1042"/>
      <c r="L237" s="1043"/>
      <c r="M237" s="1016"/>
      <c r="N237" s="1014"/>
      <c r="O237" s="1029"/>
      <c r="P237" s="1014"/>
      <c r="Q237" s="121" t="s">
        <v>112</v>
      </c>
      <c r="R237" s="122" t="s">
        <v>113</v>
      </c>
      <c r="S237" s="121">
        <v>15</v>
      </c>
      <c r="T237" s="1022"/>
      <c r="U237" s="1022"/>
      <c r="V237" s="1031"/>
      <c r="W237" s="1022"/>
      <c r="X237" s="1022"/>
      <c r="Y237" s="1022"/>
      <c r="Z237" s="1002"/>
      <c r="AA237" s="269"/>
      <c r="AB237" s="269"/>
      <c r="AC237" s="269"/>
      <c r="AD237" s="1040"/>
      <c r="AE237" s="1010"/>
      <c r="AF237" s="1008"/>
      <c r="AG237" s="1015"/>
      <c r="AH237" s="1008"/>
      <c r="AI237" s="1016"/>
      <c r="AJ237" s="1016"/>
      <c r="AK237" s="1016"/>
      <c r="AL237" s="1016"/>
      <c r="AM237" s="1014"/>
      <c r="AN237" s="1020"/>
      <c r="AO237" s="1017"/>
      <c r="AP237" s="1017"/>
      <c r="AQ237" s="1012"/>
      <c r="AR237" s="1013"/>
      <c r="AS237" s="1033"/>
      <c r="AT237" s="1026"/>
      <c r="AU237" s="1026"/>
      <c r="AV237" s="1026"/>
      <c r="AW237" s="1026"/>
      <c r="AX237" s="1026"/>
      <c r="AY237" s="1026"/>
      <c r="AZ237" s="1026"/>
      <c r="BA237" s="1026"/>
      <c r="BB237" s="1026"/>
      <c r="BC237" s="1026"/>
      <c r="BD237" s="1072"/>
      <c r="BE237" s="1065"/>
      <c r="BF237" s="1059"/>
      <c r="BG237" s="1059"/>
      <c r="BH237" s="1059"/>
      <c r="BI237" s="1053"/>
    </row>
    <row r="238" spans="1:61" ht="30" customHeight="1">
      <c r="A238" s="1031"/>
      <c r="B238" s="1035"/>
      <c r="C238" s="1014"/>
      <c r="D238" s="1014"/>
      <c r="E238" s="1029"/>
      <c r="F238" s="1014"/>
      <c r="G238" s="1040"/>
      <c r="H238" s="1014"/>
      <c r="I238" s="120" t="s">
        <v>114</v>
      </c>
      <c r="J238" s="159" t="s">
        <v>90</v>
      </c>
      <c r="K238" s="1042"/>
      <c r="L238" s="1043"/>
      <c r="M238" s="1016"/>
      <c r="N238" s="1014"/>
      <c r="O238" s="1029"/>
      <c r="P238" s="1014"/>
      <c r="Q238" s="121" t="s">
        <v>115</v>
      </c>
      <c r="R238" s="122" t="s">
        <v>116</v>
      </c>
      <c r="S238" s="121">
        <v>15</v>
      </c>
      <c r="T238" s="1022"/>
      <c r="U238" s="1022"/>
      <c r="V238" s="1031"/>
      <c r="W238" s="1022"/>
      <c r="X238" s="1022"/>
      <c r="Y238" s="1022"/>
      <c r="Z238" s="1002"/>
      <c r="AA238" s="269"/>
      <c r="AB238" s="269"/>
      <c r="AC238" s="269"/>
      <c r="AD238" s="1040"/>
      <c r="AE238" s="1010"/>
      <c r="AF238" s="1008"/>
      <c r="AG238" s="1015"/>
      <c r="AH238" s="1008"/>
      <c r="AI238" s="1016"/>
      <c r="AJ238" s="1016"/>
      <c r="AK238" s="1016"/>
      <c r="AL238" s="1016"/>
      <c r="AM238" s="1014"/>
      <c r="AN238" s="1020"/>
      <c r="AO238" s="1017"/>
      <c r="AP238" s="1017"/>
      <c r="AQ238" s="1012"/>
      <c r="AR238" s="1013"/>
      <c r="AS238" s="1033"/>
      <c r="AT238" s="1026"/>
      <c r="AU238" s="1026"/>
      <c r="AV238" s="1026"/>
      <c r="AW238" s="1026"/>
      <c r="AX238" s="1026"/>
      <c r="AY238" s="1026"/>
      <c r="AZ238" s="1026"/>
      <c r="BA238" s="1026"/>
      <c r="BB238" s="1026"/>
      <c r="BC238" s="1026"/>
      <c r="BD238" s="1072"/>
      <c r="BE238" s="1065"/>
      <c r="BF238" s="1059"/>
      <c r="BG238" s="1059"/>
      <c r="BH238" s="1059"/>
      <c r="BI238" s="1053"/>
    </row>
    <row r="239" spans="1:61" ht="30" customHeight="1">
      <c r="A239" s="1031"/>
      <c r="B239" s="1035"/>
      <c r="C239" s="1014"/>
      <c r="D239" s="1014"/>
      <c r="E239" s="1029"/>
      <c r="F239" s="1014"/>
      <c r="G239" s="1040"/>
      <c r="H239" s="1014"/>
      <c r="I239" s="120" t="s">
        <v>117</v>
      </c>
      <c r="J239" s="159" t="s">
        <v>90</v>
      </c>
      <c r="K239" s="1042"/>
      <c r="L239" s="1043"/>
      <c r="M239" s="1016"/>
      <c r="N239" s="1014"/>
      <c r="O239" s="1029"/>
      <c r="P239" s="1014"/>
      <c r="Q239" s="121" t="s">
        <v>118</v>
      </c>
      <c r="R239" s="122" t="s">
        <v>119</v>
      </c>
      <c r="S239" s="121">
        <v>15</v>
      </c>
      <c r="T239" s="1022"/>
      <c r="U239" s="1022"/>
      <c r="V239" s="1031"/>
      <c r="W239" s="1022"/>
      <c r="X239" s="1022"/>
      <c r="Y239" s="1022"/>
      <c r="Z239" s="1002"/>
      <c r="AA239" s="269"/>
      <c r="AB239" s="269"/>
      <c r="AC239" s="269"/>
      <c r="AD239" s="1040"/>
      <c r="AE239" s="1010"/>
      <c r="AF239" s="1008"/>
      <c r="AG239" s="1015"/>
      <c r="AH239" s="1008"/>
      <c r="AI239" s="1016"/>
      <c r="AJ239" s="1016"/>
      <c r="AK239" s="1016"/>
      <c r="AL239" s="1016"/>
      <c r="AM239" s="1014"/>
      <c r="AN239" s="1020"/>
      <c r="AO239" s="1017"/>
      <c r="AP239" s="1017"/>
      <c r="AQ239" s="1012"/>
      <c r="AR239" s="1013"/>
      <c r="AS239" s="1033"/>
      <c r="AT239" s="1026"/>
      <c r="AU239" s="1026"/>
      <c r="AV239" s="1026"/>
      <c r="AW239" s="1026"/>
      <c r="AX239" s="1026"/>
      <c r="AY239" s="1026"/>
      <c r="AZ239" s="1026"/>
      <c r="BA239" s="1026"/>
      <c r="BB239" s="1026"/>
      <c r="BC239" s="1026"/>
      <c r="BD239" s="1072"/>
      <c r="BE239" s="1065"/>
      <c r="BF239" s="1059"/>
      <c r="BG239" s="1059"/>
      <c r="BH239" s="1059"/>
      <c r="BI239" s="1053"/>
    </row>
    <row r="240" spans="1:61" ht="30" customHeight="1">
      <c r="A240" s="1031"/>
      <c r="B240" s="1035"/>
      <c r="C240" s="1014"/>
      <c r="D240" s="1014"/>
      <c r="E240" s="1029"/>
      <c r="F240" s="1014"/>
      <c r="G240" s="1040"/>
      <c r="H240" s="1014"/>
      <c r="I240" s="120" t="s">
        <v>120</v>
      </c>
      <c r="J240" s="159" t="s">
        <v>90</v>
      </c>
      <c r="K240" s="1042"/>
      <c r="L240" s="1043"/>
      <c r="M240" s="1016"/>
      <c r="N240" s="1014"/>
      <c r="O240" s="1029"/>
      <c r="P240" s="1014"/>
      <c r="Q240" s="121" t="s">
        <v>121</v>
      </c>
      <c r="R240" s="122" t="s">
        <v>122</v>
      </c>
      <c r="S240" s="121">
        <v>10</v>
      </c>
      <c r="T240" s="1022"/>
      <c r="U240" s="1022"/>
      <c r="V240" s="1031"/>
      <c r="W240" s="1022"/>
      <c r="X240" s="1022"/>
      <c r="Y240" s="1022"/>
      <c r="Z240" s="1002"/>
      <c r="AA240" s="269">
        <v>0</v>
      </c>
      <c r="AB240" s="269">
        <v>4</v>
      </c>
      <c r="AC240" s="269">
        <v>3</v>
      </c>
      <c r="AD240" s="1040"/>
      <c r="AE240" s="1010"/>
      <c r="AF240" s="1008"/>
      <c r="AG240" s="1015"/>
      <c r="AH240" s="1008"/>
      <c r="AI240" s="1016"/>
      <c r="AJ240" s="1016"/>
      <c r="AK240" s="1016"/>
      <c r="AL240" s="1016"/>
      <c r="AM240" s="1014"/>
      <c r="AN240" s="1020"/>
      <c r="AO240" s="1017"/>
      <c r="AP240" s="1017"/>
      <c r="AQ240" s="1012"/>
      <c r="AR240" s="1013"/>
      <c r="AS240" s="1033"/>
      <c r="AT240" s="1026"/>
      <c r="AU240" s="1026"/>
      <c r="AV240" s="1026"/>
      <c r="AW240" s="1026"/>
      <c r="AX240" s="1026"/>
      <c r="AY240" s="1026"/>
      <c r="AZ240" s="1026"/>
      <c r="BA240" s="1026"/>
      <c r="BB240" s="1026"/>
      <c r="BC240" s="1026"/>
      <c r="BD240" s="1072"/>
      <c r="BE240" s="1065"/>
      <c r="BF240" s="1059"/>
      <c r="BG240" s="1059"/>
      <c r="BH240" s="1059"/>
      <c r="BI240" s="1053"/>
    </row>
    <row r="241" spans="1:61" ht="72" customHeight="1">
      <c r="A241" s="1031"/>
      <c r="B241" s="1035"/>
      <c r="C241" s="1014"/>
      <c r="D241" s="1014"/>
      <c r="E241" s="1029"/>
      <c r="F241" s="1014"/>
      <c r="G241" s="1040"/>
      <c r="H241" s="1014"/>
      <c r="I241" s="120" t="s">
        <v>123</v>
      </c>
      <c r="J241" s="159" t="s">
        <v>111</v>
      </c>
      <c r="K241" s="1042"/>
      <c r="L241" s="1043"/>
      <c r="M241" s="1016"/>
      <c r="N241" s="1014"/>
      <c r="O241" s="1029"/>
      <c r="P241" s="1014"/>
      <c r="Q241" s="1022"/>
      <c r="R241" s="1031"/>
      <c r="S241" s="1022"/>
      <c r="T241" s="1022"/>
      <c r="U241" s="1022"/>
      <c r="V241" s="1031"/>
      <c r="W241" s="1022"/>
      <c r="X241" s="1022"/>
      <c r="Y241" s="1022"/>
      <c r="Z241" s="1002"/>
      <c r="AA241" s="269"/>
      <c r="AB241" s="269"/>
      <c r="AC241" s="269"/>
      <c r="AD241" s="1040"/>
      <c r="AE241" s="1010"/>
      <c r="AF241" s="1008"/>
      <c r="AG241" s="1015"/>
      <c r="AH241" s="1008"/>
      <c r="AI241" s="1016"/>
      <c r="AJ241" s="1016"/>
      <c r="AK241" s="1016"/>
      <c r="AL241" s="1016"/>
      <c r="AM241" s="1014"/>
      <c r="AN241" s="1020"/>
      <c r="AO241" s="1017"/>
      <c r="AP241" s="1017"/>
      <c r="AQ241" s="1012"/>
      <c r="AR241" s="1013"/>
      <c r="AS241" s="1034"/>
      <c r="AT241" s="1027"/>
      <c r="AU241" s="1027"/>
      <c r="AV241" s="1027"/>
      <c r="AW241" s="1027"/>
      <c r="AX241" s="1027"/>
      <c r="AY241" s="1027"/>
      <c r="AZ241" s="1027"/>
      <c r="BA241" s="1027"/>
      <c r="BB241" s="1027"/>
      <c r="BC241" s="1027"/>
      <c r="BD241" s="1073"/>
      <c r="BE241" s="1066"/>
      <c r="BF241" s="1060"/>
      <c r="BG241" s="1060"/>
      <c r="BH241" s="1060"/>
      <c r="BI241" s="1054"/>
    </row>
    <row r="242" spans="1:61" ht="45" customHeight="1">
      <c r="A242" s="1031"/>
      <c r="B242" s="1035"/>
      <c r="C242" s="1014"/>
      <c r="D242" s="1014"/>
      <c r="E242" s="1029"/>
      <c r="F242" s="1014"/>
      <c r="G242" s="1040"/>
      <c r="H242" s="1014"/>
      <c r="I242" s="120" t="s">
        <v>124</v>
      </c>
      <c r="J242" s="159" t="s">
        <v>90</v>
      </c>
      <c r="K242" s="1042"/>
      <c r="L242" s="1043"/>
      <c r="M242" s="1016"/>
      <c r="N242" s="1014"/>
      <c r="O242" s="1029"/>
      <c r="P242" s="1014"/>
      <c r="Q242" s="1022"/>
      <c r="R242" s="1031"/>
      <c r="S242" s="1022"/>
      <c r="T242" s="1022"/>
      <c r="U242" s="1022"/>
      <c r="V242" s="1031"/>
      <c r="W242" s="1022"/>
      <c r="X242" s="1022"/>
      <c r="Y242" s="1022"/>
      <c r="Z242" s="1002"/>
      <c r="AA242" s="269"/>
      <c r="AB242" s="269"/>
      <c r="AC242" s="269"/>
      <c r="AD242" s="1040"/>
      <c r="AE242" s="1010"/>
      <c r="AF242" s="1008"/>
      <c r="AG242" s="1015"/>
      <c r="AH242" s="1008"/>
      <c r="AI242" s="1016"/>
      <c r="AJ242" s="1016"/>
      <c r="AK242" s="1016"/>
      <c r="AL242" s="1016"/>
      <c r="AM242" s="1014"/>
      <c r="AN242" s="1020"/>
      <c r="AO242" s="1017"/>
      <c r="AP242" s="1017"/>
      <c r="AQ242" s="1012"/>
      <c r="AR242" s="1013"/>
      <c r="AS242" s="1028"/>
      <c r="AT242" s="1030"/>
      <c r="AU242" s="1030"/>
      <c r="AV242" s="1030"/>
      <c r="AW242" s="1030"/>
      <c r="AX242" s="1030"/>
      <c r="AY242" s="1030"/>
      <c r="AZ242" s="1030"/>
      <c r="BA242" s="1030"/>
      <c r="BB242" s="1030"/>
      <c r="BC242" s="1030"/>
      <c r="BD242" s="1057"/>
      <c r="BE242" s="1055"/>
      <c r="BF242" s="1024"/>
      <c r="BG242" s="1024"/>
      <c r="BH242" s="1024"/>
      <c r="BI242" s="1048"/>
    </row>
    <row r="243" spans="1:61" ht="45" customHeight="1">
      <c r="A243" s="1031"/>
      <c r="B243" s="1035"/>
      <c r="C243" s="1014"/>
      <c r="D243" s="1014"/>
      <c r="E243" s="1029"/>
      <c r="F243" s="1014"/>
      <c r="G243" s="1040"/>
      <c r="H243" s="1014"/>
      <c r="I243" s="120" t="s">
        <v>125</v>
      </c>
      <c r="J243" s="159" t="s">
        <v>90</v>
      </c>
      <c r="K243" s="1042"/>
      <c r="L243" s="1043"/>
      <c r="M243" s="1016"/>
      <c r="N243" s="1014"/>
      <c r="O243" s="1029"/>
      <c r="P243" s="1014"/>
      <c r="Q243" s="1022"/>
      <c r="R243" s="1031"/>
      <c r="S243" s="1022"/>
      <c r="T243" s="1022"/>
      <c r="U243" s="1022"/>
      <c r="V243" s="1031"/>
      <c r="W243" s="1022"/>
      <c r="X243" s="1022"/>
      <c r="Y243" s="1022"/>
      <c r="Z243" s="1002"/>
      <c r="AA243" s="269"/>
      <c r="AB243" s="269"/>
      <c r="AC243" s="269"/>
      <c r="AD243" s="1040"/>
      <c r="AE243" s="1010"/>
      <c r="AF243" s="1008"/>
      <c r="AG243" s="1015"/>
      <c r="AH243" s="1008"/>
      <c r="AI243" s="1016"/>
      <c r="AJ243" s="1016"/>
      <c r="AK243" s="1016"/>
      <c r="AL243" s="1016"/>
      <c r="AM243" s="1014"/>
      <c r="AN243" s="1020"/>
      <c r="AO243" s="1017"/>
      <c r="AP243" s="1017"/>
      <c r="AQ243" s="1012"/>
      <c r="AR243" s="1013"/>
      <c r="AS243" s="1028"/>
      <c r="AT243" s="1030"/>
      <c r="AU243" s="1030"/>
      <c r="AV243" s="1030"/>
      <c r="AW243" s="1030"/>
      <c r="AX243" s="1030"/>
      <c r="AY243" s="1030"/>
      <c r="AZ243" s="1030"/>
      <c r="BA243" s="1030"/>
      <c r="BB243" s="1030"/>
      <c r="BC243" s="1030"/>
      <c r="BD243" s="1057"/>
      <c r="BE243" s="1055"/>
      <c r="BF243" s="1024"/>
      <c r="BG243" s="1024"/>
      <c r="BH243" s="1024"/>
      <c r="BI243" s="1048"/>
    </row>
    <row r="244" spans="1:61" ht="45" customHeight="1">
      <c r="A244" s="1031"/>
      <c r="B244" s="1035"/>
      <c r="C244" s="1014"/>
      <c r="D244" s="1014"/>
      <c r="E244" s="1029"/>
      <c r="F244" s="1014"/>
      <c r="G244" s="1040"/>
      <c r="H244" s="1014"/>
      <c r="I244" s="120" t="s">
        <v>126</v>
      </c>
      <c r="J244" s="159" t="s">
        <v>90</v>
      </c>
      <c r="K244" s="1042"/>
      <c r="L244" s="1043"/>
      <c r="M244" s="1016"/>
      <c r="N244" s="1014"/>
      <c r="O244" s="1029"/>
      <c r="P244" s="1014"/>
      <c r="Q244" s="1022"/>
      <c r="R244" s="1031"/>
      <c r="S244" s="1022"/>
      <c r="T244" s="1022"/>
      <c r="U244" s="1022"/>
      <c r="V244" s="1031"/>
      <c r="W244" s="1022"/>
      <c r="X244" s="1022"/>
      <c r="Y244" s="1022"/>
      <c r="Z244" s="1003"/>
      <c r="AA244" s="270"/>
      <c r="AB244" s="270"/>
      <c r="AC244" s="270"/>
      <c r="AD244" s="1041"/>
      <c r="AE244" s="1011"/>
      <c r="AF244" s="1008"/>
      <c r="AG244" s="1015"/>
      <c r="AH244" s="1008"/>
      <c r="AI244" s="1016"/>
      <c r="AJ244" s="1016"/>
      <c r="AK244" s="1016"/>
      <c r="AL244" s="1016"/>
      <c r="AM244" s="1014"/>
      <c r="AN244" s="1021"/>
      <c r="AO244" s="1017"/>
      <c r="AP244" s="1017"/>
      <c r="AQ244" s="1012"/>
      <c r="AR244" s="1013"/>
      <c r="AS244" s="1028"/>
      <c r="AT244" s="1030"/>
      <c r="AU244" s="1030"/>
      <c r="AV244" s="1030"/>
      <c r="AW244" s="1030"/>
      <c r="AX244" s="1030"/>
      <c r="AY244" s="1030"/>
      <c r="AZ244" s="1030"/>
      <c r="BA244" s="1030"/>
      <c r="BB244" s="1030"/>
      <c r="BC244" s="1030"/>
      <c r="BD244" s="1057"/>
      <c r="BE244" s="1055"/>
      <c r="BF244" s="1024"/>
      <c r="BG244" s="1024"/>
      <c r="BH244" s="1024"/>
      <c r="BI244" s="1048"/>
    </row>
    <row r="245" spans="1:61" ht="45" customHeight="1">
      <c r="A245" s="1031"/>
      <c r="B245" s="1035"/>
      <c r="C245" s="1014"/>
      <c r="D245" s="1014"/>
      <c r="E245" s="1029" t="s">
        <v>726</v>
      </c>
      <c r="F245" s="1014"/>
      <c r="G245" s="1040"/>
      <c r="H245" s="1014"/>
      <c r="I245" s="120" t="s">
        <v>127</v>
      </c>
      <c r="J245" s="159" t="s">
        <v>90</v>
      </c>
      <c r="K245" s="1042"/>
      <c r="L245" s="1043"/>
      <c r="M245" s="1016"/>
      <c r="N245" s="1014"/>
      <c r="O245" s="1029" t="s">
        <v>727</v>
      </c>
      <c r="P245" s="1014" t="s">
        <v>92</v>
      </c>
      <c r="Q245" s="121" t="s">
        <v>93</v>
      </c>
      <c r="R245" s="122" t="s">
        <v>94</v>
      </c>
      <c r="S245" s="121">
        <v>15</v>
      </c>
      <c r="T245" s="1022">
        <f>SUM(S245:S251)</f>
        <v>100</v>
      </c>
      <c r="U245" s="1022" t="str">
        <f>+IF(AND(T245&lt;=100,T245&gt;=96),"Fuerte",IF(AND(T245&lt;=95,T245&gt;=86),"Moderado",IF(AND(T245&lt;=85,K245&gt;=0),"Débil"," ")))</f>
        <v>Fuerte</v>
      </c>
      <c r="V245" s="1031" t="s">
        <v>95</v>
      </c>
      <c r="W245" s="1022" t="str">
        <f>IF(AND(EXACT(U245,"Fuerte"),(EXACT(V245,"Fuerte"))),"Fuerte",IF(AND(EXACT(U245,"Fuerte"),(EXACT(V245,"Moderado"))),"Moderado",IF(AND(EXACT(U245,"Fuerte"),(EXACT(V245,"Débil"))),"Débil",IF(AND(EXACT(U245,"Moderado"),(EXACT(V245,"Fuerte"))),"Moderado",IF(AND(EXACT(U245,"Moderado"),(EXACT(V245,"Moderado"))),"Moderado",IF(AND(EXACT(U245,"Moderado"),(EXACT(V245,"Débil"))),"Débil",IF(AND(EXACT(U245,"Débil"),(EXACT(V245,"Fuerte"))),"Débil",IF(AND(EXACT(U245,"Débil"),(EXACT(V245,"Moderado"))),"Débil",IF(AND(EXACT(U245,"Débil"),(EXACT(V245,"Débil"))),"Débil",)))))))))</f>
        <v>Fuerte</v>
      </c>
      <c r="X245" s="1022">
        <f>IF(W245="Fuerte",100,IF(W245="Moderado",50,IF(W245="Débil",0)))</f>
        <v>100</v>
      </c>
      <c r="Y245" s="1022"/>
      <c r="Z245" s="1001" t="s">
        <v>578</v>
      </c>
      <c r="AA245" s="249"/>
      <c r="AB245" s="249"/>
      <c r="AC245" s="249"/>
      <c r="AD245" s="1039" t="s">
        <v>721</v>
      </c>
      <c r="AE245" s="1009" t="s">
        <v>728</v>
      </c>
      <c r="AF245" s="1008"/>
      <c r="AG245" s="1015"/>
      <c r="AH245" s="1008"/>
      <c r="AI245" s="1016"/>
      <c r="AJ245" s="1016"/>
      <c r="AK245" s="1016"/>
      <c r="AL245" s="1016"/>
      <c r="AM245" s="1014"/>
      <c r="AN245" s="1023" t="s">
        <v>729</v>
      </c>
      <c r="AO245" s="1017"/>
      <c r="AP245" s="1017"/>
      <c r="AQ245" s="1012"/>
      <c r="AR245" s="1013" t="s">
        <v>730</v>
      </c>
      <c r="AS245" s="1028"/>
      <c r="AT245" s="1030"/>
      <c r="AU245" s="1030"/>
      <c r="AV245" s="1030"/>
      <c r="AW245" s="1030"/>
      <c r="AX245" s="1030"/>
      <c r="AY245" s="1030"/>
      <c r="AZ245" s="1030"/>
      <c r="BA245" s="1030"/>
      <c r="BB245" s="1030"/>
      <c r="BC245" s="1030"/>
      <c r="BD245" s="1057"/>
      <c r="BE245" s="1055"/>
      <c r="BF245" s="1024"/>
      <c r="BG245" s="1024"/>
      <c r="BH245" s="1024"/>
      <c r="BI245" s="1048"/>
    </row>
    <row r="246" spans="1:61" ht="45" customHeight="1">
      <c r="A246" s="1031"/>
      <c r="B246" s="1035"/>
      <c r="C246" s="1014"/>
      <c r="D246" s="1014"/>
      <c r="E246" s="1029"/>
      <c r="F246" s="1014"/>
      <c r="G246" s="1040"/>
      <c r="H246" s="1014"/>
      <c r="I246" s="123" t="s">
        <v>128</v>
      </c>
      <c r="J246" s="159" t="s">
        <v>111</v>
      </c>
      <c r="K246" s="1042"/>
      <c r="L246" s="1043"/>
      <c r="M246" s="1016"/>
      <c r="N246" s="1014"/>
      <c r="O246" s="1029"/>
      <c r="P246" s="1014"/>
      <c r="Q246" s="121" t="s">
        <v>105</v>
      </c>
      <c r="R246" s="122" t="s">
        <v>106</v>
      </c>
      <c r="S246" s="121">
        <v>15</v>
      </c>
      <c r="T246" s="1022"/>
      <c r="U246" s="1022"/>
      <c r="V246" s="1031"/>
      <c r="W246" s="1022"/>
      <c r="X246" s="1022"/>
      <c r="Y246" s="1022"/>
      <c r="Z246" s="1002"/>
      <c r="AA246" s="269"/>
      <c r="AB246" s="269"/>
      <c r="AC246" s="269"/>
      <c r="AD246" s="1040"/>
      <c r="AE246" s="1010"/>
      <c r="AF246" s="1008"/>
      <c r="AG246" s="1015"/>
      <c r="AH246" s="1008"/>
      <c r="AI246" s="1016"/>
      <c r="AJ246" s="1016"/>
      <c r="AK246" s="1016"/>
      <c r="AL246" s="1016"/>
      <c r="AM246" s="1014"/>
      <c r="AN246" s="1023"/>
      <c r="AO246" s="1017"/>
      <c r="AP246" s="1017"/>
      <c r="AQ246" s="1012"/>
      <c r="AR246" s="1013"/>
      <c r="AS246" s="1028"/>
      <c r="AT246" s="1030"/>
      <c r="AU246" s="1030"/>
      <c r="AV246" s="1030"/>
      <c r="AW246" s="1030"/>
      <c r="AX246" s="1030"/>
      <c r="AY246" s="1030"/>
      <c r="AZ246" s="1030"/>
      <c r="BA246" s="1030"/>
      <c r="BB246" s="1030"/>
      <c r="BC246" s="1030"/>
      <c r="BD246" s="1057"/>
      <c r="BE246" s="1055"/>
      <c r="BF246" s="1024"/>
      <c r="BG246" s="1024"/>
      <c r="BH246" s="1024"/>
      <c r="BI246" s="1048"/>
    </row>
    <row r="247" spans="1:61" ht="45" customHeight="1">
      <c r="A247" s="1031"/>
      <c r="B247" s="1035"/>
      <c r="C247" s="1014"/>
      <c r="D247" s="1014"/>
      <c r="E247" s="1029"/>
      <c r="F247" s="1014"/>
      <c r="G247" s="1040"/>
      <c r="H247" s="1014"/>
      <c r="I247" s="123" t="s">
        <v>129</v>
      </c>
      <c r="J247" s="159" t="s">
        <v>111</v>
      </c>
      <c r="K247" s="1042"/>
      <c r="L247" s="1043"/>
      <c r="M247" s="1016"/>
      <c r="N247" s="1014"/>
      <c r="O247" s="1029"/>
      <c r="P247" s="1014"/>
      <c r="Q247" s="121" t="s">
        <v>108</v>
      </c>
      <c r="R247" s="122" t="s">
        <v>109</v>
      </c>
      <c r="S247" s="121">
        <v>15</v>
      </c>
      <c r="T247" s="1022"/>
      <c r="U247" s="1022"/>
      <c r="V247" s="1031"/>
      <c r="W247" s="1022"/>
      <c r="X247" s="1022"/>
      <c r="Y247" s="1022"/>
      <c r="Z247" s="1002"/>
      <c r="AA247" s="269"/>
      <c r="AB247" s="269"/>
      <c r="AC247" s="269"/>
      <c r="AD247" s="1040"/>
      <c r="AE247" s="1010"/>
      <c r="AF247" s="1008"/>
      <c r="AG247" s="1015"/>
      <c r="AH247" s="1008"/>
      <c r="AI247" s="1016"/>
      <c r="AJ247" s="1016"/>
      <c r="AK247" s="1016"/>
      <c r="AL247" s="1016"/>
      <c r="AM247" s="1014"/>
      <c r="AN247" s="1023"/>
      <c r="AO247" s="1017"/>
      <c r="AP247" s="1017"/>
      <c r="AQ247" s="1012"/>
      <c r="AR247" s="1013"/>
      <c r="AS247" s="1028"/>
      <c r="AT247" s="1030"/>
      <c r="AU247" s="1030"/>
      <c r="AV247" s="1030"/>
      <c r="AW247" s="1030"/>
      <c r="AX247" s="1030"/>
      <c r="AY247" s="1030"/>
      <c r="AZ247" s="1030"/>
      <c r="BA247" s="1030"/>
      <c r="BB247" s="1030"/>
      <c r="BC247" s="1030"/>
      <c r="BD247" s="1057"/>
      <c r="BE247" s="1055"/>
      <c r="BF247" s="1024"/>
      <c r="BG247" s="1024"/>
      <c r="BH247" s="1024"/>
      <c r="BI247" s="1048"/>
    </row>
    <row r="248" spans="1:61" ht="45" customHeight="1">
      <c r="A248" s="1031"/>
      <c r="B248" s="1035"/>
      <c r="C248" s="1014"/>
      <c r="D248" s="1014"/>
      <c r="E248" s="1029"/>
      <c r="F248" s="1014"/>
      <c r="G248" s="1040"/>
      <c r="H248" s="1014"/>
      <c r="I248" s="123" t="s">
        <v>130</v>
      </c>
      <c r="J248" s="159" t="s">
        <v>111</v>
      </c>
      <c r="K248" s="1042"/>
      <c r="L248" s="1043"/>
      <c r="M248" s="1016"/>
      <c r="N248" s="1014"/>
      <c r="O248" s="1029"/>
      <c r="P248" s="1014"/>
      <c r="Q248" s="121" t="s">
        <v>112</v>
      </c>
      <c r="R248" s="122" t="s">
        <v>113</v>
      </c>
      <c r="S248" s="121">
        <v>15</v>
      </c>
      <c r="T248" s="1022"/>
      <c r="U248" s="1022"/>
      <c r="V248" s="1031"/>
      <c r="W248" s="1022"/>
      <c r="X248" s="1022"/>
      <c r="Y248" s="1022"/>
      <c r="Z248" s="1002"/>
      <c r="AA248" s="271">
        <v>0.2</v>
      </c>
      <c r="AB248" s="271">
        <v>0.4</v>
      </c>
      <c r="AC248" s="271">
        <v>0.4</v>
      </c>
      <c r="AD248" s="1040"/>
      <c r="AE248" s="1010"/>
      <c r="AF248" s="1008"/>
      <c r="AG248" s="1015"/>
      <c r="AH248" s="1008"/>
      <c r="AI248" s="1016"/>
      <c r="AJ248" s="1016"/>
      <c r="AK248" s="1016"/>
      <c r="AL248" s="1016"/>
      <c r="AM248" s="1014"/>
      <c r="AN248" s="1023"/>
      <c r="AO248" s="1017"/>
      <c r="AP248" s="1017"/>
      <c r="AQ248" s="1012"/>
      <c r="AR248" s="1013"/>
      <c r="AS248" s="1028"/>
      <c r="AT248" s="1030"/>
      <c r="AU248" s="1030"/>
      <c r="AV248" s="1030"/>
      <c r="AW248" s="1030"/>
      <c r="AX248" s="1030"/>
      <c r="AY248" s="1030"/>
      <c r="AZ248" s="1030"/>
      <c r="BA248" s="1030"/>
      <c r="BB248" s="1030"/>
      <c r="BC248" s="1030"/>
      <c r="BD248" s="1057"/>
      <c r="BE248" s="1055"/>
      <c r="BF248" s="1024"/>
      <c r="BG248" s="1024"/>
      <c r="BH248" s="1024"/>
      <c r="BI248" s="1048"/>
    </row>
    <row r="249" spans="1:61" ht="45" customHeight="1">
      <c r="A249" s="1031"/>
      <c r="B249" s="1035"/>
      <c r="C249" s="1014"/>
      <c r="D249" s="1014"/>
      <c r="E249" s="1029"/>
      <c r="F249" s="1014"/>
      <c r="G249" s="1040"/>
      <c r="H249" s="1014"/>
      <c r="I249" s="123" t="s">
        <v>131</v>
      </c>
      <c r="J249" s="159" t="s">
        <v>111</v>
      </c>
      <c r="K249" s="1042"/>
      <c r="L249" s="1043"/>
      <c r="M249" s="1016"/>
      <c r="N249" s="1014"/>
      <c r="O249" s="1029"/>
      <c r="P249" s="1014"/>
      <c r="Q249" s="121" t="s">
        <v>115</v>
      </c>
      <c r="R249" s="122" t="s">
        <v>116</v>
      </c>
      <c r="S249" s="121">
        <v>15</v>
      </c>
      <c r="T249" s="1022"/>
      <c r="U249" s="1022"/>
      <c r="V249" s="1031"/>
      <c r="W249" s="1022"/>
      <c r="X249" s="1022"/>
      <c r="Y249" s="1022"/>
      <c r="Z249" s="1002"/>
      <c r="AA249" s="269"/>
      <c r="AB249" s="269"/>
      <c r="AC249" s="269"/>
      <c r="AD249" s="1040"/>
      <c r="AE249" s="1010"/>
      <c r="AF249" s="1008"/>
      <c r="AG249" s="1015"/>
      <c r="AH249" s="1008"/>
      <c r="AI249" s="1016"/>
      <c r="AJ249" s="1016"/>
      <c r="AK249" s="1016"/>
      <c r="AL249" s="1016"/>
      <c r="AM249" s="1014"/>
      <c r="AN249" s="1023"/>
      <c r="AO249" s="1017"/>
      <c r="AP249" s="1017"/>
      <c r="AQ249" s="1012"/>
      <c r="AR249" s="1013"/>
      <c r="AS249" s="1028"/>
      <c r="AT249" s="1030"/>
      <c r="AU249" s="1030"/>
      <c r="AV249" s="1030"/>
      <c r="AW249" s="1030"/>
      <c r="AX249" s="1030"/>
      <c r="AY249" s="1030"/>
      <c r="AZ249" s="1030"/>
      <c r="BA249" s="1030"/>
      <c r="BB249" s="1030"/>
      <c r="BC249" s="1030"/>
      <c r="BD249" s="1057"/>
      <c r="BE249" s="1055"/>
      <c r="BF249" s="1024"/>
      <c r="BG249" s="1024"/>
      <c r="BH249" s="1024"/>
      <c r="BI249" s="1048"/>
    </row>
    <row r="250" spans="1:61" ht="45" customHeight="1">
      <c r="A250" s="1031"/>
      <c r="B250" s="1035"/>
      <c r="C250" s="1014"/>
      <c r="D250" s="1014"/>
      <c r="E250" s="1029"/>
      <c r="F250" s="1014"/>
      <c r="G250" s="1040"/>
      <c r="H250" s="1014"/>
      <c r="I250" s="123" t="s">
        <v>132</v>
      </c>
      <c r="J250" s="159" t="s">
        <v>111</v>
      </c>
      <c r="K250" s="1042"/>
      <c r="L250" s="1043"/>
      <c r="M250" s="1016"/>
      <c r="N250" s="1014"/>
      <c r="O250" s="1029"/>
      <c r="P250" s="1014"/>
      <c r="Q250" s="121" t="s">
        <v>118</v>
      </c>
      <c r="R250" s="122" t="s">
        <v>119</v>
      </c>
      <c r="S250" s="121">
        <v>15</v>
      </c>
      <c r="T250" s="1022"/>
      <c r="U250" s="1022"/>
      <c r="V250" s="1031"/>
      <c r="W250" s="1022"/>
      <c r="X250" s="1022"/>
      <c r="Y250" s="1022"/>
      <c r="Z250" s="1002"/>
      <c r="AA250" s="269"/>
      <c r="AB250" s="269"/>
      <c r="AC250" s="269"/>
      <c r="AD250" s="1040"/>
      <c r="AE250" s="1010"/>
      <c r="AF250" s="1008"/>
      <c r="AG250" s="1015"/>
      <c r="AH250" s="1008"/>
      <c r="AI250" s="1016"/>
      <c r="AJ250" s="1016"/>
      <c r="AK250" s="1016"/>
      <c r="AL250" s="1016"/>
      <c r="AM250" s="1014"/>
      <c r="AN250" s="1023"/>
      <c r="AO250" s="1017"/>
      <c r="AP250" s="1017"/>
      <c r="AQ250" s="1012"/>
      <c r="AR250" s="1013"/>
      <c r="AS250" s="1028"/>
      <c r="AT250" s="1030"/>
      <c r="AU250" s="1030"/>
      <c r="AV250" s="1030"/>
      <c r="AW250" s="1030"/>
      <c r="AX250" s="1030"/>
      <c r="AY250" s="1030"/>
      <c r="AZ250" s="1030"/>
      <c r="BA250" s="1030"/>
      <c r="BB250" s="1030"/>
      <c r="BC250" s="1030"/>
      <c r="BD250" s="1057"/>
      <c r="BE250" s="1055"/>
      <c r="BF250" s="1024"/>
      <c r="BG250" s="1024"/>
      <c r="BH250" s="1024"/>
      <c r="BI250" s="1048"/>
    </row>
    <row r="251" spans="1:61" ht="45" customHeight="1">
      <c r="A251" s="1031"/>
      <c r="B251" s="1035"/>
      <c r="C251" s="1014"/>
      <c r="D251" s="1014"/>
      <c r="E251" s="1029"/>
      <c r="F251" s="1014"/>
      <c r="G251" s="1040"/>
      <c r="H251" s="1014"/>
      <c r="I251" s="123" t="s">
        <v>133</v>
      </c>
      <c r="J251" s="159" t="s">
        <v>111</v>
      </c>
      <c r="K251" s="1042"/>
      <c r="L251" s="1043"/>
      <c r="M251" s="1016"/>
      <c r="N251" s="1014"/>
      <c r="O251" s="1029"/>
      <c r="P251" s="1014"/>
      <c r="Q251" s="121" t="s">
        <v>121</v>
      </c>
      <c r="R251" s="122" t="s">
        <v>122</v>
      </c>
      <c r="S251" s="121">
        <v>10</v>
      </c>
      <c r="T251" s="1022"/>
      <c r="U251" s="1022"/>
      <c r="V251" s="1031"/>
      <c r="W251" s="1022"/>
      <c r="X251" s="1022"/>
      <c r="Y251" s="1022"/>
      <c r="Z251" s="1002"/>
      <c r="AA251" s="269"/>
      <c r="AB251" s="269"/>
      <c r="AC251" s="269"/>
      <c r="AD251" s="1040"/>
      <c r="AE251" s="1010"/>
      <c r="AF251" s="1008"/>
      <c r="AG251" s="1015"/>
      <c r="AH251" s="1008"/>
      <c r="AI251" s="1016"/>
      <c r="AJ251" s="1016"/>
      <c r="AK251" s="1016"/>
      <c r="AL251" s="1016"/>
      <c r="AM251" s="1014"/>
      <c r="AN251" s="1023"/>
      <c r="AO251" s="1017"/>
      <c r="AP251" s="1017"/>
      <c r="AQ251" s="1012"/>
      <c r="AR251" s="1013"/>
      <c r="AS251" s="1028"/>
      <c r="AT251" s="1030"/>
      <c r="AU251" s="1030"/>
      <c r="AV251" s="1030"/>
      <c r="AW251" s="1030"/>
      <c r="AX251" s="1030"/>
      <c r="AY251" s="1030"/>
      <c r="AZ251" s="1030"/>
      <c r="BA251" s="1030"/>
      <c r="BB251" s="1030"/>
      <c r="BC251" s="1030"/>
      <c r="BD251" s="1057"/>
      <c r="BE251" s="1055"/>
      <c r="BF251" s="1024"/>
      <c r="BG251" s="1024"/>
      <c r="BH251" s="1024"/>
      <c r="BI251" s="1048"/>
    </row>
    <row r="252" spans="1:61" ht="45" customHeight="1" thickBot="1">
      <c r="A252" s="1031"/>
      <c r="B252" s="1035"/>
      <c r="C252" s="1014"/>
      <c r="D252" s="1014"/>
      <c r="E252" s="1029"/>
      <c r="F252" s="1014"/>
      <c r="G252" s="1041"/>
      <c r="H252" s="1014"/>
      <c r="I252" s="123" t="s">
        <v>134</v>
      </c>
      <c r="J252" s="159" t="s">
        <v>111</v>
      </c>
      <c r="K252" s="1042"/>
      <c r="L252" s="1043"/>
      <c r="M252" s="1016"/>
      <c r="N252" s="1014"/>
      <c r="O252" s="1029"/>
      <c r="P252" s="1014"/>
      <c r="Q252" s="121"/>
      <c r="R252" s="122"/>
      <c r="S252" s="121"/>
      <c r="T252" s="1022"/>
      <c r="U252" s="1022"/>
      <c r="V252" s="1031"/>
      <c r="W252" s="1022"/>
      <c r="X252" s="1022"/>
      <c r="Y252" s="1022"/>
      <c r="Z252" s="1003"/>
      <c r="AA252" s="270"/>
      <c r="AB252" s="270"/>
      <c r="AC252" s="270"/>
      <c r="AD252" s="1041"/>
      <c r="AE252" s="1011"/>
      <c r="AF252" s="1008"/>
      <c r="AG252" s="1015"/>
      <c r="AH252" s="1008"/>
      <c r="AI252" s="1016"/>
      <c r="AJ252" s="1016"/>
      <c r="AK252" s="1016"/>
      <c r="AL252" s="1016"/>
      <c r="AM252" s="1014"/>
      <c r="AN252" s="1023"/>
      <c r="AO252" s="1017"/>
      <c r="AP252" s="1017"/>
      <c r="AQ252" s="1012"/>
      <c r="AR252" s="1013"/>
      <c r="AS252" s="1028"/>
      <c r="AT252" s="1030"/>
      <c r="AU252" s="1030"/>
      <c r="AV252" s="1030"/>
      <c r="AW252" s="1030"/>
      <c r="AX252" s="1030"/>
      <c r="AY252" s="1030"/>
      <c r="AZ252" s="1030"/>
      <c r="BA252" s="1030"/>
      <c r="BB252" s="1030"/>
      <c r="BC252" s="1030"/>
      <c r="BD252" s="1057"/>
      <c r="BE252" s="1055"/>
      <c r="BF252" s="1024"/>
      <c r="BG252" s="1024"/>
      <c r="BH252" s="1024"/>
      <c r="BI252" s="1048"/>
    </row>
    <row r="253" spans="1:61" ht="46.5" customHeight="1">
      <c r="A253" s="1031">
        <v>14</v>
      </c>
      <c r="B253" s="1035" t="s">
        <v>731</v>
      </c>
      <c r="C253" s="1014" t="s">
        <v>296</v>
      </c>
      <c r="D253" s="1014" t="s">
        <v>85</v>
      </c>
      <c r="E253" s="1029" t="s">
        <v>732</v>
      </c>
      <c r="F253" s="1014" t="s">
        <v>733</v>
      </c>
      <c r="G253" s="1039" t="s">
        <v>564</v>
      </c>
      <c r="H253" s="1014" t="s">
        <v>88</v>
      </c>
      <c r="I253" s="120" t="s">
        <v>89</v>
      </c>
      <c r="J253" s="159" t="s">
        <v>90</v>
      </c>
      <c r="K253" s="1042">
        <v>6</v>
      </c>
      <c r="L253" s="1043" t="s">
        <v>40</v>
      </c>
      <c r="M253" s="1016" t="s">
        <v>706</v>
      </c>
      <c r="N253" s="1014" t="s">
        <v>565</v>
      </c>
      <c r="O253" s="1029" t="s">
        <v>734</v>
      </c>
      <c r="P253" s="1014" t="s">
        <v>92</v>
      </c>
      <c r="Q253" s="121" t="s">
        <v>93</v>
      </c>
      <c r="R253" s="122" t="s">
        <v>94</v>
      </c>
      <c r="S253" s="121">
        <v>15</v>
      </c>
      <c r="T253" s="1022">
        <v>100</v>
      </c>
      <c r="U253" s="1022" t="s">
        <v>95</v>
      </c>
      <c r="V253" s="1031" t="s">
        <v>95</v>
      </c>
      <c r="W253" s="1022" t="s">
        <v>95</v>
      </c>
      <c r="X253" s="1022">
        <v>100</v>
      </c>
      <c r="Y253" s="1022">
        <v>100</v>
      </c>
      <c r="Z253" s="1001" t="s">
        <v>578</v>
      </c>
      <c r="AA253" s="249"/>
      <c r="AB253" s="249"/>
      <c r="AC253" s="249"/>
      <c r="AD253" s="1039" t="s">
        <v>735</v>
      </c>
      <c r="AE253" s="1044">
        <v>44926</v>
      </c>
      <c r="AF253" s="1008" t="s">
        <v>95</v>
      </c>
      <c r="AG253" s="1015" t="s">
        <v>99</v>
      </c>
      <c r="AH253" s="1008" t="s">
        <v>100</v>
      </c>
      <c r="AI253" s="1016" t="s">
        <v>88</v>
      </c>
      <c r="AJ253" s="1016" t="s">
        <v>705</v>
      </c>
      <c r="AK253" s="1016" t="s">
        <v>40</v>
      </c>
      <c r="AL253" s="1016" t="s">
        <v>706</v>
      </c>
      <c r="AM253" s="1014" t="s">
        <v>565</v>
      </c>
      <c r="AN253" s="1019" t="s">
        <v>736</v>
      </c>
      <c r="AO253" s="1017">
        <v>44562</v>
      </c>
      <c r="AP253" s="1017">
        <v>44926</v>
      </c>
      <c r="AQ253" s="1012" t="s">
        <v>735</v>
      </c>
      <c r="AR253" s="1013" t="s">
        <v>737</v>
      </c>
      <c r="AS253" s="1032"/>
      <c r="AT253" s="1025"/>
      <c r="AU253" s="1025"/>
      <c r="AV253" s="1025"/>
      <c r="AW253" s="1025"/>
      <c r="AX253" s="1025"/>
      <c r="AY253" s="1025"/>
      <c r="AZ253" s="1025"/>
      <c r="BA253" s="1025"/>
      <c r="BB253" s="1025"/>
      <c r="BC253" s="1025"/>
      <c r="BD253" s="1071"/>
      <c r="BE253" s="1064"/>
      <c r="BF253" s="1058"/>
      <c r="BG253" s="1058"/>
      <c r="BH253" s="1058"/>
      <c r="BI253" s="1052"/>
    </row>
    <row r="254" spans="1:61" ht="30" customHeight="1">
      <c r="A254" s="1031"/>
      <c r="B254" s="1035"/>
      <c r="C254" s="1014"/>
      <c r="D254" s="1014"/>
      <c r="E254" s="1029"/>
      <c r="F254" s="1014"/>
      <c r="G254" s="1040"/>
      <c r="H254" s="1014"/>
      <c r="I254" s="120" t="s">
        <v>104</v>
      </c>
      <c r="J254" s="159" t="s">
        <v>90</v>
      </c>
      <c r="K254" s="1042"/>
      <c r="L254" s="1043"/>
      <c r="M254" s="1016"/>
      <c r="N254" s="1014"/>
      <c r="O254" s="1029"/>
      <c r="P254" s="1014"/>
      <c r="Q254" s="121" t="s">
        <v>105</v>
      </c>
      <c r="R254" s="122" t="s">
        <v>106</v>
      </c>
      <c r="S254" s="121">
        <v>15</v>
      </c>
      <c r="T254" s="1022"/>
      <c r="U254" s="1022"/>
      <c r="V254" s="1031"/>
      <c r="W254" s="1022"/>
      <c r="X254" s="1022"/>
      <c r="Y254" s="1022"/>
      <c r="Z254" s="1002"/>
      <c r="AA254" s="269"/>
      <c r="AB254" s="269"/>
      <c r="AC254" s="269"/>
      <c r="AD254" s="1040"/>
      <c r="AE254" s="1045"/>
      <c r="AF254" s="1008"/>
      <c r="AG254" s="1015"/>
      <c r="AH254" s="1008"/>
      <c r="AI254" s="1016"/>
      <c r="AJ254" s="1016"/>
      <c r="AK254" s="1016"/>
      <c r="AL254" s="1016"/>
      <c r="AM254" s="1014"/>
      <c r="AN254" s="1020"/>
      <c r="AO254" s="1017"/>
      <c r="AP254" s="1017"/>
      <c r="AQ254" s="1012"/>
      <c r="AR254" s="1013"/>
      <c r="AS254" s="1033"/>
      <c r="AT254" s="1026"/>
      <c r="AU254" s="1026"/>
      <c r="AV254" s="1026"/>
      <c r="AW254" s="1026"/>
      <c r="AX254" s="1026"/>
      <c r="AY254" s="1026"/>
      <c r="AZ254" s="1026"/>
      <c r="BA254" s="1026"/>
      <c r="BB254" s="1026"/>
      <c r="BC254" s="1026"/>
      <c r="BD254" s="1072"/>
      <c r="BE254" s="1065"/>
      <c r="BF254" s="1059"/>
      <c r="BG254" s="1059"/>
      <c r="BH254" s="1059"/>
      <c r="BI254" s="1053"/>
    </row>
    <row r="255" spans="1:61" ht="30" customHeight="1">
      <c r="A255" s="1031"/>
      <c r="B255" s="1035"/>
      <c r="C255" s="1014"/>
      <c r="D255" s="1014"/>
      <c r="E255" s="1029"/>
      <c r="F255" s="1014"/>
      <c r="G255" s="1040"/>
      <c r="H255" s="1014"/>
      <c r="I255" s="120" t="s">
        <v>107</v>
      </c>
      <c r="J255" s="159" t="s">
        <v>111</v>
      </c>
      <c r="K255" s="1042"/>
      <c r="L255" s="1043"/>
      <c r="M255" s="1016"/>
      <c r="N255" s="1014"/>
      <c r="O255" s="1029"/>
      <c r="P255" s="1014"/>
      <c r="Q255" s="121" t="s">
        <v>108</v>
      </c>
      <c r="R255" s="122" t="s">
        <v>109</v>
      </c>
      <c r="S255" s="121">
        <v>15</v>
      </c>
      <c r="T255" s="1022"/>
      <c r="U255" s="1022"/>
      <c r="V255" s="1031"/>
      <c r="W255" s="1022"/>
      <c r="X255" s="1022"/>
      <c r="Y255" s="1022"/>
      <c r="Z255" s="1002"/>
      <c r="AA255" s="269"/>
      <c r="AB255" s="269"/>
      <c r="AC255" s="269"/>
      <c r="AD255" s="1040"/>
      <c r="AE255" s="1045"/>
      <c r="AF255" s="1008"/>
      <c r="AG255" s="1015"/>
      <c r="AH255" s="1008"/>
      <c r="AI255" s="1016"/>
      <c r="AJ255" s="1016"/>
      <c r="AK255" s="1016"/>
      <c r="AL255" s="1016"/>
      <c r="AM255" s="1014"/>
      <c r="AN255" s="1020"/>
      <c r="AO255" s="1017"/>
      <c r="AP255" s="1017"/>
      <c r="AQ255" s="1012"/>
      <c r="AR255" s="1013"/>
      <c r="AS255" s="1033"/>
      <c r="AT255" s="1026"/>
      <c r="AU255" s="1026"/>
      <c r="AV255" s="1026"/>
      <c r="AW255" s="1026"/>
      <c r="AX255" s="1026"/>
      <c r="AY255" s="1026"/>
      <c r="AZ255" s="1026"/>
      <c r="BA255" s="1026"/>
      <c r="BB255" s="1026"/>
      <c r="BC255" s="1026"/>
      <c r="BD255" s="1072"/>
      <c r="BE255" s="1065"/>
      <c r="BF255" s="1059"/>
      <c r="BG255" s="1059"/>
      <c r="BH255" s="1059"/>
      <c r="BI255" s="1053"/>
    </row>
    <row r="256" spans="1:61" ht="30" customHeight="1">
      <c r="A256" s="1031"/>
      <c r="B256" s="1035"/>
      <c r="C256" s="1014"/>
      <c r="D256" s="1014"/>
      <c r="E256" s="1029"/>
      <c r="F256" s="1014"/>
      <c r="G256" s="1040"/>
      <c r="H256" s="1014"/>
      <c r="I256" s="120" t="s">
        <v>110</v>
      </c>
      <c r="J256" s="159" t="s">
        <v>111</v>
      </c>
      <c r="K256" s="1042"/>
      <c r="L256" s="1043"/>
      <c r="M256" s="1016"/>
      <c r="N256" s="1014"/>
      <c r="O256" s="1029"/>
      <c r="P256" s="1014"/>
      <c r="Q256" s="121" t="s">
        <v>112</v>
      </c>
      <c r="R256" s="122" t="s">
        <v>113</v>
      </c>
      <c r="S256" s="121">
        <v>15</v>
      </c>
      <c r="T256" s="1022"/>
      <c r="U256" s="1022"/>
      <c r="V256" s="1031"/>
      <c r="W256" s="1022"/>
      <c r="X256" s="1022"/>
      <c r="Y256" s="1022"/>
      <c r="Z256" s="1002"/>
      <c r="AA256" s="269"/>
      <c r="AB256" s="269"/>
      <c r="AC256" s="269"/>
      <c r="AD256" s="1040"/>
      <c r="AE256" s="1045"/>
      <c r="AF256" s="1008"/>
      <c r="AG256" s="1015"/>
      <c r="AH256" s="1008"/>
      <c r="AI256" s="1016"/>
      <c r="AJ256" s="1016"/>
      <c r="AK256" s="1016"/>
      <c r="AL256" s="1016"/>
      <c r="AM256" s="1014"/>
      <c r="AN256" s="1020"/>
      <c r="AO256" s="1017"/>
      <c r="AP256" s="1017"/>
      <c r="AQ256" s="1012"/>
      <c r="AR256" s="1013"/>
      <c r="AS256" s="1033"/>
      <c r="AT256" s="1026"/>
      <c r="AU256" s="1026"/>
      <c r="AV256" s="1026"/>
      <c r="AW256" s="1026"/>
      <c r="AX256" s="1026"/>
      <c r="AY256" s="1026"/>
      <c r="AZ256" s="1026"/>
      <c r="BA256" s="1026"/>
      <c r="BB256" s="1026"/>
      <c r="BC256" s="1026"/>
      <c r="BD256" s="1072"/>
      <c r="BE256" s="1065"/>
      <c r="BF256" s="1059"/>
      <c r="BG256" s="1059"/>
      <c r="BH256" s="1059"/>
      <c r="BI256" s="1053"/>
    </row>
    <row r="257" spans="1:61" ht="30" customHeight="1">
      <c r="A257" s="1031"/>
      <c r="B257" s="1035"/>
      <c r="C257" s="1014"/>
      <c r="D257" s="1014"/>
      <c r="E257" s="1029"/>
      <c r="F257" s="1014"/>
      <c r="G257" s="1040"/>
      <c r="H257" s="1014"/>
      <c r="I257" s="120" t="s">
        <v>114</v>
      </c>
      <c r="J257" s="159" t="s">
        <v>111</v>
      </c>
      <c r="K257" s="1042"/>
      <c r="L257" s="1043"/>
      <c r="M257" s="1016"/>
      <c r="N257" s="1014"/>
      <c r="O257" s="1029"/>
      <c r="P257" s="1014"/>
      <c r="Q257" s="121" t="s">
        <v>115</v>
      </c>
      <c r="R257" s="122" t="s">
        <v>116</v>
      </c>
      <c r="S257" s="121">
        <v>15</v>
      </c>
      <c r="T257" s="1022"/>
      <c r="U257" s="1022"/>
      <c r="V257" s="1031"/>
      <c r="W257" s="1022"/>
      <c r="X257" s="1022"/>
      <c r="Y257" s="1022"/>
      <c r="Z257" s="1002"/>
      <c r="AA257" s="269"/>
      <c r="AB257" s="269"/>
      <c r="AC257" s="269"/>
      <c r="AD257" s="1040"/>
      <c r="AE257" s="1045"/>
      <c r="AF257" s="1008"/>
      <c r="AG257" s="1015"/>
      <c r="AH257" s="1008"/>
      <c r="AI257" s="1016"/>
      <c r="AJ257" s="1016"/>
      <c r="AK257" s="1016"/>
      <c r="AL257" s="1016"/>
      <c r="AM257" s="1014"/>
      <c r="AN257" s="1020"/>
      <c r="AO257" s="1017"/>
      <c r="AP257" s="1017"/>
      <c r="AQ257" s="1012"/>
      <c r="AR257" s="1013"/>
      <c r="AS257" s="1033"/>
      <c r="AT257" s="1026"/>
      <c r="AU257" s="1026"/>
      <c r="AV257" s="1026"/>
      <c r="AW257" s="1026"/>
      <c r="AX257" s="1026"/>
      <c r="AY257" s="1026"/>
      <c r="AZ257" s="1026"/>
      <c r="BA257" s="1026"/>
      <c r="BB257" s="1026"/>
      <c r="BC257" s="1026"/>
      <c r="BD257" s="1072"/>
      <c r="BE257" s="1065"/>
      <c r="BF257" s="1059"/>
      <c r="BG257" s="1059"/>
      <c r="BH257" s="1059"/>
      <c r="BI257" s="1053"/>
    </row>
    <row r="258" spans="1:61" ht="30" customHeight="1">
      <c r="A258" s="1031"/>
      <c r="B258" s="1035"/>
      <c r="C258" s="1014"/>
      <c r="D258" s="1014"/>
      <c r="E258" s="1029"/>
      <c r="F258" s="1014"/>
      <c r="G258" s="1040"/>
      <c r="H258" s="1014"/>
      <c r="I258" s="120" t="s">
        <v>117</v>
      </c>
      <c r="J258" s="159" t="s">
        <v>111</v>
      </c>
      <c r="K258" s="1042"/>
      <c r="L258" s="1043"/>
      <c r="M258" s="1016"/>
      <c r="N258" s="1014"/>
      <c r="O258" s="1029"/>
      <c r="P258" s="1014"/>
      <c r="Q258" s="121" t="s">
        <v>118</v>
      </c>
      <c r="R258" s="122" t="s">
        <v>119</v>
      </c>
      <c r="S258" s="121">
        <v>15</v>
      </c>
      <c r="T258" s="1022"/>
      <c r="U258" s="1022"/>
      <c r="V258" s="1031"/>
      <c r="W258" s="1022"/>
      <c r="X258" s="1022"/>
      <c r="Y258" s="1022"/>
      <c r="Z258" s="1002"/>
      <c r="AA258" s="269"/>
      <c r="AB258" s="269"/>
      <c r="AC258" s="269"/>
      <c r="AD258" s="1040"/>
      <c r="AE258" s="1045"/>
      <c r="AF258" s="1008"/>
      <c r="AG258" s="1015"/>
      <c r="AH258" s="1008"/>
      <c r="AI258" s="1016"/>
      <c r="AJ258" s="1016"/>
      <c r="AK258" s="1016"/>
      <c r="AL258" s="1016"/>
      <c r="AM258" s="1014"/>
      <c r="AN258" s="1020"/>
      <c r="AO258" s="1017"/>
      <c r="AP258" s="1017"/>
      <c r="AQ258" s="1012"/>
      <c r="AR258" s="1013"/>
      <c r="AS258" s="1033"/>
      <c r="AT258" s="1026"/>
      <c r="AU258" s="1026"/>
      <c r="AV258" s="1026"/>
      <c r="AW258" s="1026"/>
      <c r="AX258" s="1026"/>
      <c r="AY258" s="1026"/>
      <c r="AZ258" s="1026"/>
      <c r="BA258" s="1026"/>
      <c r="BB258" s="1026"/>
      <c r="BC258" s="1026"/>
      <c r="BD258" s="1072"/>
      <c r="BE258" s="1065"/>
      <c r="BF258" s="1059"/>
      <c r="BG258" s="1059"/>
      <c r="BH258" s="1059"/>
      <c r="BI258" s="1053"/>
    </row>
    <row r="259" spans="1:61" ht="30" customHeight="1">
      <c r="A259" s="1031"/>
      <c r="B259" s="1035"/>
      <c r="C259" s="1014"/>
      <c r="D259" s="1014"/>
      <c r="E259" s="1029"/>
      <c r="F259" s="1014"/>
      <c r="G259" s="1040"/>
      <c r="H259" s="1014"/>
      <c r="I259" s="120" t="s">
        <v>120</v>
      </c>
      <c r="J259" s="159" t="s">
        <v>90</v>
      </c>
      <c r="K259" s="1042"/>
      <c r="L259" s="1043"/>
      <c r="M259" s="1016"/>
      <c r="N259" s="1014"/>
      <c r="O259" s="1029"/>
      <c r="P259" s="1014"/>
      <c r="Q259" s="121" t="s">
        <v>121</v>
      </c>
      <c r="R259" s="122" t="s">
        <v>122</v>
      </c>
      <c r="S259" s="121">
        <v>10</v>
      </c>
      <c r="T259" s="1022"/>
      <c r="U259" s="1022"/>
      <c r="V259" s="1031"/>
      <c r="W259" s="1022"/>
      <c r="X259" s="1022"/>
      <c r="Y259" s="1022"/>
      <c r="Z259" s="1002"/>
      <c r="AA259" s="271">
        <v>0.33</v>
      </c>
      <c r="AB259" s="271">
        <v>0.33</v>
      </c>
      <c r="AC259" s="271">
        <v>0.34</v>
      </c>
      <c r="AD259" s="1040"/>
      <c r="AE259" s="1045"/>
      <c r="AF259" s="1008"/>
      <c r="AG259" s="1015"/>
      <c r="AH259" s="1008"/>
      <c r="AI259" s="1016"/>
      <c r="AJ259" s="1016"/>
      <c r="AK259" s="1016"/>
      <c r="AL259" s="1016"/>
      <c r="AM259" s="1014"/>
      <c r="AN259" s="1020"/>
      <c r="AO259" s="1017"/>
      <c r="AP259" s="1017"/>
      <c r="AQ259" s="1012"/>
      <c r="AR259" s="1013"/>
      <c r="AS259" s="1033"/>
      <c r="AT259" s="1026"/>
      <c r="AU259" s="1026"/>
      <c r="AV259" s="1026"/>
      <c r="AW259" s="1026"/>
      <c r="AX259" s="1026"/>
      <c r="AY259" s="1026"/>
      <c r="AZ259" s="1026"/>
      <c r="BA259" s="1026"/>
      <c r="BB259" s="1026"/>
      <c r="BC259" s="1026"/>
      <c r="BD259" s="1072"/>
      <c r="BE259" s="1065"/>
      <c r="BF259" s="1059"/>
      <c r="BG259" s="1059"/>
      <c r="BH259" s="1059"/>
      <c r="BI259" s="1053"/>
    </row>
    <row r="260" spans="1:61" ht="72" customHeight="1">
      <c r="A260" s="1031"/>
      <c r="B260" s="1035"/>
      <c r="C260" s="1014"/>
      <c r="D260" s="1014"/>
      <c r="E260" s="1029"/>
      <c r="F260" s="1014"/>
      <c r="G260" s="1040"/>
      <c r="H260" s="1014"/>
      <c r="I260" s="120" t="s">
        <v>123</v>
      </c>
      <c r="J260" s="159" t="s">
        <v>111</v>
      </c>
      <c r="K260" s="1042"/>
      <c r="L260" s="1043"/>
      <c r="M260" s="1016"/>
      <c r="N260" s="1014"/>
      <c r="O260" s="1029"/>
      <c r="P260" s="1014"/>
      <c r="Q260" s="1022"/>
      <c r="R260" s="1031"/>
      <c r="S260" s="1022"/>
      <c r="T260" s="1022"/>
      <c r="U260" s="1022"/>
      <c r="V260" s="1031"/>
      <c r="W260" s="1022"/>
      <c r="X260" s="1022"/>
      <c r="Y260" s="1022"/>
      <c r="Z260" s="1002"/>
      <c r="AA260" s="269"/>
      <c r="AB260" s="269"/>
      <c r="AC260" s="269"/>
      <c r="AD260" s="1040"/>
      <c r="AE260" s="1045"/>
      <c r="AF260" s="1008"/>
      <c r="AG260" s="1015"/>
      <c r="AH260" s="1008"/>
      <c r="AI260" s="1016"/>
      <c r="AJ260" s="1016"/>
      <c r="AK260" s="1016"/>
      <c r="AL260" s="1016"/>
      <c r="AM260" s="1014"/>
      <c r="AN260" s="1020"/>
      <c r="AO260" s="1017"/>
      <c r="AP260" s="1017"/>
      <c r="AQ260" s="1012"/>
      <c r="AR260" s="1013"/>
      <c r="AS260" s="1034"/>
      <c r="AT260" s="1027"/>
      <c r="AU260" s="1027"/>
      <c r="AV260" s="1027"/>
      <c r="AW260" s="1027"/>
      <c r="AX260" s="1027"/>
      <c r="AY260" s="1027"/>
      <c r="AZ260" s="1027"/>
      <c r="BA260" s="1027"/>
      <c r="BB260" s="1027"/>
      <c r="BC260" s="1027"/>
      <c r="BD260" s="1073"/>
      <c r="BE260" s="1066"/>
      <c r="BF260" s="1060"/>
      <c r="BG260" s="1060"/>
      <c r="BH260" s="1060"/>
      <c r="BI260" s="1054"/>
    </row>
    <row r="261" spans="1:61" ht="45" customHeight="1">
      <c r="A261" s="1031"/>
      <c r="B261" s="1035"/>
      <c r="C261" s="1014"/>
      <c r="D261" s="1014"/>
      <c r="E261" s="1029"/>
      <c r="F261" s="1014"/>
      <c r="G261" s="1040"/>
      <c r="H261" s="1014"/>
      <c r="I261" s="120" t="s">
        <v>124</v>
      </c>
      <c r="J261" s="159" t="s">
        <v>111</v>
      </c>
      <c r="K261" s="1042"/>
      <c r="L261" s="1043"/>
      <c r="M261" s="1016"/>
      <c r="N261" s="1014"/>
      <c r="O261" s="1029"/>
      <c r="P261" s="1014"/>
      <c r="Q261" s="1022"/>
      <c r="R261" s="1031"/>
      <c r="S261" s="1022"/>
      <c r="T261" s="1022"/>
      <c r="U261" s="1022"/>
      <c r="V261" s="1031"/>
      <c r="W261" s="1022"/>
      <c r="X261" s="1022"/>
      <c r="Y261" s="1022"/>
      <c r="Z261" s="1002"/>
      <c r="AA261" s="269"/>
      <c r="AB261" s="269"/>
      <c r="AC261" s="269"/>
      <c r="AD261" s="1040"/>
      <c r="AE261" s="1045"/>
      <c r="AF261" s="1008"/>
      <c r="AG261" s="1015"/>
      <c r="AH261" s="1008"/>
      <c r="AI261" s="1016"/>
      <c r="AJ261" s="1016"/>
      <c r="AK261" s="1016"/>
      <c r="AL261" s="1016"/>
      <c r="AM261" s="1014"/>
      <c r="AN261" s="1020"/>
      <c r="AO261" s="1017"/>
      <c r="AP261" s="1017"/>
      <c r="AQ261" s="1012"/>
      <c r="AR261" s="1013"/>
      <c r="AS261" s="1028"/>
      <c r="AT261" s="1030"/>
      <c r="AU261" s="1030"/>
      <c r="AV261" s="1030"/>
      <c r="AW261" s="1030"/>
      <c r="AX261" s="1030"/>
      <c r="AY261" s="1030"/>
      <c r="AZ261" s="1030"/>
      <c r="BA261" s="1030"/>
      <c r="BB261" s="1030"/>
      <c r="BC261" s="1030"/>
      <c r="BD261" s="1057"/>
      <c r="BE261" s="1055"/>
      <c r="BF261" s="1024"/>
      <c r="BG261" s="1024"/>
      <c r="BH261" s="1024"/>
      <c r="BI261" s="1048"/>
    </row>
    <row r="262" spans="1:61" ht="45" customHeight="1">
      <c r="A262" s="1031"/>
      <c r="B262" s="1035"/>
      <c r="C262" s="1014"/>
      <c r="D262" s="1014"/>
      <c r="E262" s="1029"/>
      <c r="F262" s="1014"/>
      <c r="G262" s="1040"/>
      <c r="H262" s="1014"/>
      <c r="I262" s="120" t="s">
        <v>125</v>
      </c>
      <c r="J262" s="159" t="s">
        <v>90</v>
      </c>
      <c r="K262" s="1042"/>
      <c r="L262" s="1043"/>
      <c r="M262" s="1016"/>
      <c r="N262" s="1014"/>
      <c r="O262" s="1029"/>
      <c r="P262" s="1014"/>
      <c r="Q262" s="1022"/>
      <c r="R262" s="1031"/>
      <c r="S262" s="1022"/>
      <c r="T262" s="1022"/>
      <c r="U262" s="1022"/>
      <c r="V262" s="1031"/>
      <c r="W262" s="1022"/>
      <c r="X262" s="1022"/>
      <c r="Y262" s="1022"/>
      <c r="Z262" s="1002"/>
      <c r="AA262" s="269"/>
      <c r="AB262" s="269"/>
      <c r="AC262" s="269"/>
      <c r="AD262" s="1040"/>
      <c r="AE262" s="1045"/>
      <c r="AF262" s="1008"/>
      <c r="AG262" s="1015"/>
      <c r="AH262" s="1008"/>
      <c r="AI262" s="1016"/>
      <c r="AJ262" s="1016"/>
      <c r="AK262" s="1016"/>
      <c r="AL262" s="1016"/>
      <c r="AM262" s="1014"/>
      <c r="AN262" s="1020"/>
      <c r="AO262" s="1017"/>
      <c r="AP262" s="1017"/>
      <c r="AQ262" s="1012"/>
      <c r="AR262" s="1013"/>
      <c r="AS262" s="1028"/>
      <c r="AT262" s="1030"/>
      <c r="AU262" s="1030"/>
      <c r="AV262" s="1030"/>
      <c r="AW262" s="1030"/>
      <c r="AX262" s="1030"/>
      <c r="AY262" s="1030"/>
      <c r="AZ262" s="1030"/>
      <c r="BA262" s="1030"/>
      <c r="BB262" s="1030"/>
      <c r="BC262" s="1030"/>
      <c r="BD262" s="1057"/>
      <c r="BE262" s="1055"/>
      <c r="BF262" s="1024"/>
      <c r="BG262" s="1024"/>
      <c r="BH262" s="1024"/>
      <c r="BI262" s="1048"/>
    </row>
    <row r="263" spans="1:61" ht="45" customHeight="1">
      <c r="A263" s="1031"/>
      <c r="B263" s="1035"/>
      <c r="C263" s="1014"/>
      <c r="D263" s="1014"/>
      <c r="E263" s="1029"/>
      <c r="F263" s="1014"/>
      <c r="G263" s="1040"/>
      <c r="H263" s="1014"/>
      <c r="I263" s="120" t="s">
        <v>126</v>
      </c>
      <c r="J263" s="159" t="s">
        <v>90</v>
      </c>
      <c r="K263" s="1042"/>
      <c r="L263" s="1043"/>
      <c r="M263" s="1016"/>
      <c r="N263" s="1014"/>
      <c r="O263" s="1029"/>
      <c r="P263" s="1014"/>
      <c r="Q263" s="1022"/>
      <c r="R263" s="1031"/>
      <c r="S263" s="1022"/>
      <c r="T263" s="1022"/>
      <c r="U263" s="1022"/>
      <c r="V263" s="1031"/>
      <c r="W263" s="1022"/>
      <c r="X263" s="1022"/>
      <c r="Y263" s="1022"/>
      <c r="Z263" s="1003"/>
      <c r="AA263" s="270"/>
      <c r="AB263" s="270"/>
      <c r="AC263" s="270"/>
      <c r="AD263" s="1041"/>
      <c r="AE263" s="1046"/>
      <c r="AF263" s="1008"/>
      <c r="AG263" s="1015"/>
      <c r="AH263" s="1008"/>
      <c r="AI263" s="1016"/>
      <c r="AJ263" s="1016"/>
      <c r="AK263" s="1016"/>
      <c r="AL263" s="1016"/>
      <c r="AM263" s="1014"/>
      <c r="AN263" s="1021"/>
      <c r="AO263" s="1017"/>
      <c r="AP263" s="1017"/>
      <c r="AQ263" s="1012"/>
      <c r="AR263" s="1013"/>
      <c r="AS263" s="1028"/>
      <c r="AT263" s="1030"/>
      <c r="AU263" s="1030"/>
      <c r="AV263" s="1030"/>
      <c r="AW263" s="1030"/>
      <c r="AX263" s="1030"/>
      <c r="AY263" s="1030"/>
      <c r="AZ263" s="1030"/>
      <c r="BA263" s="1030"/>
      <c r="BB263" s="1030"/>
      <c r="BC263" s="1030"/>
      <c r="BD263" s="1057"/>
      <c r="BE263" s="1055"/>
      <c r="BF263" s="1024"/>
      <c r="BG263" s="1024"/>
      <c r="BH263" s="1024"/>
      <c r="BI263" s="1048"/>
    </row>
    <row r="264" spans="1:61" ht="45" customHeight="1">
      <c r="A264" s="1031"/>
      <c r="B264" s="1035"/>
      <c r="C264" s="1014"/>
      <c r="D264" s="1014"/>
      <c r="E264" s="1029" t="s">
        <v>738</v>
      </c>
      <c r="F264" s="1014"/>
      <c r="G264" s="1040"/>
      <c r="H264" s="1014"/>
      <c r="I264" s="120" t="s">
        <v>127</v>
      </c>
      <c r="J264" s="159" t="s">
        <v>90</v>
      </c>
      <c r="K264" s="1042"/>
      <c r="L264" s="1043"/>
      <c r="M264" s="1016"/>
      <c r="N264" s="1014"/>
      <c r="O264" s="1029" t="s">
        <v>571</v>
      </c>
      <c r="P264" s="1014"/>
      <c r="Q264" s="121" t="s">
        <v>93</v>
      </c>
      <c r="R264" s="122"/>
      <c r="S264" s="121" t="s">
        <v>201</v>
      </c>
      <c r="T264" s="1022">
        <v>0</v>
      </c>
      <c r="U264" s="1022" t="s">
        <v>739</v>
      </c>
      <c r="V264" s="1031"/>
      <c r="W264" s="1022">
        <v>0</v>
      </c>
      <c r="X264" s="1022" t="b">
        <v>0</v>
      </c>
      <c r="Y264" s="1022"/>
      <c r="Z264" s="1001"/>
      <c r="AA264" s="249"/>
      <c r="AB264" s="249"/>
      <c r="AC264" s="249"/>
      <c r="AD264" s="1039"/>
      <c r="AE264" s="1009"/>
      <c r="AF264" s="1008"/>
      <c r="AG264" s="1015"/>
      <c r="AH264" s="1008"/>
      <c r="AI264" s="1016"/>
      <c r="AJ264" s="1016"/>
      <c r="AK264" s="1016"/>
      <c r="AL264" s="1016"/>
      <c r="AM264" s="1014"/>
      <c r="AN264" s="1023" t="s">
        <v>740</v>
      </c>
      <c r="AO264" s="1017"/>
      <c r="AP264" s="1017"/>
      <c r="AQ264" s="1012"/>
      <c r="AR264" s="1013" t="s">
        <v>741</v>
      </c>
      <c r="AS264" s="1028"/>
      <c r="AT264" s="1030"/>
      <c r="AU264" s="1030"/>
      <c r="AV264" s="1030"/>
      <c r="AW264" s="1030"/>
      <c r="AX264" s="1030"/>
      <c r="AY264" s="1030"/>
      <c r="AZ264" s="1030"/>
      <c r="BA264" s="1030"/>
      <c r="BB264" s="1030"/>
      <c r="BC264" s="1030"/>
      <c r="BD264" s="1057"/>
      <c r="BE264" s="1055"/>
      <c r="BF264" s="1024"/>
      <c r="BG264" s="1024"/>
      <c r="BH264" s="1024"/>
      <c r="BI264" s="1048"/>
    </row>
    <row r="265" spans="1:61" ht="45" customHeight="1">
      <c r="A265" s="1031"/>
      <c r="B265" s="1035"/>
      <c r="C265" s="1014"/>
      <c r="D265" s="1014"/>
      <c r="E265" s="1029"/>
      <c r="F265" s="1014"/>
      <c r="G265" s="1040"/>
      <c r="H265" s="1014"/>
      <c r="I265" s="123" t="s">
        <v>128</v>
      </c>
      <c r="J265" s="159" t="s">
        <v>111</v>
      </c>
      <c r="K265" s="1042"/>
      <c r="L265" s="1043"/>
      <c r="M265" s="1016"/>
      <c r="N265" s="1014"/>
      <c r="O265" s="1029"/>
      <c r="P265" s="1014"/>
      <c r="Q265" s="121" t="s">
        <v>105</v>
      </c>
      <c r="R265" s="122"/>
      <c r="S265" s="121" t="s">
        <v>201</v>
      </c>
      <c r="T265" s="1022"/>
      <c r="U265" s="1022"/>
      <c r="V265" s="1031"/>
      <c r="W265" s="1022"/>
      <c r="X265" s="1022"/>
      <c r="Y265" s="1022"/>
      <c r="Z265" s="1002"/>
      <c r="AA265" s="269"/>
      <c r="AB265" s="269"/>
      <c r="AC265" s="269"/>
      <c r="AD265" s="1040"/>
      <c r="AE265" s="1010"/>
      <c r="AF265" s="1008"/>
      <c r="AG265" s="1015"/>
      <c r="AH265" s="1008"/>
      <c r="AI265" s="1016"/>
      <c r="AJ265" s="1016"/>
      <c r="AK265" s="1016"/>
      <c r="AL265" s="1016"/>
      <c r="AM265" s="1014"/>
      <c r="AN265" s="1023"/>
      <c r="AO265" s="1017"/>
      <c r="AP265" s="1017"/>
      <c r="AQ265" s="1012"/>
      <c r="AR265" s="1013"/>
      <c r="AS265" s="1028"/>
      <c r="AT265" s="1030"/>
      <c r="AU265" s="1030"/>
      <c r="AV265" s="1030"/>
      <c r="AW265" s="1030"/>
      <c r="AX265" s="1030"/>
      <c r="AY265" s="1030"/>
      <c r="AZ265" s="1030"/>
      <c r="BA265" s="1030"/>
      <c r="BB265" s="1030"/>
      <c r="BC265" s="1030"/>
      <c r="BD265" s="1057"/>
      <c r="BE265" s="1055"/>
      <c r="BF265" s="1024"/>
      <c r="BG265" s="1024"/>
      <c r="BH265" s="1024"/>
      <c r="BI265" s="1048"/>
    </row>
    <row r="266" spans="1:61" ht="45" customHeight="1">
      <c r="A266" s="1031"/>
      <c r="B266" s="1035"/>
      <c r="C266" s="1014"/>
      <c r="D266" s="1014"/>
      <c r="E266" s="1029"/>
      <c r="F266" s="1014"/>
      <c r="G266" s="1040"/>
      <c r="H266" s="1014"/>
      <c r="I266" s="123" t="s">
        <v>129</v>
      </c>
      <c r="J266" s="159" t="s">
        <v>111</v>
      </c>
      <c r="K266" s="1042"/>
      <c r="L266" s="1043"/>
      <c r="M266" s="1016"/>
      <c r="N266" s="1014"/>
      <c r="O266" s="1029"/>
      <c r="P266" s="1014"/>
      <c r="Q266" s="121" t="s">
        <v>108</v>
      </c>
      <c r="R266" s="122"/>
      <c r="S266" s="121" t="s">
        <v>201</v>
      </c>
      <c r="T266" s="1022"/>
      <c r="U266" s="1022"/>
      <c r="V266" s="1031"/>
      <c r="W266" s="1022"/>
      <c r="X266" s="1022"/>
      <c r="Y266" s="1022"/>
      <c r="Z266" s="1002"/>
      <c r="AA266" s="269"/>
      <c r="AB266" s="269"/>
      <c r="AC266" s="269"/>
      <c r="AD266" s="1040"/>
      <c r="AE266" s="1010"/>
      <c r="AF266" s="1008"/>
      <c r="AG266" s="1015"/>
      <c r="AH266" s="1008"/>
      <c r="AI266" s="1016"/>
      <c r="AJ266" s="1016"/>
      <c r="AK266" s="1016"/>
      <c r="AL266" s="1016"/>
      <c r="AM266" s="1014"/>
      <c r="AN266" s="1023"/>
      <c r="AO266" s="1017"/>
      <c r="AP266" s="1017"/>
      <c r="AQ266" s="1012"/>
      <c r="AR266" s="1013"/>
      <c r="AS266" s="1028"/>
      <c r="AT266" s="1030"/>
      <c r="AU266" s="1030"/>
      <c r="AV266" s="1030"/>
      <c r="AW266" s="1030"/>
      <c r="AX266" s="1030"/>
      <c r="AY266" s="1030"/>
      <c r="AZ266" s="1030"/>
      <c r="BA266" s="1030"/>
      <c r="BB266" s="1030"/>
      <c r="BC266" s="1030"/>
      <c r="BD266" s="1057"/>
      <c r="BE266" s="1055"/>
      <c r="BF266" s="1024"/>
      <c r="BG266" s="1024"/>
      <c r="BH266" s="1024"/>
      <c r="BI266" s="1048"/>
    </row>
    <row r="267" spans="1:61" ht="45" customHeight="1">
      <c r="A267" s="1031"/>
      <c r="B267" s="1035"/>
      <c r="C267" s="1014"/>
      <c r="D267" s="1014"/>
      <c r="E267" s="1029"/>
      <c r="F267" s="1014"/>
      <c r="G267" s="1040"/>
      <c r="H267" s="1014"/>
      <c r="I267" s="123" t="s">
        <v>130</v>
      </c>
      <c r="J267" s="159" t="s">
        <v>111</v>
      </c>
      <c r="K267" s="1042"/>
      <c r="L267" s="1043"/>
      <c r="M267" s="1016"/>
      <c r="N267" s="1014"/>
      <c r="O267" s="1029"/>
      <c r="P267" s="1014"/>
      <c r="Q267" s="121" t="s">
        <v>112</v>
      </c>
      <c r="R267" s="122"/>
      <c r="S267" s="121" t="s">
        <v>201</v>
      </c>
      <c r="T267" s="1022"/>
      <c r="U267" s="1022"/>
      <c r="V267" s="1031"/>
      <c r="W267" s="1022"/>
      <c r="X267" s="1022"/>
      <c r="Y267" s="1022"/>
      <c r="Z267" s="1002"/>
      <c r="AA267" s="269"/>
      <c r="AB267" s="269"/>
      <c r="AC267" s="269"/>
      <c r="AD267" s="1040"/>
      <c r="AE267" s="1010"/>
      <c r="AF267" s="1008"/>
      <c r="AG267" s="1015"/>
      <c r="AH267" s="1008"/>
      <c r="AI267" s="1016"/>
      <c r="AJ267" s="1016"/>
      <c r="AK267" s="1016"/>
      <c r="AL267" s="1016"/>
      <c r="AM267" s="1014"/>
      <c r="AN267" s="1023"/>
      <c r="AO267" s="1017"/>
      <c r="AP267" s="1017"/>
      <c r="AQ267" s="1012"/>
      <c r="AR267" s="1013"/>
      <c r="AS267" s="1028"/>
      <c r="AT267" s="1030"/>
      <c r="AU267" s="1030"/>
      <c r="AV267" s="1030"/>
      <c r="AW267" s="1030"/>
      <c r="AX267" s="1030"/>
      <c r="AY267" s="1030"/>
      <c r="AZ267" s="1030"/>
      <c r="BA267" s="1030"/>
      <c r="BB267" s="1030"/>
      <c r="BC267" s="1030"/>
      <c r="BD267" s="1057"/>
      <c r="BE267" s="1055"/>
      <c r="BF267" s="1024"/>
      <c r="BG267" s="1024"/>
      <c r="BH267" s="1024"/>
      <c r="BI267" s="1048"/>
    </row>
    <row r="268" spans="1:61" ht="45" customHeight="1">
      <c r="A268" s="1031"/>
      <c r="B268" s="1035"/>
      <c r="C268" s="1014"/>
      <c r="D268" s="1014"/>
      <c r="E268" s="1029"/>
      <c r="F268" s="1014"/>
      <c r="G268" s="1040"/>
      <c r="H268" s="1014"/>
      <c r="I268" s="123" t="s">
        <v>131</v>
      </c>
      <c r="J268" s="159" t="s">
        <v>111</v>
      </c>
      <c r="K268" s="1042"/>
      <c r="L268" s="1043"/>
      <c r="M268" s="1016"/>
      <c r="N268" s="1014"/>
      <c r="O268" s="1029"/>
      <c r="P268" s="1014"/>
      <c r="Q268" s="121" t="s">
        <v>115</v>
      </c>
      <c r="R268" s="122"/>
      <c r="S268" s="121" t="s">
        <v>201</v>
      </c>
      <c r="T268" s="1022"/>
      <c r="U268" s="1022"/>
      <c r="V268" s="1031"/>
      <c r="W268" s="1022"/>
      <c r="X268" s="1022"/>
      <c r="Y268" s="1022"/>
      <c r="Z268" s="1002"/>
      <c r="AA268" s="269"/>
      <c r="AB268" s="269"/>
      <c r="AC268" s="269"/>
      <c r="AD268" s="1040"/>
      <c r="AE268" s="1010"/>
      <c r="AF268" s="1008"/>
      <c r="AG268" s="1015"/>
      <c r="AH268" s="1008"/>
      <c r="AI268" s="1016"/>
      <c r="AJ268" s="1016"/>
      <c r="AK268" s="1016"/>
      <c r="AL268" s="1016"/>
      <c r="AM268" s="1014"/>
      <c r="AN268" s="1023"/>
      <c r="AO268" s="1017"/>
      <c r="AP268" s="1017"/>
      <c r="AQ268" s="1012"/>
      <c r="AR268" s="1013"/>
      <c r="AS268" s="1028"/>
      <c r="AT268" s="1030"/>
      <c r="AU268" s="1030"/>
      <c r="AV268" s="1030"/>
      <c r="AW268" s="1030"/>
      <c r="AX268" s="1030"/>
      <c r="AY268" s="1030"/>
      <c r="AZ268" s="1030"/>
      <c r="BA268" s="1030"/>
      <c r="BB268" s="1030"/>
      <c r="BC268" s="1030"/>
      <c r="BD268" s="1057"/>
      <c r="BE268" s="1055"/>
      <c r="BF268" s="1024"/>
      <c r="BG268" s="1024"/>
      <c r="BH268" s="1024"/>
      <c r="BI268" s="1048"/>
    </row>
    <row r="269" spans="1:61" ht="45" customHeight="1">
      <c r="A269" s="1031"/>
      <c r="B269" s="1035"/>
      <c r="C269" s="1014"/>
      <c r="D269" s="1014"/>
      <c r="E269" s="1029"/>
      <c r="F269" s="1014"/>
      <c r="G269" s="1040"/>
      <c r="H269" s="1014"/>
      <c r="I269" s="123" t="s">
        <v>132</v>
      </c>
      <c r="J269" s="159" t="s">
        <v>111</v>
      </c>
      <c r="K269" s="1042"/>
      <c r="L269" s="1043"/>
      <c r="M269" s="1016"/>
      <c r="N269" s="1014"/>
      <c r="O269" s="1029"/>
      <c r="P269" s="1014"/>
      <c r="Q269" s="121" t="s">
        <v>118</v>
      </c>
      <c r="R269" s="122"/>
      <c r="S269" s="121" t="s">
        <v>201</v>
      </c>
      <c r="T269" s="1022"/>
      <c r="U269" s="1022"/>
      <c r="V269" s="1031"/>
      <c r="W269" s="1022"/>
      <c r="X269" s="1022"/>
      <c r="Y269" s="1022"/>
      <c r="Z269" s="1002"/>
      <c r="AA269" s="269"/>
      <c r="AB269" s="269"/>
      <c r="AC269" s="269"/>
      <c r="AD269" s="1040"/>
      <c r="AE269" s="1010"/>
      <c r="AF269" s="1008"/>
      <c r="AG269" s="1015"/>
      <c r="AH269" s="1008"/>
      <c r="AI269" s="1016"/>
      <c r="AJ269" s="1016"/>
      <c r="AK269" s="1016"/>
      <c r="AL269" s="1016"/>
      <c r="AM269" s="1014"/>
      <c r="AN269" s="1023"/>
      <c r="AO269" s="1017"/>
      <c r="AP269" s="1017"/>
      <c r="AQ269" s="1012"/>
      <c r="AR269" s="1013"/>
      <c r="AS269" s="1028"/>
      <c r="AT269" s="1030"/>
      <c r="AU269" s="1030"/>
      <c r="AV269" s="1030"/>
      <c r="AW269" s="1030"/>
      <c r="AX269" s="1030"/>
      <c r="AY269" s="1030"/>
      <c r="AZ269" s="1030"/>
      <c r="BA269" s="1030"/>
      <c r="BB269" s="1030"/>
      <c r="BC269" s="1030"/>
      <c r="BD269" s="1057"/>
      <c r="BE269" s="1055"/>
      <c r="BF269" s="1024"/>
      <c r="BG269" s="1024"/>
      <c r="BH269" s="1024"/>
      <c r="BI269" s="1048"/>
    </row>
    <row r="270" spans="1:61" ht="45" customHeight="1">
      <c r="A270" s="1031"/>
      <c r="B270" s="1035"/>
      <c r="C270" s="1014"/>
      <c r="D270" s="1014"/>
      <c r="E270" s="1029"/>
      <c r="F270" s="1014"/>
      <c r="G270" s="1040"/>
      <c r="H270" s="1014"/>
      <c r="I270" s="123" t="s">
        <v>133</v>
      </c>
      <c r="J270" s="159" t="s">
        <v>111</v>
      </c>
      <c r="K270" s="1042"/>
      <c r="L270" s="1043"/>
      <c r="M270" s="1016"/>
      <c r="N270" s="1014"/>
      <c r="O270" s="1029"/>
      <c r="P270" s="1014"/>
      <c r="Q270" s="121" t="s">
        <v>121</v>
      </c>
      <c r="R270" s="122"/>
      <c r="S270" s="121" t="s">
        <v>201</v>
      </c>
      <c r="T270" s="1022"/>
      <c r="U270" s="1022"/>
      <c r="V270" s="1031"/>
      <c r="W270" s="1022"/>
      <c r="X270" s="1022"/>
      <c r="Y270" s="1022"/>
      <c r="Z270" s="1002"/>
      <c r="AA270" s="269"/>
      <c r="AB270" s="269"/>
      <c r="AC270" s="269"/>
      <c r="AD270" s="1040"/>
      <c r="AE270" s="1010"/>
      <c r="AF270" s="1008"/>
      <c r="AG270" s="1015"/>
      <c r="AH270" s="1008"/>
      <c r="AI270" s="1016"/>
      <c r="AJ270" s="1016"/>
      <c r="AK270" s="1016"/>
      <c r="AL270" s="1016"/>
      <c r="AM270" s="1014"/>
      <c r="AN270" s="1023"/>
      <c r="AO270" s="1017"/>
      <c r="AP270" s="1017"/>
      <c r="AQ270" s="1012"/>
      <c r="AR270" s="1013"/>
      <c r="AS270" s="1028"/>
      <c r="AT270" s="1030"/>
      <c r="AU270" s="1030"/>
      <c r="AV270" s="1030"/>
      <c r="AW270" s="1030"/>
      <c r="AX270" s="1030"/>
      <c r="AY270" s="1030"/>
      <c r="AZ270" s="1030"/>
      <c r="BA270" s="1030"/>
      <c r="BB270" s="1030"/>
      <c r="BC270" s="1030"/>
      <c r="BD270" s="1057"/>
      <c r="BE270" s="1055"/>
      <c r="BF270" s="1024"/>
      <c r="BG270" s="1024"/>
      <c r="BH270" s="1024"/>
      <c r="BI270" s="1048"/>
    </row>
    <row r="271" spans="1:61" ht="45" customHeight="1" thickBot="1">
      <c r="A271" s="1031"/>
      <c r="B271" s="1035"/>
      <c r="C271" s="1014"/>
      <c r="D271" s="1014"/>
      <c r="E271" s="1029"/>
      <c r="F271" s="1014"/>
      <c r="G271" s="1041"/>
      <c r="H271" s="1014"/>
      <c r="I271" s="123" t="s">
        <v>134</v>
      </c>
      <c r="J271" s="159" t="s">
        <v>111</v>
      </c>
      <c r="K271" s="1042"/>
      <c r="L271" s="1043"/>
      <c r="M271" s="1016"/>
      <c r="N271" s="1014"/>
      <c r="O271" s="1029"/>
      <c r="P271" s="1014"/>
      <c r="Q271" s="121"/>
      <c r="R271" s="122"/>
      <c r="S271" s="121"/>
      <c r="T271" s="1022"/>
      <c r="U271" s="1022"/>
      <c r="V271" s="1031"/>
      <c r="W271" s="1022"/>
      <c r="X271" s="1022"/>
      <c r="Y271" s="1022"/>
      <c r="Z271" s="1003"/>
      <c r="AA271" s="270"/>
      <c r="AB271" s="270"/>
      <c r="AC271" s="270"/>
      <c r="AD271" s="1041"/>
      <c r="AE271" s="1011"/>
      <c r="AF271" s="1008"/>
      <c r="AG271" s="1015"/>
      <c r="AH271" s="1008"/>
      <c r="AI271" s="1016"/>
      <c r="AJ271" s="1016"/>
      <c r="AK271" s="1016"/>
      <c r="AL271" s="1016"/>
      <c r="AM271" s="1014"/>
      <c r="AN271" s="1023"/>
      <c r="AO271" s="1017"/>
      <c r="AP271" s="1017"/>
      <c r="AQ271" s="1012"/>
      <c r="AR271" s="1013"/>
      <c r="AS271" s="1028"/>
      <c r="AT271" s="1030"/>
      <c r="AU271" s="1030"/>
      <c r="AV271" s="1030"/>
      <c r="AW271" s="1030"/>
      <c r="AX271" s="1030"/>
      <c r="AY271" s="1030"/>
      <c r="AZ271" s="1030"/>
      <c r="BA271" s="1030"/>
      <c r="BB271" s="1030"/>
      <c r="BC271" s="1030"/>
      <c r="BD271" s="1057"/>
      <c r="BE271" s="1055"/>
      <c r="BF271" s="1024"/>
      <c r="BG271" s="1024"/>
      <c r="BH271" s="1024"/>
      <c r="BI271" s="1048"/>
    </row>
    <row r="272" spans="1:61" ht="46.5" customHeight="1">
      <c r="A272" s="1031">
        <v>15</v>
      </c>
      <c r="B272" s="1035" t="s">
        <v>742</v>
      </c>
      <c r="C272" s="1014" t="s">
        <v>743</v>
      </c>
      <c r="D272" s="1014" t="s">
        <v>85</v>
      </c>
      <c r="E272" s="1029" t="s">
        <v>744</v>
      </c>
      <c r="F272" s="1014" t="s">
        <v>745</v>
      </c>
      <c r="G272" s="1039" t="s">
        <v>564</v>
      </c>
      <c r="H272" s="1014" t="s">
        <v>88</v>
      </c>
      <c r="I272" s="120" t="s">
        <v>89</v>
      </c>
      <c r="J272" s="159" t="s">
        <v>90</v>
      </c>
      <c r="K272" s="1042">
        <f>COUNTIF(J272:J290,"Si")</f>
        <v>15</v>
      </c>
      <c r="L272" s="1043" t="str">
        <f>+IF(AND(K272&lt;6,K272&gt;0),"Moderado",IF(AND(K272&lt;12,K272&gt;5),"Mayor",IF(AND(K272&lt;20,K272&gt;11),"Catastrófico","Responda las Preguntas de Impacto")))</f>
        <v>Catastrófico</v>
      </c>
      <c r="M272" s="1016" t="str">
        <f>IF(AND(EXACT(H272,"Rara vez"),(EXACT(L272,"Moderado"))),"Moderado",IF(AND(EXACT(H272,"Rara vez"),(EXACT(L272,"Mayor"))),"Alto",IF(AND(EXACT(H272,"Rara vez"),(EXACT(L272,"Catastrófico"))),"Extremo",IF(AND(EXACT(H272,"Improbable"),(EXACT(L272,"Moderado"))),"Moderado",IF(AND(EXACT(H272,"Improbable"),(EXACT(L272,"Mayor"))),"Alto",IF(AND(EXACT(H272,"Improbable"),(EXACT(L272,"Catastrófico"))),"Extremo",IF(AND(EXACT(H272,"Posible"),(EXACT(L272,"Moderado"))),"Alto",IF(AND(EXACT(H272,"Posible"),(EXACT(L272,"Mayor"))),"Extremo",IF(AND(EXACT(H272,"Posible"),(EXACT(L272,"Catastrófico"))),"Extremo",IF(AND(EXACT(H272,"Probable"),(EXACT(L272,"Moderado"))),"Alto",IF(AND(EXACT(H272,"Probable"),(EXACT(L272,"Mayor"))),"Extremo",IF(AND(EXACT(H272,"Probable"),(EXACT(L272,"Catastrófico"))),"Extremo",IF(AND(EXACT(H272,"Casi Seguro"),(EXACT(L272,"Moderado"))),"Extremo",IF(AND(EXACT(H272,"Casi Seguro"),(EXACT(L272,"Mayor"))),"Extremo",IF(AND(EXACT(H272,"Casi Seguro"),(EXACT(L272,"Catastrófico"))),"Extremo","")))))))))))))))</f>
        <v>Extremo</v>
      </c>
      <c r="N272" s="1014" t="s">
        <v>565</v>
      </c>
      <c r="O272" s="1029" t="s">
        <v>746</v>
      </c>
      <c r="P272" s="1014" t="s">
        <v>92</v>
      </c>
      <c r="Q272" s="121" t="s">
        <v>93</v>
      </c>
      <c r="R272" s="122" t="s">
        <v>94</v>
      </c>
      <c r="S272" s="121">
        <v>15</v>
      </c>
      <c r="T272" s="1022">
        <f>SUM(S272:S278)</f>
        <v>100</v>
      </c>
      <c r="U272" s="1022" t="str">
        <f>+IF(AND(T272&lt;=100,T272&gt;=96),"Fuerte",IF(AND(T272&lt;=95,T272&gt;=86),"Moderado",IF(AND(T272&lt;=85,K272&gt;=0),"Débil"," ")))</f>
        <v>Fuerte</v>
      </c>
      <c r="V272" s="1031" t="s">
        <v>747</v>
      </c>
      <c r="W272" s="1022" t="str">
        <f>IF(AND(EXACT(U272,"Fuerte"),(EXACT(V272,"Fuerte"))),"Fuerte",IF(AND(EXACT(U272,"Fuerte"),(EXACT(V272,"Moderado"))),"Moderado",IF(AND(EXACT(U272,"Fuerte"),(EXACT(V272,"Débil"))),"Débil",IF(AND(EXACT(U272,"Moderado"),(EXACT(V272,"Fuerte"))),"Moderado",IF(AND(EXACT(U272,"Moderado"),(EXACT(V272,"Moderado"))),"Moderado",IF(AND(EXACT(U272,"Moderado"),(EXACT(V272,"Débil"))),"Débil",IF(AND(EXACT(U272,"Débil"),(EXACT(V272,"Fuerte"))),"Débil",IF(AND(EXACT(U272,"Débil"),(EXACT(V272,"Moderado"))),"Débil",IF(AND(EXACT(U272,"Débil"),(EXACT(V272,"Débil"))),"Débil",)))))))))</f>
        <v>Moderado</v>
      </c>
      <c r="X272" s="1022">
        <f>IF(W272="Fuerte",100,IF(W272="Moderado",50,IF(W272="Débil",0)))</f>
        <v>50</v>
      </c>
      <c r="Y272" s="1022">
        <f>AVERAGE(X272:X290)</f>
        <v>50</v>
      </c>
      <c r="Z272" s="1001" t="s">
        <v>578</v>
      </c>
      <c r="AA272" s="249"/>
      <c r="AB272" s="249"/>
      <c r="AC272" s="249"/>
      <c r="AD272" s="1039" t="s">
        <v>748</v>
      </c>
      <c r="AE272" s="1009" t="s">
        <v>749</v>
      </c>
      <c r="AF272" s="1008" t="str">
        <f>+IF(Y272=100,"Fuerte",IF(AND(Y272&lt;=99,Y272&gt;=50),"Moderado",IF(Y272&lt;50,"Débil"," ")))</f>
        <v>Moderado</v>
      </c>
      <c r="AG272" s="1015" t="s">
        <v>99</v>
      </c>
      <c r="AH272" s="1008" t="s">
        <v>100</v>
      </c>
      <c r="AI272" s="1016" t="str">
        <f>IF(AND(OR(AH272="Directamente",AH272="Indirectamente",AH272="No Disminuye"),(AF272="Fuerte"),(AG272="Directamente"),(OR(H272="Rara vez",H272="Improbable",H272="Posible"))),"Rara vez",IF(AND(OR(AH272="Directamente",AH272="Indirectamente",AH272="No Disminuye"),(AF272="Fuerte"),(AG272="Directamente"),(H272="Probable")),"Improbable",IF(AND(OR(AH272="Directamente",AH272="Indirectamente",AH272="No Disminuye"),(AF272="Fuerte"),(AG272="Directamente"),(H272="Casi Seguro")),"Posible",IF(AND(AH272="Directamente",AG272="No disminuye",AF272="Fuerte"),H272,IF(AND(OR(AH272="Directamente",AH272="Indirectamente",AH272="No Disminuye"),AF272="Moderado",AG272="Directamente",(OR(H272="Rara vez",H272="Improbable"))),"Rara vez",IF(AND(OR(AH272="Directamente",AH272="Indirectamente",AH272="No Disminuye"),(AF272="Moderado"),(AG272="Directamente"),(H272="Posible")),"Improbable",IF(AND(OR(AH272="Directamente",AH272="Indirectamente",AH272="No Disminuye"),(AF272="Moderado"),(AG272="Directamente"),(H272="Probable")),"Posible",IF(AND(OR(AH272="Directamente",AH272="Indirectamente",AH272="No Disminuye"),(AF272="Moderado"),(AG272="Directamente"),(H272="Casi Seguro")),"Probable",IF(AND(AH272="Directamente",AG272="No disminuye",AF272="Moderado"),H272,IF(AF272="Débil",H272," ESTA COMBINACION NO ESTÁ CONTEMPLADA EN LA METODOLOGÍA "))))))))))</f>
        <v>Rara vez</v>
      </c>
      <c r="AJ272" s="1016" t="str">
        <f>IF(AND(OR(AH272="Directamente",AH272="Indirectamente",AH272="No Disminuye"),AF272="Moderado",AG272="Directamente",(OR(H272="Raro",H272="Improbable"))),"Raro",IF(AND(OR(AH272="Directamente",AH272="Indirectamente",AH272="No Disminuye"),(AF272="Moderado"),(AG272="Directamente"),(H272="Posible")),"Improbable",IF(AND(OR(AH272="Directamente",AH272="Indirectamente",AH272="No Disminuye"),(AF272="Moderado"),(AG272="Directamente"),(H272="Probable")),"Posible",IF(AND(OR(AH272="Directamente",AH272="Indirectamente",AH272="No Disminuye"),(AF272="Moderado"),(AG272="Directamente"),(H272="Casi Seguro")),"Probable",IF(AND(AH272="Directamente",AG272="No disminuye",AF272="Moderado"),H272," ")))))</f>
        <v xml:space="preserve"> </v>
      </c>
      <c r="AK272" s="1016" t="str">
        <f>L272</f>
        <v>Catastrófico</v>
      </c>
      <c r="AL272" s="1016" t="str">
        <f>IF(AND(EXACT(AI272,"Rara vez"),(EXACT(AK272,"Moderado"))),"Moderado",IF(AND(EXACT(AI272,"Rara vez"),(EXACT(AK272,"Mayor"))),"Alto",IF(AND(EXACT(AI272,"Rara vez"),(EXACT(AK272,"Catastrófico"))),"Extremo",IF(AND(EXACT(AI272,"Improbable"),(EXACT(AK272,"Moderado"))),"Moderado",IF(AND(EXACT(AI272,"Improbable"),(EXACT(AK272,"Mayor"))),"Alto",IF(AND(EXACT(AI272,"Improbable"),(EXACT(AK272,"Catastrófico"))),"Extremo",IF(AND(EXACT(AI272,"Posible"),(EXACT(AK272,"Moderado"))),"Alto",IF(AND(EXACT(AI272,"Posible"),(EXACT(AK272,"Mayor"))),"Extremo",IF(AND(EXACT(AI272,"Posible"),(EXACT(AK272,"Catastrófico"))),"Extremo",IF(AND(EXACT(AI272,"Probable"),(EXACT(AK272,"Moderado"))),"Alto",IF(AND(EXACT(AI272,"Probable"),(EXACT(AK272,"Mayor"))),"Extremo",IF(AND(EXACT(AI272,"Probable"),(EXACT(AK272,"Catastrófico"))),"Extremo",IF(AND(EXACT(AI272,"Casi Seguro"),(EXACT(AK272,"Moderado"))),"Extremo",IF(AND(EXACT(AI272,"Casi Seguro"),(EXACT(AK272,"Mayor"))),"Extremo",IF(AND(EXACT(AI272,"Casi Seguro"),(EXACT(AK272,"Catastrófico"))),"Extremo","")))))))))))))))</f>
        <v>Extremo</v>
      </c>
      <c r="AM272" s="1014" t="s">
        <v>565</v>
      </c>
      <c r="AN272" s="1019" t="s">
        <v>750</v>
      </c>
      <c r="AO272" s="1017" t="s">
        <v>751</v>
      </c>
      <c r="AP272" s="1017">
        <v>44926</v>
      </c>
      <c r="AQ272" s="1012" t="s">
        <v>752</v>
      </c>
      <c r="AR272" s="1013" t="s">
        <v>753</v>
      </c>
      <c r="AS272" s="1032"/>
      <c r="AT272" s="1025"/>
      <c r="AU272" s="1025"/>
      <c r="AV272" s="1025"/>
      <c r="AW272" s="1025"/>
      <c r="AX272" s="1025"/>
      <c r="AY272" s="1025"/>
      <c r="AZ272" s="1025"/>
      <c r="BA272" s="1025"/>
      <c r="BB272" s="1025"/>
      <c r="BC272" s="1025"/>
      <c r="BD272" s="1071"/>
      <c r="BE272" s="1064"/>
      <c r="BF272" s="1058"/>
      <c r="BG272" s="1058"/>
      <c r="BH272" s="1058"/>
      <c r="BI272" s="1052"/>
    </row>
    <row r="273" spans="1:61" ht="30" customHeight="1">
      <c r="A273" s="1031"/>
      <c r="B273" s="1035"/>
      <c r="C273" s="1014"/>
      <c r="D273" s="1014"/>
      <c r="E273" s="1029"/>
      <c r="F273" s="1014"/>
      <c r="G273" s="1040"/>
      <c r="H273" s="1014"/>
      <c r="I273" s="120" t="s">
        <v>104</v>
      </c>
      <c r="J273" s="159" t="s">
        <v>90</v>
      </c>
      <c r="K273" s="1042"/>
      <c r="L273" s="1043"/>
      <c r="M273" s="1016"/>
      <c r="N273" s="1014"/>
      <c r="O273" s="1029"/>
      <c r="P273" s="1014"/>
      <c r="Q273" s="121" t="s">
        <v>105</v>
      </c>
      <c r="R273" s="122" t="s">
        <v>106</v>
      </c>
      <c r="S273" s="121">
        <v>15</v>
      </c>
      <c r="T273" s="1022"/>
      <c r="U273" s="1022"/>
      <c r="V273" s="1031"/>
      <c r="W273" s="1022"/>
      <c r="X273" s="1022"/>
      <c r="Y273" s="1022"/>
      <c r="Z273" s="1002"/>
      <c r="AA273" s="269"/>
      <c r="AB273" s="269"/>
      <c r="AC273" s="269"/>
      <c r="AD273" s="1040"/>
      <c r="AE273" s="1010"/>
      <c r="AF273" s="1008"/>
      <c r="AG273" s="1015"/>
      <c r="AH273" s="1008"/>
      <c r="AI273" s="1016"/>
      <c r="AJ273" s="1016"/>
      <c r="AK273" s="1016"/>
      <c r="AL273" s="1016"/>
      <c r="AM273" s="1014"/>
      <c r="AN273" s="1020"/>
      <c r="AO273" s="1017"/>
      <c r="AP273" s="1017"/>
      <c r="AQ273" s="1012"/>
      <c r="AR273" s="1013"/>
      <c r="AS273" s="1033"/>
      <c r="AT273" s="1026"/>
      <c r="AU273" s="1026"/>
      <c r="AV273" s="1026"/>
      <c r="AW273" s="1026"/>
      <c r="AX273" s="1026"/>
      <c r="AY273" s="1026"/>
      <c r="AZ273" s="1026"/>
      <c r="BA273" s="1026"/>
      <c r="BB273" s="1026"/>
      <c r="BC273" s="1026"/>
      <c r="BD273" s="1072"/>
      <c r="BE273" s="1065"/>
      <c r="BF273" s="1059"/>
      <c r="BG273" s="1059"/>
      <c r="BH273" s="1059"/>
      <c r="BI273" s="1053"/>
    </row>
    <row r="274" spans="1:61" ht="30" customHeight="1">
      <c r="A274" s="1031"/>
      <c r="B274" s="1035"/>
      <c r="C274" s="1014"/>
      <c r="D274" s="1014"/>
      <c r="E274" s="1029"/>
      <c r="F274" s="1014"/>
      <c r="G274" s="1040"/>
      <c r="H274" s="1014"/>
      <c r="I274" s="120" t="s">
        <v>107</v>
      </c>
      <c r="J274" s="159" t="s">
        <v>90</v>
      </c>
      <c r="K274" s="1042"/>
      <c r="L274" s="1043"/>
      <c r="M274" s="1016"/>
      <c r="N274" s="1014"/>
      <c r="O274" s="1029"/>
      <c r="P274" s="1014"/>
      <c r="Q274" s="121" t="s">
        <v>108</v>
      </c>
      <c r="R274" s="122" t="s">
        <v>109</v>
      </c>
      <c r="S274" s="121">
        <v>15</v>
      </c>
      <c r="T274" s="1022"/>
      <c r="U274" s="1022"/>
      <c r="V274" s="1031"/>
      <c r="W274" s="1022"/>
      <c r="X274" s="1022"/>
      <c r="Y274" s="1022"/>
      <c r="Z274" s="1002"/>
      <c r="AA274" s="269"/>
      <c r="AB274" s="269"/>
      <c r="AC274" s="269"/>
      <c r="AD274" s="1040"/>
      <c r="AE274" s="1010"/>
      <c r="AF274" s="1008"/>
      <c r="AG274" s="1015"/>
      <c r="AH274" s="1008"/>
      <c r="AI274" s="1016"/>
      <c r="AJ274" s="1016"/>
      <c r="AK274" s="1016"/>
      <c r="AL274" s="1016"/>
      <c r="AM274" s="1014"/>
      <c r="AN274" s="1020"/>
      <c r="AO274" s="1017"/>
      <c r="AP274" s="1017"/>
      <c r="AQ274" s="1012"/>
      <c r="AR274" s="1013"/>
      <c r="AS274" s="1033"/>
      <c r="AT274" s="1026"/>
      <c r="AU274" s="1026"/>
      <c r="AV274" s="1026"/>
      <c r="AW274" s="1026"/>
      <c r="AX274" s="1026"/>
      <c r="AY274" s="1026"/>
      <c r="AZ274" s="1026"/>
      <c r="BA274" s="1026"/>
      <c r="BB274" s="1026"/>
      <c r="BC274" s="1026"/>
      <c r="BD274" s="1072"/>
      <c r="BE274" s="1065"/>
      <c r="BF274" s="1059"/>
      <c r="BG274" s="1059"/>
      <c r="BH274" s="1059"/>
      <c r="BI274" s="1053"/>
    </row>
    <row r="275" spans="1:61" ht="30" customHeight="1">
      <c r="A275" s="1031"/>
      <c r="B275" s="1035"/>
      <c r="C275" s="1014"/>
      <c r="D275" s="1014"/>
      <c r="E275" s="1029"/>
      <c r="F275" s="1014"/>
      <c r="G275" s="1040"/>
      <c r="H275" s="1014"/>
      <c r="I275" s="120" t="s">
        <v>110</v>
      </c>
      <c r="J275" s="159" t="s">
        <v>90</v>
      </c>
      <c r="K275" s="1042"/>
      <c r="L275" s="1043"/>
      <c r="M275" s="1016"/>
      <c r="N275" s="1014"/>
      <c r="O275" s="1029"/>
      <c r="P275" s="1014"/>
      <c r="Q275" s="121" t="s">
        <v>112</v>
      </c>
      <c r="R275" s="122" t="s">
        <v>113</v>
      </c>
      <c r="S275" s="121">
        <v>15</v>
      </c>
      <c r="T275" s="1022"/>
      <c r="U275" s="1022"/>
      <c r="V275" s="1031"/>
      <c r="W275" s="1022"/>
      <c r="X275" s="1022"/>
      <c r="Y275" s="1022"/>
      <c r="Z275" s="1002"/>
      <c r="AA275" s="269"/>
      <c r="AB275" s="269"/>
      <c r="AC275" s="269"/>
      <c r="AD275" s="1040"/>
      <c r="AE275" s="1010"/>
      <c r="AF275" s="1008"/>
      <c r="AG275" s="1015"/>
      <c r="AH275" s="1008"/>
      <c r="AI275" s="1016"/>
      <c r="AJ275" s="1016"/>
      <c r="AK275" s="1016"/>
      <c r="AL275" s="1016"/>
      <c r="AM275" s="1014"/>
      <c r="AN275" s="1020"/>
      <c r="AO275" s="1017"/>
      <c r="AP275" s="1017"/>
      <c r="AQ275" s="1012"/>
      <c r="AR275" s="1013"/>
      <c r="AS275" s="1033"/>
      <c r="AT275" s="1026"/>
      <c r="AU275" s="1026"/>
      <c r="AV275" s="1026"/>
      <c r="AW275" s="1026"/>
      <c r="AX275" s="1026"/>
      <c r="AY275" s="1026"/>
      <c r="AZ275" s="1026"/>
      <c r="BA275" s="1026"/>
      <c r="BB275" s="1026"/>
      <c r="BC275" s="1026"/>
      <c r="BD275" s="1072"/>
      <c r="BE275" s="1065"/>
      <c r="BF275" s="1059"/>
      <c r="BG275" s="1059"/>
      <c r="BH275" s="1059"/>
      <c r="BI275" s="1053"/>
    </row>
    <row r="276" spans="1:61" ht="30" customHeight="1">
      <c r="A276" s="1031"/>
      <c r="B276" s="1035"/>
      <c r="C276" s="1014"/>
      <c r="D276" s="1014"/>
      <c r="E276" s="1029"/>
      <c r="F276" s="1014"/>
      <c r="G276" s="1040"/>
      <c r="H276" s="1014"/>
      <c r="I276" s="120" t="s">
        <v>114</v>
      </c>
      <c r="J276" s="159" t="s">
        <v>90</v>
      </c>
      <c r="K276" s="1042"/>
      <c r="L276" s="1043"/>
      <c r="M276" s="1016"/>
      <c r="N276" s="1014"/>
      <c r="O276" s="1029"/>
      <c r="P276" s="1014"/>
      <c r="Q276" s="121" t="s">
        <v>115</v>
      </c>
      <c r="R276" s="122" t="s">
        <v>116</v>
      </c>
      <c r="S276" s="121">
        <v>15</v>
      </c>
      <c r="T276" s="1022"/>
      <c r="U276" s="1022"/>
      <c r="V276" s="1031"/>
      <c r="W276" s="1022"/>
      <c r="X276" s="1022"/>
      <c r="Y276" s="1022"/>
      <c r="Z276" s="1002"/>
      <c r="AA276" s="269"/>
      <c r="AB276" s="269"/>
      <c r="AC276" s="269"/>
      <c r="AD276" s="1040"/>
      <c r="AE276" s="1010"/>
      <c r="AF276" s="1008"/>
      <c r="AG276" s="1015"/>
      <c r="AH276" s="1008"/>
      <c r="AI276" s="1016"/>
      <c r="AJ276" s="1016"/>
      <c r="AK276" s="1016"/>
      <c r="AL276" s="1016"/>
      <c r="AM276" s="1014"/>
      <c r="AN276" s="1020"/>
      <c r="AO276" s="1017"/>
      <c r="AP276" s="1017"/>
      <c r="AQ276" s="1012"/>
      <c r="AR276" s="1013"/>
      <c r="AS276" s="1033"/>
      <c r="AT276" s="1026"/>
      <c r="AU276" s="1026"/>
      <c r="AV276" s="1026"/>
      <c r="AW276" s="1026"/>
      <c r="AX276" s="1026"/>
      <c r="AY276" s="1026"/>
      <c r="AZ276" s="1026"/>
      <c r="BA276" s="1026"/>
      <c r="BB276" s="1026"/>
      <c r="BC276" s="1026"/>
      <c r="BD276" s="1072"/>
      <c r="BE276" s="1065"/>
      <c r="BF276" s="1059"/>
      <c r="BG276" s="1059"/>
      <c r="BH276" s="1059"/>
      <c r="BI276" s="1053"/>
    </row>
    <row r="277" spans="1:61" ht="30" customHeight="1">
      <c r="A277" s="1031"/>
      <c r="B277" s="1035"/>
      <c r="C277" s="1014"/>
      <c r="D277" s="1014"/>
      <c r="E277" s="1029"/>
      <c r="F277" s="1014"/>
      <c r="G277" s="1040"/>
      <c r="H277" s="1014"/>
      <c r="I277" s="120" t="s">
        <v>117</v>
      </c>
      <c r="J277" s="159" t="s">
        <v>90</v>
      </c>
      <c r="K277" s="1042"/>
      <c r="L277" s="1043"/>
      <c r="M277" s="1016"/>
      <c r="N277" s="1014"/>
      <c r="O277" s="1029"/>
      <c r="P277" s="1014"/>
      <c r="Q277" s="121" t="s">
        <v>118</v>
      </c>
      <c r="R277" s="122" t="s">
        <v>119</v>
      </c>
      <c r="S277" s="121">
        <v>15</v>
      </c>
      <c r="T277" s="1022"/>
      <c r="U277" s="1022"/>
      <c r="V277" s="1031"/>
      <c r="W277" s="1022"/>
      <c r="X277" s="1022"/>
      <c r="Y277" s="1022"/>
      <c r="Z277" s="1002"/>
      <c r="AA277" s="271">
        <v>0.33</v>
      </c>
      <c r="AB277" s="271">
        <v>0.33</v>
      </c>
      <c r="AC277" s="271">
        <v>0.34</v>
      </c>
      <c r="AD277" s="1040"/>
      <c r="AE277" s="1010"/>
      <c r="AF277" s="1008"/>
      <c r="AG277" s="1015"/>
      <c r="AH277" s="1008"/>
      <c r="AI277" s="1016"/>
      <c r="AJ277" s="1016"/>
      <c r="AK277" s="1016"/>
      <c r="AL277" s="1016"/>
      <c r="AM277" s="1014"/>
      <c r="AN277" s="1020"/>
      <c r="AO277" s="1017"/>
      <c r="AP277" s="1017"/>
      <c r="AQ277" s="1012"/>
      <c r="AR277" s="1013"/>
      <c r="AS277" s="1033"/>
      <c r="AT277" s="1026"/>
      <c r="AU277" s="1026"/>
      <c r="AV277" s="1026"/>
      <c r="AW277" s="1026"/>
      <c r="AX277" s="1026"/>
      <c r="AY277" s="1026"/>
      <c r="AZ277" s="1026"/>
      <c r="BA277" s="1026"/>
      <c r="BB277" s="1026"/>
      <c r="BC277" s="1026"/>
      <c r="BD277" s="1072"/>
      <c r="BE277" s="1065"/>
      <c r="BF277" s="1059"/>
      <c r="BG277" s="1059"/>
      <c r="BH277" s="1059"/>
      <c r="BI277" s="1053"/>
    </row>
    <row r="278" spans="1:61" ht="30" customHeight="1">
      <c r="A278" s="1031"/>
      <c r="B278" s="1035"/>
      <c r="C278" s="1014"/>
      <c r="D278" s="1014"/>
      <c r="E278" s="1029"/>
      <c r="F278" s="1014"/>
      <c r="G278" s="1040"/>
      <c r="H278" s="1014"/>
      <c r="I278" s="120" t="s">
        <v>120</v>
      </c>
      <c r="J278" s="159" t="s">
        <v>90</v>
      </c>
      <c r="K278" s="1042"/>
      <c r="L278" s="1043"/>
      <c r="M278" s="1016"/>
      <c r="N278" s="1014"/>
      <c r="O278" s="1029"/>
      <c r="P278" s="1014"/>
      <c r="Q278" s="121" t="s">
        <v>121</v>
      </c>
      <c r="R278" s="122" t="s">
        <v>122</v>
      </c>
      <c r="S278" s="121">
        <v>10</v>
      </c>
      <c r="T278" s="1022"/>
      <c r="U278" s="1022"/>
      <c r="V278" s="1031"/>
      <c r="W278" s="1022"/>
      <c r="X278" s="1022"/>
      <c r="Y278" s="1022"/>
      <c r="Z278" s="1002"/>
      <c r="AA278" s="269"/>
      <c r="AB278" s="269"/>
      <c r="AC278" s="269"/>
      <c r="AD278" s="1040"/>
      <c r="AE278" s="1010"/>
      <c r="AF278" s="1008"/>
      <c r="AG278" s="1015"/>
      <c r="AH278" s="1008"/>
      <c r="AI278" s="1016"/>
      <c r="AJ278" s="1016"/>
      <c r="AK278" s="1016"/>
      <c r="AL278" s="1016"/>
      <c r="AM278" s="1014"/>
      <c r="AN278" s="1020"/>
      <c r="AO278" s="1017"/>
      <c r="AP278" s="1017"/>
      <c r="AQ278" s="1012"/>
      <c r="AR278" s="1013"/>
      <c r="AS278" s="1033"/>
      <c r="AT278" s="1026"/>
      <c r="AU278" s="1026"/>
      <c r="AV278" s="1026"/>
      <c r="AW278" s="1026"/>
      <c r="AX278" s="1026"/>
      <c r="AY278" s="1026"/>
      <c r="AZ278" s="1026"/>
      <c r="BA278" s="1026"/>
      <c r="BB278" s="1026"/>
      <c r="BC278" s="1026"/>
      <c r="BD278" s="1072"/>
      <c r="BE278" s="1065"/>
      <c r="BF278" s="1059"/>
      <c r="BG278" s="1059"/>
      <c r="BH278" s="1059"/>
      <c r="BI278" s="1053"/>
    </row>
    <row r="279" spans="1:61" ht="72" customHeight="1">
      <c r="A279" s="1031"/>
      <c r="B279" s="1035"/>
      <c r="C279" s="1014"/>
      <c r="D279" s="1014"/>
      <c r="E279" s="1029"/>
      <c r="F279" s="1014"/>
      <c r="G279" s="1040"/>
      <c r="H279" s="1014"/>
      <c r="I279" s="120" t="s">
        <v>123</v>
      </c>
      <c r="J279" s="159" t="s">
        <v>90</v>
      </c>
      <c r="K279" s="1042"/>
      <c r="L279" s="1043"/>
      <c r="M279" s="1016"/>
      <c r="N279" s="1014"/>
      <c r="O279" s="1029"/>
      <c r="P279" s="1014"/>
      <c r="Q279" s="1022"/>
      <c r="R279" s="1031"/>
      <c r="S279" s="1022"/>
      <c r="T279" s="1022"/>
      <c r="U279" s="1022"/>
      <c r="V279" s="1031"/>
      <c r="W279" s="1022"/>
      <c r="X279" s="1022"/>
      <c r="Y279" s="1022"/>
      <c r="Z279" s="1002"/>
      <c r="AA279" s="269"/>
      <c r="AB279" s="269"/>
      <c r="AC279" s="269"/>
      <c r="AD279" s="1040"/>
      <c r="AE279" s="1010"/>
      <c r="AF279" s="1008"/>
      <c r="AG279" s="1015"/>
      <c r="AH279" s="1008"/>
      <c r="AI279" s="1016"/>
      <c r="AJ279" s="1016"/>
      <c r="AK279" s="1016"/>
      <c r="AL279" s="1016"/>
      <c r="AM279" s="1014"/>
      <c r="AN279" s="1020"/>
      <c r="AO279" s="1017"/>
      <c r="AP279" s="1017"/>
      <c r="AQ279" s="1012"/>
      <c r="AR279" s="1013"/>
      <c r="AS279" s="1034"/>
      <c r="AT279" s="1027"/>
      <c r="AU279" s="1027"/>
      <c r="AV279" s="1027"/>
      <c r="AW279" s="1027"/>
      <c r="AX279" s="1027"/>
      <c r="AY279" s="1027"/>
      <c r="AZ279" s="1027"/>
      <c r="BA279" s="1027"/>
      <c r="BB279" s="1027"/>
      <c r="BC279" s="1027"/>
      <c r="BD279" s="1073"/>
      <c r="BE279" s="1066"/>
      <c r="BF279" s="1060"/>
      <c r="BG279" s="1060"/>
      <c r="BH279" s="1060"/>
      <c r="BI279" s="1054"/>
    </row>
    <row r="280" spans="1:61" ht="45" customHeight="1">
      <c r="A280" s="1031"/>
      <c r="B280" s="1035"/>
      <c r="C280" s="1014"/>
      <c r="D280" s="1014"/>
      <c r="E280" s="1029"/>
      <c r="F280" s="1014"/>
      <c r="G280" s="1040"/>
      <c r="H280" s="1014"/>
      <c r="I280" s="120" t="s">
        <v>124</v>
      </c>
      <c r="J280" s="159" t="s">
        <v>90</v>
      </c>
      <c r="K280" s="1042"/>
      <c r="L280" s="1043"/>
      <c r="M280" s="1016"/>
      <c r="N280" s="1014"/>
      <c r="O280" s="1029"/>
      <c r="P280" s="1014"/>
      <c r="Q280" s="1022"/>
      <c r="R280" s="1031"/>
      <c r="S280" s="1022"/>
      <c r="T280" s="1022"/>
      <c r="U280" s="1022"/>
      <c r="V280" s="1031"/>
      <c r="W280" s="1022"/>
      <c r="X280" s="1022"/>
      <c r="Y280" s="1022"/>
      <c r="Z280" s="1002"/>
      <c r="AA280" s="269"/>
      <c r="AB280" s="269"/>
      <c r="AC280" s="269"/>
      <c r="AD280" s="1040"/>
      <c r="AE280" s="1010"/>
      <c r="AF280" s="1008"/>
      <c r="AG280" s="1015"/>
      <c r="AH280" s="1008"/>
      <c r="AI280" s="1016"/>
      <c r="AJ280" s="1016"/>
      <c r="AK280" s="1016"/>
      <c r="AL280" s="1016"/>
      <c r="AM280" s="1014"/>
      <c r="AN280" s="1020"/>
      <c r="AO280" s="1017"/>
      <c r="AP280" s="1017"/>
      <c r="AQ280" s="1012"/>
      <c r="AR280" s="1013"/>
      <c r="AS280" s="1028"/>
      <c r="AT280" s="1030"/>
      <c r="AU280" s="1030"/>
      <c r="AV280" s="1030"/>
      <c r="AW280" s="1030"/>
      <c r="AX280" s="1030"/>
      <c r="AY280" s="1030"/>
      <c r="AZ280" s="1030"/>
      <c r="BA280" s="1030"/>
      <c r="BB280" s="1030"/>
      <c r="BC280" s="1030"/>
      <c r="BD280" s="1057"/>
      <c r="BE280" s="1055"/>
      <c r="BF280" s="1024"/>
      <c r="BG280" s="1024"/>
      <c r="BH280" s="1024"/>
      <c r="BI280" s="1048"/>
    </row>
    <row r="281" spans="1:61" ht="45" customHeight="1">
      <c r="A281" s="1031"/>
      <c r="B281" s="1035"/>
      <c r="C281" s="1014"/>
      <c r="D281" s="1014"/>
      <c r="E281" s="1029"/>
      <c r="F281" s="1014"/>
      <c r="G281" s="1040"/>
      <c r="H281" s="1014"/>
      <c r="I281" s="120" t="s">
        <v>125</v>
      </c>
      <c r="J281" s="159" t="s">
        <v>90</v>
      </c>
      <c r="K281" s="1042"/>
      <c r="L281" s="1043"/>
      <c r="M281" s="1016"/>
      <c r="N281" s="1014"/>
      <c r="O281" s="1029"/>
      <c r="P281" s="1014"/>
      <c r="Q281" s="1022"/>
      <c r="R281" s="1031"/>
      <c r="S281" s="1022"/>
      <c r="T281" s="1022"/>
      <c r="U281" s="1022"/>
      <c r="V281" s="1031"/>
      <c r="W281" s="1022"/>
      <c r="X281" s="1022"/>
      <c r="Y281" s="1022"/>
      <c r="Z281" s="1002"/>
      <c r="AA281" s="269"/>
      <c r="AB281" s="269"/>
      <c r="AC281" s="269"/>
      <c r="AD281" s="1040"/>
      <c r="AE281" s="1010"/>
      <c r="AF281" s="1008"/>
      <c r="AG281" s="1015"/>
      <c r="AH281" s="1008"/>
      <c r="AI281" s="1016"/>
      <c r="AJ281" s="1016"/>
      <c r="AK281" s="1016"/>
      <c r="AL281" s="1016"/>
      <c r="AM281" s="1014"/>
      <c r="AN281" s="1020"/>
      <c r="AO281" s="1017"/>
      <c r="AP281" s="1017"/>
      <c r="AQ281" s="1012"/>
      <c r="AR281" s="1013"/>
      <c r="AS281" s="1028"/>
      <c r="AT281" s="1030"/>
      <c r="AU281" s="1030"/>
      <c r="AV281" s="1030"/>
      <c r="AW281" s="1030"/>
      <c r="AX281" s="1030"/>
      <c r="AY281" s="1030"/>
      <c r="AZ281" s="1030"/>
      <c r="BA281" s="1030"/>
      <c r="BB281" s="1030"/>
      <c r="BC281" s="1030"/>
      <c r="BD281" s="1057"/>
      <c r="BE281" s="1055"/>
      <c r="BF281" s="1024"/>
      <c r="BG281" s="1024"/>
      <c r="BH281" s="1024"/>
      <c r="BI281" s="1048"/>
    </row>
    <row r="282" spans="1:61" ht="45" customHeight="1">
      <c r="A282" s="1031"/>
      <c r="B282" s="1035"/>
      <c r="C282" s="1014"/>
      <c r="D282" s="1014"/>
      <c r="E282" s="1029"/>
      <c r="F282" s="1014"/>
      <c r="G282" s="1040"/>
      <c r="H282" s="1014"/>
      <c r="I282" s="120" t="s">
        <v>126</v>
      </c>
      <c r="J282" s="159" t="s">
        <v>90</v>
      </c>
      <c r="K282" s="1042"/>
      <c r="L282" s="1043"/>
      <c r="M282" s="1016"/>
      <c r="N282" s="1014"/>
      <c r="O282" s="1029"/>
      <c r="P282" s="1014"/>
      <c r="Q282" s="1022"/>
      <c r="R282" s="1031"/>
      <c r="S282" s="1022"/>
      <c r="T282" s="1022"/>
      <c r="U282" s="1022"/>
      <c r="V282" s="1031"/>
      <c r="W282" s="1022"/>
      <c r="X282" s="1022"/>
      <c r="Y282" s="1022"/>
      <c r="Z282" s="1003"/>
      <c r="AA282" s="270"/>
      <c r="AB282" s="270"/>
      <c r="AC282" s="270"/>
      <c r="AD282" s="1041"/>
      <c r="AE282" s="1011"/>
      <c r="AF282" s="1008"/>
      <c r="AG282" s="1015"/>
      <c r="AH282" s="1008"/>
      <c r="AI282" s="1016"/>
      <c r="AJ282" s="1016"/>
      <c r="AK282" s="1016"/>
      <c r="AL282" s="1016"/>
      <c r="AM282" s="1014"/>
      <c r="AN282" s="1021"/>
      <c r="AO282" s="1017"/>
      <c r="AP282" s="1017"/>
      <c r="AQ282" s="1012"/>
      <c r="AR282" s="1013"/>
      <c r="AS282" s="1028"/>
      <c r="AT282" s="1030"/>
      <c r="AU282" s="1030"/>
      <c r="AV282" s="1030"/>
      <c r="AW282" s="1030"/>
      <c r="AX282" s="1030"/>
      <c r="AY282" s="1030"/>
      <c r="AZ282" s="1030"/>
      <c r="BA282" s="1030"/>
      <c r="BB282" s="1030"/>
      <c r="BC282" s="1030"/>
      <c r="BD282" s="1057"/>
      <c r="BE282" s="1055"/>
      <c r="BF282" s="1024"/>
      <c r="BG282" s="1024"/>
      <c r="BH282" s="1024"/>
      <c r="BI282" s="1048"/>
    </row>
    <row r="283" spans="1:61" ht="45" customHeight="1">
      <c r="A283" s="1031"/>
      <c r="B283" s="1035"/>
      <c r="C283" s="1014"/>
      <c r="D283" s="1014"/>
      <c r="E283" s="1029" t="s">
        <v>570</v>
      </c>
      <c r="F283" s="1014"/>
      <c r="G283" s="1040"/>
      <c r="H283" s="1014"/>
      <c r="I283" s="120" t="s">
        <v>127</v>
      </c>
      <c r="J283" s="159" t="s">
        <v>90</v>
      </c>
      <c r="K283" s="1042"/>
      <c r="L283" s="1043"/>
      <c r="M283" s="1016"/>
      <c r="N283" s="1014"/>
      <c r="O283" s="1029" t="s">
        <v>571</v>
      </c>
      <c r="P283" s="1014"/>
      <c r="Q283" s="121" t="s">
        <v>93</v>
      </c>
      <c r="R283" s="122"/>
      <c r="S283" s="121" t="s">
        <v>201</v>
      </c>
      <c r="T283" s="1022">
        <f>SUM(S283:S289)</f>
        <v>0</v>
      </c>
      <c r="U283" s="1022" t="str">
        <f>+IF(AND(T283&lt;=100,T283&gt;=96),"Fuerte",IF(AND(T283&lt;=95,T283&gt;=86),"Moderado",IF(AND(T283&lt;=85,K283&gt;=0),"Débil"," ")))</f>
        <v>Débil</v>
      </c>
      <c r="V283" s="1031"/>
      <c r="W283" s="1022">
        <f>IF(AND(EXACT(U283,"Fuerte"),(EXACT(V283,"Fuerte"))),"Fuerte",IF(AND(EXACT(U283,"Fuerte"),(EXACT(V283,"Moderado"))),"Moderado",IF(AND(EXACT(U283,"Fuerte"),(EXACT(V283,"Débil"))),"Débil",IF(AND(EXACT(U283,"Moderado"),(EXACT(V283,"Fuerte"))),"Moderado",IF(AND(EXACT(U283,"Moderado"),(EXACT(V283,"Moderado"))),"Moderado",IF(AND(EXACT(U283,"Moderado"),(EXACT(V283,"Débil"))),"Débil",IF(AND(EXACT(U283,"Débil"),(EXACT(V283,"Fuerte"))),"Débil",IF(AND(EXACT(U283,"Débil"),(EXACT(V283,"Moderado"))),"Débil",IF(AND(EXACT(U283,"Débil"),(EXACT(V283,"Débil"))),"Débil",)))))))))</f>
        <v>0</v>
      </c>
      <c r="X283" s="1022" t="b">
        <f>IF(W283="Fuerte",100,IF(W283="Moderado",50,IF(W283="Débil",0)))</f>
        <v>0</v>
      </c>
      <c r="Y283" s="1022"/>
      <c r="Z283" s="1001"/>
      <c r="AA283" s="249"/>
      <c r="AB283" s="249"/>
      <c r="AC283" s="249"/>
      <c r="AD283" s="1039"/>
      <c r="AE283" s="1009"/>
      <c r="AF283" s="1008"/>
      <c r="AG283" s="1015"/>
      <c r="AH283" s="1008"/>
      <c r="AI283" s="1016"/>
      <c r="AJ283" s="1016"/>
      <c r="AK283" s="1016"/>
      <c r="AL283" s="1016"/>
      <c r="AM283" s="1014"/>
      <c r="AN283" s="1023" t="s">
        <v>754</v>
      </c>
      <c r="AO283" s="1017"/>
      <c r="AP283" s="1017"/>
      <c r="AQ283" s="1012"/>
      <c r="AR283" s="1013" t="s">
        <v>755</v>
      </c>
      <c r="AS283" s="1028"/>
      <c r="AT283" s="1030"/>
      <c r="AU283" s="1030"/>
      <c r="AV283" s="1030"/>
      <c r="AW283" s="1030"/>
      <c r="AX283" s="1030"/>
      <c r="AY283" s="1030"/>
      <c r="AZ283" s="1030"/>
      <c r="BA283" s="1030"/>
      <c r="BB283" s="1030"/>
      <c r="BC283" s="1030"/>
      <c r="BD283" s="1057"/>
      <c r="BE283" s="1055"/>
      <c r="BF283" s="1024"/>
      <c r="BG283" s="1024"/>
      <c r="BH283" s="1024"/>
      <c r="BI283" s="1048"/>
    </row>
    <row r="284" spans="1:61" ht="45" customHeight="1">
      <c r="A284" s="1031"/>
      <c r="B284" s="1035"/>
      <c r="C284" s="1014"/>
      <c r="D284" s="1014"/>
      <c r="E284" s="1029"/>
      <c r="F284" s="1014"/>
      <c r="G284" s="1040"/>
      <c r="H284" s="1014"/>
      <c r="I284" s="123" t="s">
        <v>128</v>
      </c>
      <c r="J284" s="159" t="s">
        <v>111</v>
      </c>
      <c r="K284" s="1042"/>
      <c r="L284" s="1043"/>
      <c r="M284" s="1016"/>
      <c r="N284" s="1014"/>
      <c r="O284" s="1029"/>
      <c r="P284" s="1014"/>
      <c r="Q284" s="121" t="s">
        <v>105</v>
      </c>
      <c r="R284" s="122"/>
      <c r="S284" s="121" t="s">
        <v>201</v>
      </c>
      <c r="T284" s="1022"/>
      <c r="U284" s="1022"/>
      <c r="V284" s="1031"/>
      <c r="W284" s="1022"/>
      <c r="X284" s="1022"/>
      <c r="Y284" s="1022"/>
      <c r="Z284" s="1002"/>
      <c r="AA284" s="269"/>
      <c r="AB284" s="269"/>
      <c r="AC284" s="269"/>
      <c r="AD284" s="1040"/>
      <c r="AE284" s="1010"/>
      <c r="AF284" s="1008"/>
      <c r="AG284" s="1015"/>
      <c r="AH284" s="1008"/>
      <c r="AI284" s="1016"/>
      <c r="AJ284" s="1016"/>
      <c r="AK284" s="1016"/>
      <c r="AL284" s="1016"/>
      <c r="AM284" s="1014"/>
      <c r="AN284" s="1023"/>
      <c r="AO284" s="1017"/>
      <c r="AP284" s="1017"/>
      <c r="AQ284" s="1012"/>
      <c r="AR284" s="1013"/>
      <c r="AS284" s="1028"/>
      <c r="AT284" s="1030"/>
      <c r="AU284" s="1030"/>
      <c r="AV284" s="1030"/>
      <c r="AW284" s="1030"/>
      <c r="AX284" s="1030"/>
      <c r="AY284" s="1030"/>
      <c r="AZ284" s="1030"/>
      <c r="BA284" s="1030"/>
      <c r="BB284" s="1030"/>
      <c r="BC284" s="1030"/>
      <c r="BD284" s="1057"/>
      <c r="BE284" s="1055"/>
      <c r="BF284" s="1024"/>
      <c r="BG284" s="1024"/>
      <c r="BH284" s="1024"/>
      <c r="BI284" s="1048"/>
    </row>
    <row r="285" spans="1:61" ht="45" customHeight="1">
      <c r="A285" s="1031"/>
      <c r="B285" s="1035"/>
      <c r="C285" s="1014"/>
      <c r="D285" s="1014"/>
      <c r="E285" s="1029"/>
      <c r="F285" s="1014"/>
      <c r="G285" s="1040"/>
      <c r="H285" s="1014"/>
      <c r="I285" s="123" t="s">
        <v>129</v>
      </c>
      <c r="J285" s="159" t="s">
        <v>90</v>
      </c>
      <c r="K285" s="1042"/>
      <c r="L285" s="1043"/>
      <c r="M285" s="1016"/>
      <c r="N285" s="1014"/>
      <c r="O285" s="1029"/>
      <c r="P285" s="1014"/>
      <c r="Q285" s="121" t="s">
        <v>108</v>
      </c>
      <c r="R285" s="122"/>
      <c r="S285" s="121" t="s">
        <v>201</v>
      </c>
      <c r="T285" s="1022"/>
      <c r="U285" s="1022"/>
      <c r="V285" s="1031"/>
      <c r="W285" s="1022"/>
      <c r="X285" s="1022"/>
      <c r="Y285" s="1022"/>
      <c r="Z285" s="1002"/>
      <c r="AA285" s="269"/>
      <c r="AB285" s="269"/>
      <c r="AC285" s="269"/>
      <c r="AD285" s="1040"/>
      <c r="AE285" s="1010"/>
      <c r="AF285" s="1008"/>
      <c r="AG285" s="1015"/>
      <c r="AH285" s="1008"/>
      <c r="AI285" s="1016"/>
      <c r="AJ285" s="1016"/>
      <c r="AK285" s="1016"/>
      <c r="AL285" s="1016"/>
      <c r="AM285" s="1014"/>
      <c r="AN285" s="1023"/>
      <c r="AO285" s="1017"/>
      <c r="AP285" s="1017"/>
      <c r="AQ285" s="1012"/>
      <c r="AR285" s="1013"/>
      <c r="AS285" s="1028"/>
      <c r="AT285" s="1030"/>
      <c r="AU285" s="1030"/>
      <c r="AV285" s="1030"/>
      <c r="AW285" s="1030"/>
      <c r="AX285" s="1030"/>
      <c r="AY285" s="1030"/>
      <c r="AZ285" s="1030"/>
      <c r="BA285" s="1030"/>
      <c r="BB285" s="1030"/>
      <c r="BC285" s="1030"/>
      <c r="BD285" s="1057"/>
      <c r="BE285" s="1055"/>
      <c r="BF285" s="1024"/>
      <c r="BG285" s="1024"/>
      <c r="BH285" s="1024"/>
      <c r="BI285" s="1048"/>
    </row>
    <row r="286" spans="1:61" ht="45" customHeight="1">
      <c r="A286" s="1031"/>
      <c r="B286" s="1035"/>
      <c r="C286" s="1014"/>
      <c r="D286" s="1014"/>
      <c r="E286" s="1029"/>
      <c r="F286" s="1014"/>
      <c r="G286" s="1040"/>
      <c r="H286" s="1014"/>
      <c r="I286" s="123" t="s">
        <v>130</v>
      </c>
      <c r="J286" s="159" t="s">
        <v>90</v>
      </c>
      <c r="K286" s="1042"/>
      <c r="L286" s="1043"/>
      <c r="M286" s="1016"/>
      <c r="N286" s="1014"/>
      <c r="O286" s="1029"/>
      <c r="P286" s="1014"/>
      <c r="Q286" s="121" t="s">
        <v>112</v>
      </c>
      <c r="R286" s="122"/>
      <c r="S286" s="121" t="s">
        <v>201</v>
      </c>
      <c r="T286" s="1022"/>
      <c r="U286" s="1022"/>
      <c r="V286" s="1031"/>
      <c r="W286" s="1022"/>
      <c r="X286" s="1022"/>
      <c r="Y286" s="1022"/>
      <c r="Z286" s="1002"/>
      <c r="AA286" s="269"/>
      <c r="AB286" s="269"/>
      <c r="AC286" s="269"/>
      <c r="AD286" s="1040"/>
      <c r="AE286" s="1010"/>
      <c r="AF286" s="1008"/>
      <c r="AG286" s="1015"/>
      <c r="AH286" s="1008"/>
      <c r="AI286" s="1016"/>
      <c r="AJ286" s="1016"/>
      <c r="AK286" s="1016"/>
      <c r="AL286" s="1016"/>
      <c r="AM286" s="1014"/>
      <c r="AN286" s="1023"/>
      <c r="AO286" s="1017"/>
      <c r="AP286" s="1017"/>
      <c r="AQ286" s="1012"/>
      <c r="AR286" s="1013"/>
      <c r="AS286" s="1028"/>
      <c r="AT286" s="1030"/>
      <c r="AU286" s="1030"/>
      <c r="AV286" s="1030"/>
      <c r="AW286" s="1030"/>
      <c r="AX286" s="1030"/>
      <c r="AY286" s="1030"/>
      <c r="AZ286" s="1030"/>
      <c r="BA286" s="1030"/>
      <c r="BB286" s="1030"/>
      <c r="BC286" s="1030"/>
      <c r="BD286" s="1057"/>
      <c r="BE286" s="1055"/>
      <c r="BF286" s="1024"/>
      <c r="BG286" s="1024"/>
      <c r="BH286" s="1024"/>
      <c r="BI286" s="1048"/>
    </row>
    <row r="287" spans="1:61" ht="45" customHeight="1">
      <c r="A287" s="1031"/>
      <c r="B287" s="1035"/>
      <c r="C287" s="1014"/>
      <c r="D287" s="1014"/>
      <c r="E287" s="1029"/>
      <c r="F287" s="1014"/>
      <c r="G287" s="1040"/>
      <c r="H287" s="1014"/>
      <c r="I287" s="123" t="s">
        <v>131</v>
      </c>
      <c r="J287" s="124" t="s">
        <v>111</v>
      </c>
      <c r="K287" s="1042"/>
      <c r="L287" s="1043"/>
      <c r="M287" s="1016"/>
      <c r="N287" s="1014"/>
      <c r="O287" s="1029"/>
      <c r="P287" s="1014"/>
      <c r="Q287" s="121" t="s">
        <v>115</v>
      </c>
      <c r="R287" s="122"/>
      <c r="S287" s="121" t="s">
        <v>201</v>
      </c>
      <c r="T287" s="1022"/>
      <c r="U287" s="1022"/>
      <c r="V287" s="1031"/>
      <c r="W287" s="1022"/>
      <c r="X287" s="1022"/>
      <c r="Y287" s="1022"/>
      <c r="Z287" s="1002"/>
      <c r="AA287" s="269"/>
      <c r="AB287" s="269"/>
      <c r="AC287" s="269"/>
      <c r="AD287" s="1040"/>
      <c r="AE287" s="1010"/>
      <c r="AF287" s="1008"/>
      <c r="AG287" s="1015"/>
      <c r="AH287" s="1008"/>
      <c r="AI287" s="1016"/>
      <c r="AJ287" s="1016"/>
      <c r="AK287" s="1016"/>
      <c r="AL287" s="1016"/>
      <c r="AM287" s="1014"/>
      <c r="AN287" s="1023"/>
      <c r="AO287" s="1017"/>
      <c r="AP287" s="1017"/>
      <c r="AQ287" s="1012"/>
      <c r="AR287" s="1013"/>
      <c r="AS287" s="1028"/>
      <c r="AT287" s="1030"/>
      <c r="AU287" s="1030"/>
      <c r="AV287" s="1030"/>
      <c r="AW287" s="1030"/>
      <c r="AX287" s="1030"/>
      <c r="AY287" s="1030"/>
      <c r="AZ287" s="1030"/>
      <c r="BA287" s="1030"/>
      <c r="BB287" s="1030"/>
      <c r="BC287" s="1030"/>
      <c r="BD287" s="1057"/>
      <c r="BE287" s="1055"/>
      <c r="BF287" s="1024"/>
      <c r="BG287" s="1024"/>
      <c r="BH287" s="1024"/>
      <c r="BI287" s="1048"/>
    </row>
    <row r="288" spans="1:61" ht="45" customHeight="1">
      <c r="A288" s="1031"/>
      <c r="B288" s="1035"/>
      <c r="C288" s="1014"/>
      <c r="D288" s="1014"/>
      <c r="E288" s="1029"/>
      <c r="F288" s="1014"/>
      <c r="G288" s="1040"/>
      <c r="H288" s="1014"/>
      <c r="I288" s="123" t="s">
        <v>132</v>
      </c>
      <c r="J288" s="159" t="s">
        <v>90</v>
      </c>
      <c r="K288" s="1042"/>
      <c r="L288" s="1043"/>
      <c r="M288" s="1016"/>
      <c r="N288" s="1014"/>
      <c r="O288" s="1029"/>
      <c r="P288" s="1014"/>
      <c r="Q288" s="121" t="s">
        <v>118</v>
      </c>
      <c r="R288" s="122"/>
      <c r="S288" s="121" t="s">
        <v>201</v>
      </c>
      <c r="T288" s="1022"/>
      <c r="U288" s="1022"/>
      <c r="V288" s="1031"/>
      <c r="W288" s="1022"/>
      <c r="X288" s="1022"/>
      <c r="Y288" s="1022"/>
      <c r="Z288" s="1002"/>
      <c r="AA288" s="269"/>
      <c r="AB288" s="269"/>
      <c r="AC288" s="269"/>
      <c r="AD288" s="1040"/>
      <c r="AE288" s="1010"/>
      <c r="AF288" s="1008"/>
      <c r="AG288" s="1015"/>
      <c r="AH288" s="1008"/>
      <c r="AI288" s="1016"/>
      <c r="AJ288" s="1016"/>
      <c r="AK288" s="1016"/>
      <c r="AL288" s="1016"/>
      <c r="AM288" s="1014"/>
      <c r="AN288" s="1023"/>
      <c r="AO288" s="1017"/>
      <c r="AP288" s="1017"/>
      <c r="AQ288" s="1012"/>
      <c r="AR288" s="1013"/>
      <c r="AS288" s="1028"/>
      <c r="AT288" s="1030"/>
      <c r="AU288" s="1030"/>
      <c r="AV288" s="1030"/>
      <c r="AW288" s="1030"/>
      <c r="AX288" s="1030"/>
      <c r="AY288" s="1030"/>
      <c r="AZ288" s="1030"/>
      <c r="BA288" s="1030"/>
      <c r="BB288" s="1030"/>
      <c r="BC288" s="1030"/>
      <c r="BD288" s="1057"/>
      <c r="BE288" s="1055"/>
      <c r="BF288" s="1024"/>
      <c r="BG288" s="1024"/>
      <c r="BH288" s="1024"/>
      <c r="BI288" s="1048"/>
    </row>
    <row r="289" spans="1:61" ht="45" customHeight="1">
      <c r="A289" s="1031"/>
      <c r="B289" s="1035"/>
      <c r="C289" s="1014"/>
      <c r="D289" s="1014"/>
      <c r="E289" s="1029"/>
      <c r="F289" s="1014"/>
      <c r="G289" s="1040"/>
      <c r="H289" s="1014"/>
      <c r="I289" s="123" t="s">
        <v>133</v>
      </c>
      <c r="J289" s="159" t="s">
        <v>111</v>
      </c>
      <c r="K289" s="1042"/>
      <c r="L289" s="1043"/>
      <c r="M289" s="1016"/>
      <c r="N289" s="1014"/>
      <c r="O289" s="1029"/>
      <c r="P289" s="1014"/>
      <c r="Q289" s="121" t="s">
        <v>121</v>
      </c>
      <c r="R289" s="122"/>
      <c r="S289" s="121" t="s">
        <v>201</v>
      </c>
      <c r="T289" s="1022"/>
      <c r="U289" s="1022"/>
      <c r="V289" s="1031"/>
      <c r="W289" s="1022"/>
      <c r="X289" s="1022"/>
      <c r="Y289" s="1022"/>
      <c r="Z289" s="1002"/>
      <c r="AA289" s="269"/>
      <c r="AB289" s="269"/>
      <c r="AC289" s="269"/>
      <c r="AD289" s="1040"/>
      <c r="AE289" s="1010"/>
      <c r="AF289" s="1008"/>
      <c r="AG289" s="1015"/>
      <c r="AH289" s="1008"/>
      <c r="AI289" s="1016"/>
      <c r="AJ289" s="1016"/>
      <c r="AK289" s="1016"/>
      <c r="AL289" s="1016"/>
      <c r="AM289" s="1014"/>
      <c r="AN289" s="1023"/>
      <c r="AO289" s="1017"/>
      <c r="AP289" s="1017"/>
      <c r="AQ289" s="1012"/>
      <c r="AR289" s="1013"/>
      <c r="AS289" s="1028"/>
      <c r="AT289" s="1030"/>
      <c r="AU289" s="1030"/>
      <c r="AV289" s="1030"/>
      <c r="AW289" s="1030"/>
      <c r="AX289" s="1030"/>
      <c r="AY289" s="1030"/>
      <c r="AZ289" s="1030"/>
      <c r="BA289" s="1030"/>
      <c r="BB289" s="1030"/>
      <c r="BC289" s="1030"/>
      <c r="BD289" s="1057"/>
      <c r="BE289" s="1055"/>
      <c r="BF289" s="1024"/>
      <c r="BG289" s="1024"/>
      <c r="BH289" s="1024"/>
      <c r="BI289" s="1048"/>
    </row>
    <row r="290" spans="1:61" ht="45" customHeight="1">
      <c r="A290" s="1031"/>
      <c r="B290" s="1035"/>
      <c r="C290" s="1014"/>
      <c r="D290" s="1014"/>
      <c r="E290" s="1029"/>
      <c r="F290" s="1014"/>
      <c r="G290" s="1041"/>
      <c r="H290" s="1014"/>
      <c r="I290" s="123" t="s">
        <v>134</v>
      </c>
      <c r="J290" s="159" t="s">
        <v>111</v>
      </c>
      <c r="K290" s="1042"/>
      <c r="L290" s="1043"/>
      <c r="M290" s="1016"/>
      <c r="N290" s="1014"/>
      <c r="O290" s="1029"/>
      <c r="P290" s="1014"/>
      <c r="Q290" s="121"/>
      <c r="R290" s="122"/>
      <c r="S290" s="121"/>
      <c r="T290" s="1022"/>
      <c r="U290" s="1022"/>
      <c r="V290" s="1031"/>
      <c r="W290" s="1022"/>
      <c r="X290" s="1022"/>
      <c r="Y290" s="1022"/>
      <c r="Z290" s="1003"/>
      <c r="AA290" s="270"/>
      <c r="AB290" s="270"/>
      <c r="AC290" s="270"/>
      <c r="AD290" s="1041"/>
      <c r="AE290" s="1011"/>
      <c r="AF290" s="1008"/>
      <c r="AG290" s="1015"/>
      <c r="AH290" s="1008"/>
      <c r="AI290" s="1016"/>
      <c r="AJ290" s="1016"/>
      <c r="AK290" s="1016"/>
      <c r="AL290" s="1016"/>
      <c r="AM290" s="1014"/>
      <c r="AN290" s="1023"/>
      <c r="AO290" s="1017"/>
      <c r="AP290" s="1017"/>
      <c r="AQ290" s="1012"/>
      <c r="AR290" s="1013"/>
      <c r="AS290" s="1028"/>
      <c r="AT290" s="1030"/>
      <c r="AU290" s="1030"/>
      <c r="AV290" s="1030"/>
      <c r="AW290" s="1030"/>
      <c r="AX290" s="1030"/>
      <c r="AY290" s="1030"/>
      <c r="AZ290" s="1030"/>
      <c r="BA290" s="1030"/>
      <c r="BB290" s="1030"/>
      <c r="BC290" s="1030"/>
      <c r="BD290" s="1057"/>
      <c r="BE290" s="1055"/>
      <c r="BF290" s="1024"/>
      <c r="BG290" s="1024"/>
      <c r="BH290" s="1024"/>
      <c r="BI290" s="1048"/>
    </row>
    <row r="291" spans="1:61" ht="15" customHeight="1">
      <c r="A291" s="1056">
        <v>16</v>
      </c>
      <c r="B291" s="1035" t="s">
        <v>756</v>
      </c>
      <c r="C291" s="1014" t="s">
        <v>203</v>
      </c>
      <c r="D291" s="1014" t="s">
        <v>85</v>
      </c>
      <c r="E291" s="1029" t="s">
        <v>757</v>
      </c>
      <c r="F291" s="1014" t="s">
        <v>758</v>
      </c>
      <c r="G291" s="1039" t="s">
        <v>564</v>
      </c>
      <c r="H291" s="1014" t="s">
        <v>88</v>
      </c>
      <c r="I291" s="120" t="s">
        <v>89</v>
      </c>
      <c r="J291" s="159" t="s">
        <v>90</v>
      </c>
      <c r="K291" s="1042">
        <v>13</v>
      </c>
      <c r="L291" s="1043" t="s">
        <v>759</v>
      </c>
      <c r="M291" s="1016" t="s">
        <v>701</v>
      </c>
      <c r="N291" s="1014" t="s">
        <v>565</v>
      </c>
      <c r="O291" s="1029" t="s">
        <v>760</v>
      </c>
      <c r="P291" s="1014" t="s">
        <v>92</v>
      </c>
      <c r="Q291" s="121" t="s">
        <v>93</v>
      </c>
      <c r="R291" s="122" t="s">
        <v>94</v>
      </c>
      <c r="S291" s="121">
        <v>15</v>
      </c>
      <c r="T291" s="1022">
        <v>100</v>
      </c>
      <c r="U291" s="1022" t="s">
        <v>95</v>
      </c>
      <c r="V291" s="1031" t="s">
        <v>95</v>
      </c>
      <c r="W291" s="1022" t="s">
        <v>95</v>
      </c>
      <c r="X291" s="1022">
        <v>100</v>
      </c>
      <c r="Y291" s="1022">
        <v>100</v>
      </c>
      <c r="Z291" s="1049" t="s">
        <v>494</v>
      </c>
      <c r="AA291" s="1001">
        <v>1</v>
      </c>
      <c r="AB291" s="1001">
        <v>1</v>
      </c>
      <c r="AC291" s="1001">
        <v>1</v>
      </c>
      <c r="AD291" s="1014" t="s">
        <v>761</v>
      </c>
      <c r="AE291" s="1015" t="s">
        <v>762</v>
      </c>
      <c r="AF291" s="1008" t="s">
        <v>95</v>
      </c>
      <c r="AG291" s="1015" t="s">
        <v>99</v>
      </c>
      <c r="AH291" s="1008" t="s">
        <v>100</v>
      </c>
      <c r="AI291" s="1016" t="s">
        <v>88</v>
      </c>
      <c r="AJ291" s="1016" t="s">
        <v>705</v>
      </c>
      <c r="AK291" s="1016" t="s">
        <v>759</v>
      </c>
      <c r="AL291" s="1016" t="s">
        <v>701</v>
      </c>
      <c r="AM291" s="1014" t="s">
        <v>565</v>
      </c>
      <c r="AN291" s="1023" t="s">
        <v>763</v>
      </c>
      <c r="AO291" s="1017">
        <v>44562</v>
      </c>
      <c r="AP291" s="1017">
        <v>44926</v>
      </c>
      <c r="AQ291" s="1012" t="s">
        <v>764</v>
      </c>
      <c r="AR291" s="1013" t="s">
        <v>765</v>
      </c>
    </row>
    <row r="292" spans="1:61">
      <c r="A292" s="1056"/>
      <c r="B292" s="1035"/>
      <c r="C292" s="1014"/>
      <c r="D292" s="1014"/>
      <c r="E292" s="1029"/>
      <c r="F292" s="1014"/>
      <c r="G292" s="1040"/>
      <c r="H292" s="1014"/>
      <c r="I292" s="120" t="s">
        <v>104</v>
      </c>
      <c r="J292" s="159" t="s">
        <v>90</v>
      </c>
      <c r="K292" s="1042"/>
      <c r="L292" s="1043"/>
      <c r="M292" s="1016"/>
      <c r="N292" s="1014"/>
      <c r="O292" s="1029"/>
      <c r="P292" s="1014"/>
      <c r="Q292" s="121" t="s">
        <v>105</v>
      </c>
      <c r="R292" s="122" t="s">
        <v>106</v>
      </c>
      <c r="S292" s="121">
        <v>15</v>
      </c>
      <c r="T292" s="1022"/>
      <c r="U292" s="1022"/>
      <c r="V292" s="1031"/>
      <c r="W292" s="1022"/>
      <c r="X292" s="1022"/>
      <c r="Y292" s="1022"/>
      <c r="Z292" s="1050"/>
      <c r="AA292" s="1002"/>
      <c r="AB292" s="1002"/>
      <c r="AC292" s="1002"/>
      <c r="AD292" s="1014"/>
      <c r="AE292" s="1015"/>
      <c r="AF292" s="1008"/>
      <c r="AG292" s="1015"/>
      <c r="AH292" s="1008"/>
      <c r="AI292" s="1016"/>
      <c r="AJ292" s="1016"/>
      <c r="AK292" s="1016"/>
      <c r="AL292" s="1016"/>
      <c r="AM292" s="1014"/>
      <c r="AN292" s="1023"/>
      <c r="AO292" s="1017"/>
      <c r="AP292" s="1017"/>
      <c r="AQ292" s="1012"/>
      <c r="AR292" s="1013"/>
    </row>
    <row r="293" spans="1:61">
      <c r="A293" s="1056"/>
      <c r="B293" s="1035"/>
      <c r="C293" s="1014"/>
      <c r="D293" s="1014"/>
      <c r="E293" s="1029"/>
      <c r="F293" s="1014"/>
      <c r="G293" s="1040"/>
      <c r="H293" s="1014"/>
      <c r="I293" s="120" t="s">
        <v>107</v>
      </c>
      <c r="J293" s="159" t="s">
        <v>111</v>
      </c>
      <c r="K293" s="1042"/>
      <c r="L293" s="1043"/>
      <c r="M293" s="1016"/>
      <c r="N293" s="1014"/>
      <c r="O293" s="1029"/>
      <c r="P293" s="1014"/>
      <c r="Q293" s="121" t="s">
        <v>108</v>
      </c>
      <c r="R293" s="122" t="s">
        <v>109</v>
      </c>
      <c r="S293" s="121">
        <v>15</v>
      </c>
      <c r="T293" s="1022"/>
      <c r="U293" s="1022"/>
      <c r="V293" s="1031"/>
      <c r="W293" s="1022"/>
      <c r="X293" s="1022"/>
      <c r="Y293" s="1022"/>
      <c r="Z293" s="1050"/>
      <c r="AA293" s="1002"/>
      <c r="AB293" s="1002"/>
      <c r="AC293" s="1002"/>
      <c r="AD293" s="1014"/>
      <c r="AE293" s="1015"/>
      <c r="AF293" s="1008"/>
      <c r="AG293" s="1015"/>
      <c r="AH293" s="1008"/>
      <c r="AI293" s="1016"/>
      <c r="AJ293" s="1016"/>
      <c r="AK293" s="1016"/>
      <c r="AL293" s="1016"/>
      <c r="AM293" s="1014"/>
      <c r="AN293" s="1023"/>
      <c r="AO293" s="1017"/>
      <c r="AP293" s="1017"/>
      <c r="AQ293" s="1012"/>
      <c r="AR293" s="1013"/>
    </row>
    <row r="294" spans="1:61">
      <c r="A294" s="1056"/>
      <c r="B294" s="1035"/>
      <c r="C294" s="1014"/>
      <c r="D294" s="1014"/>
      <c r="E294" s="1029"/>
      <c r="F294" s="1014"/>
      <c r="G294" s="1040"/>
      <c r="H294" s="1014"/>
      <c r="I294" s="120" t="s">
        <v>110</v>
      </c>
      <c r="J294" s="159" t="s">
        <v>111</v>
      </c>
      <c r="K294" s="1042"/>
      <c r="L294" s="1043"/>
      <c r="M294" s="1016"/>
      <c r="N294" s="1014"/>
      <c r="O294" s="1029"/>
      <c r="P294" s="1014"/>
      <c r="Q294" s="121" t="s">
        <v>112</v>
      </c>
      <c r="R294" s="122" t="s">
        <v>113</v>
      </c>
      <c r="S294" s="121">
        <v>15</v>
      </c>
      <c r="T294" s="1022"/>
      <c r="U294" s="1022"/>
      <c r="V294" s="1031"/>
      <c r="W294" s="1022"/>
      <c r="X294" s="1022"/>
      <c r="Y294" s="1022"/>
      <c r="Z294" s="1050"/>
      <c r="AA294" s="1002"/>
      <c r="AB294" s="1002"/>
      <c r="AC294" s="1002"/>
      <c r="AD294" s="1014"/>
      <c r="AE294" s="1015"/>
      <c r="AF294" s="1008"/>
      <c r="AG294" s="1015"/>
      <c r="AH294" s="1008"/>
      <c r="AI294" s="1016"/>
      <c r="AJ294" s="1016"/>
      <c r="AK294" s="1016"/>
      <c r="AL294" s="1016"/>
      <c r="AM294" s="1014"/>
      <c r="AN294" s="1023"/>
      <c r="AO294" s="1017"/>
      <c r="AP294" s="1017"/>
      <c r="AQ294" s="1012"/>
      <c r="AR294" s="1013"/>
    </row>
    <row r="295" spans="1:61">
      <c r="A295" s="1056"/>
      <c r="B295" s="1035"/>
      <c r="C295" s="1014"/>
      <c r="D295" s="1014"/>
      <c r="E295" s="1029"/>
      <c r="F295" s="1014"/>
      <c r="G295" s="1040"/>
      <c r="H295" s="1014"/>
      <c r="I295" s="120" t="s">
        <v>114</v>
      </c>
      <c r="J295" s="159" t="s">
        <v>90</v>
      </c>
      <c r="K295" s="1042"/>
      <c r="L295" s="1043"/>
      <c r="M295" s="1016"/>
      <c r="N295" s="1014"/>
      <c r="O295" s="1029"/>
      <c r="P295" s="1014"/>
      <c r="Q295" s="121" t="s">
        <v>115</v>
      </c>
      <c r="R295" s="122" t="s">
        <v>116</v>
      </c>
      <c r="S295" s="121">
        <v>15</v>
      </c>
      <c r="T295" s="1022"/>
      <c r="U295" s="1022"/>
      <c r="V295" s="1031"/>
      <c r="W295" s="1022"/>
      <c r="X295" s="1022"/>
      <c r="Y295" s="1022"/>
      <c r="Z295" s="1050"/>
      <c r="AA295" s="1002"/>
      <c r="AB295" s="1002"/>
      <c r="AC295" s="1002"/>
      <c r="AD295" s="1014"/>
      <c r="AE295" s="1015"/>
      <c r="AF295" s="1008"/>
      <c r="AG295" s="1015"/>
      <c r="AH295" s="1008"/>
      <c r="AI295" s="1016"/>
      <c r="AJ295" s="1016"/>
      <c r="AK295" s="1016"/>
      <c r="AL295" s="1016"/>
      <c r="AM295" s="1014"/>
      <c r="AN295" s="1023"/>
      <c r="AO295" s="1017"/>
      <c r="AP295" s="1017"/>
      <c r="AQ295" s="1012"/>
      <c r="AR295" s="1013"/>
    </row>
    <row r="296" spans="1:61">
      <c r="A296" s="1056"/>
      <c r="B296" s="1035"/>
      <c r="C296" s="1014"/>
      <c r="D296" s="1014"/>
      <c r="E296" s="1029"/>
      <c r="F296" s="1014"/>
      <c r="G296" s="1040"/>
      <c r="H296" s="1014"/>
      <c r="I296" s="120" t="s">
        <v>117</v>
      </c>
      <c r="J296" s="159" t="s">
        <v>90</v>
      </c>
      <c r="K296" s="1042"/>
      <c r="L296" s="1043"/>
      <c r="M296" s="1016"/>
      <c r="N296" s="1014"/>
      <c r="O296" s="1029"/>
      <c r="P296" s="1014"/>
      <c r="Q296" s="121" t="s">
        <v>118</v>
      </c>
      <c r="R296" s="122" t="s">
        <v>119</v>
      </c>
      <c r="S296" s="121">
        <v>15</v>
      </c>
      <c r="T296" s="1022"/>
      <c r="U296" s="1022"/>
      <c r="V296" s="1031"/>
      <c r="W296" s="1022"/>
      <c r="X296" s="1022"/>
      <c r="Y296" s="1022"/>
      <c r="Z296" s="1050"/>
      <c r="AA296" s="1002"/>
      <c r="AB296" s="1002"/>
      <c r="AC296" s="1002"/>
      <c r="AD296" s="1014"/>
      <c r="AE296" s="1015"/>
      <c r="AF296" s="1008"/>
      <c r="AG296" s="1015"/>
      <c r="AH296" s="1008"/>
      <c r="AI296" s="1016"/>
      <c r="AJ296" s="1016"/>
      <c r="AK296" s="1016"/>
      <c r="AL296" s="1016"/>
      <c r="AM296" s="1014"/>
      <c r="AN296" s="1023"/>
      <c r="AO296" s="1017"/>
      <c r="AP296" s="1017"/>
      <c r="AQ296" s="1012"/>
      <c r="AR296" s="1013"/>
    </row>
    <row r="297" spans="1:61">
      <c r="A297" s="1056"/>
      <c r="B297" s="1035"/>
      <c r="C297" s="1014"/>
      <c r="D297" s="1014"/>
      <c r="E297" s="1029"/>
      <c r="F297" s="1014"/>
      <c r="G297" s="1040"/>
      <c r="H297" s="1014"/>
      <c r="I297" s="120" t="s">
        <v>120</v>
      </c>
      <c r="J297" s="159" t="s">
        <v>90</v>
      </c>
      <c r="K297" s="1042"/>
      <c r="L297" s="1043"/>
      <c r="M297" s="1016"/>
      <c r="N297" s="1014"/>
      <c r="O297" s="1029"/>
      <c r="P297" s="1014"/>
      <c r="Q297" s="121" t="s">
        <v>121</v>
      </c>
      <c r="R297" s="122" t="s">
        <v>122</v>
      </c>
      <c r="S297" s="121">
        <v>10</v>
      </c>
      <c r="T297" s="1022"/>
      <c r="U297" s="1022"/>
      <c r="V297" s="1031"/>
      <c r="W297" s="1022"/>
      <c r="X297" s="1022"/>
      <c r="Y297" s="1022"/>
      <c r="Z297" s="1050"/>
      <c r="AA297" s="1002"/>
      <c r="AB297" s="1002"/>
      <c r="AC297" s="1002"/>
      <c r="AD297" s="1014"/>
      <c r="AE297" s="1015"/>
      <c r="AF297" s="1008"/>
      <c r="AG297" s="1015"/>
      <c r="AH297" s="1008"/>
      <c r="AI297" s="1016"/>
      <c r="AJ297" s="1016"/>
      <c r="AK297" s="1016"/>
      <c r="AL297" s="1016"/>
      <c r="AM297" s="1014"/>
      <c r="AN297" s="1023"/>
      <c r="AO297" s="1017"/>
      <c r="AP297" s="1017"/>
      <c r="AQ297" s="1012"/>
      <c r="AR297" s="1013"/>
    </row>
    <row r="298" spans="1:61" ht="30">
      <c r="A298" s="1056"/>
      <c r="B298" s="1035"/>
      <c r="C298" s="1014"/>
      <c r="D298" s="1014"/>
      <c r="E298" s="1029"/>
      <c r="F298" s="1014"/>
      <c r="G298" s="1040"/>
      <c r="H298" s="1014"/>
      <c r="I298" s="120" t="s">
        <v>123</v>
      </c>
      <c r="J298" s="159" t="s">
        <v>90</v>
      </c>
      <c r="K298" s="1042"/>
      <c r="L298" s="1043"/>
      <c r="M298" s="1016"/>
      <c r="N298" s="1014"/>
      <c r="O298" s="1029"/>
      <c r="P298" s="1014"/>
      <c r="Q298" s="1022"/>
      <c r="R298" s="1031"/>
      <c r="S298" s="1022"/>
      <c r="T298" s="1022"/>
      <c r="U298" s="1022"/>
      <c r="V298" s="1031"/>
      <c r="W298" s="1022"/>
      <c r="X298" s="1022"/>
      <c r="Y298" s="1022"/>
      <c r="Z298" s="1050"/>
      <c r="AA298" s="1002"/>
      <c r="AB298" s="1002"/>
      <c r="AC298" s="1002"/>
      <c r="AD298" s="1014"/>
      <c r="AE298" s="1015"/>
      <c r="AF298" s="1008"/>
      <c r="AG298" s="1015"/>
      <c r="AH298" s="1008"/>
      <c r="AI298" s="1016"/>
      <c r="AJ298" s="1016"/>
      <c r="AK298" s="1016"/>
      <c r="AL298" s="1016"/>
      <c r="AM298" s="1014"/>
      <c r="AN298" s="1023"/>
      <c r="AO298" s="1017"/>
      <c r="AP298" s="1017"/>
      <c r="AQ298" s="1012"/>
      <c r="AR298" s="1013"/>
    </row>
    <row r="299" spans="1:61">
      <c r="A299" s="1056"/>
      <c r="B299" s="1035"/>
      <c r="C299" s="1014"/>
      <c r="D299" s="1014"/>
      <c r="E299" s="1029"/>
      <c r="F299" s="1014"/>
      <c r="G299" s="1040"/>
      <c r="H299" s="1014"/>
      <c r="I299" s="120" t="s">
        <v>124</v>
      </c>
      <c r="J299" s="159" t="s">
        <v>111</v>
      </c>
      <c r="K299" s="1042"/>
      <c r="L299" s="1043"/>
      <c r="M299" s="1016"/>
      <c r="N299" s="1014"/>
      <c r="O299" s="1029"/>
      <c r="P299" s="1014"/>
      <c r="Q299" s="1022"/>
      <c r="R299" s="1031"/>
      <c r="S299" s="1022"/>
      <c r="T299" s="1022"/>
      <c r="U299" s="1022"/>
      <c r="V299" s="1031"/>
      <c r="W299" s="1022"/>
      <c r="X299" s="1022"/>
      <c r="Y299" s="1022"/>
      <c r="Z299" s="1050"/>
      <c r="AA299" s="1002"/>
      <c r="AB299" s="1002"/>
      <c r="AC299" s="1002"/>
      <c r="AD299" s="1014"/>
      <c r="AE299" s="1015"/>
      <c r="AF299" s="1008"/>
      <c r="AG299" s="1015"/>
      <c r="AH299" s="1008"/>
      <c r="AI299" s="1016"/>
      <c r="AJ299" s="1016"/>
      <c r="AK299" s="1016"/>
      <c r="AL299" s="1016"/>
      <c r="AM299" s="1014"/>
      <c r="AN299" s="1023"/>
      <c r="AO299" s="1017"/>
      <c r="AP299" s="1017"/>
      <c r="AQ299" s="1012"/>
      <c r="AR299" s="1013"/>
    </row>
    <row r="300" spans="1:61">
      <c r="A300" s="1056"/>
      <c r="B300" s="1035"/>
      <c r="C300" s="1014"/>
      <c r="D300" s="1014"/>
      <c r="E300" s="1029"/>
      <c r="F300" s="1014"/>
      <c r="G300" s="1040"/>
      <c r="H300" s="1014"/>
      <c r="I300" s="120" t="s">
        <v>125</v>
      </c>
      <c r="J300" s="159" t="s">
        <v>90</v>
      </c>
      <c r="K300" s="1042"/>
      <c r="L300" s="1043"/>
      <c r="M300" s="1016"/>
      <c r="N300" s="1014"/>
      <c r="O300" s="1029"/>
      <c r="P300" s="1014"/>
      <c r="Q300" s="1022"/>
      <c r="R300" s="1031"/>
      <c r="S300" s="1022"/>
      <c r="T300" s="1022"/>
      <c r="U300" s="1022"/>
      <c r="V300" s="1031"/>
      <c r="W300" s="1022"/>
      <c r="X300" s="1022"/>
      <c r="Y300" s="1022"/>
      <c r="Z300" s="1050"/>
      <c r="AA300" s="1002"/>
      <c r="AB300" s="1002"/>
      <c r="AC300" s="1002"/>
      <c r="AD300" s="1014"/>
      <c r="AE300" s="1015"/>
      <c r="AF300" s="1008"/>
      <c r="AG300" s="1015"/>
      <c r="AH300" s="1008"/>
      <c r="AI300" s="1016"/>
      <c r="AJ300" s="1016"/>
      <c r="AK300" s="1016"/>
      <c r="AL300" s="1016"/>
      <c r="AM300" s="1014"/>
      <c r="AN300" s="1023"/>
      <c r="AO300" s="1017"/>
      <c r="AP300" s="1017"/>
      <c r="AQ300" s="1012"/>
      <c r="AR300" s="1013"/>
    </row>
    <row r="301" spans="1:61">
      <c r="A301" s="1056"/>
      <c r="B301" s="1035"/>
      <c r="C301" s="1014"/>
      <c r="D301" s="1014"/>
      <c r="E301" s="1029"/>
      <c r="F301" s="1014"/>
      <c r="G301" s="1040"/>
      <c r="H301" s="1014"/>
      <c r="I301" s="120" t="s">
        <v>126</v>
      </c>
      <c r="J301" s="159" t="s">
        <v>90</v>
      </c>
      <c r="K301" s="1042"/>
      <c r="L301" s="1043"/>
      <c r="M301" s="1016"/>
      <c r="N301" s="1014"/>
      <c r="O301" s="1029"/>
      <c r="P301" s="1014"/>
      <c r="Q301" s="1022"/>
      <c r="R301" s="1031"/>
      <c r="S301" s="1022"/>
      <c r="T301" s="1022"/>
      <c r="U301" s="1022"/>
      <c r="V301" s="1031"/>
      <c r="W301" s="1022"/>
      <c r="X301" s="1022"/>
      <c r="Y301" s="1022"/>
      <c r="Z301" s="1051"/>
      <c r="AA301" s="1003"/>
      <c r="AB301" s="1003"/>
      <c r="AC301" s="1003"/>
      <c r="AD301" s="1014"/>
      <c r="AE301" s="1015"/>
      <c r="AF301" s="1008"/>
      <c r="AG301" s="1015"/>
      <c r="AH301" s="1008"/>
      <c r="AI301" s="1016"/>
      <c r="AJ301" s="1016"/>
      <c r="AK301" s="1016"/>
      <c r="AL301" s="1016"/>
      <c r="AM301" s="1014"/>
      <c r="AN301" s="1023"/>
      <c r="AO301" s="1017"/>
      <c r="AP301" s="1017"/>
      <c r="AQ301" s="1012"/>
      <c r="AR301" s="1013"/>
    </row>
    <row r="302" spans="1:61" ht="15" customHeight="1">
      <c r="A302" s="1056"/>
      <c r="B302" s="1035"/>
      <c r="C302" s="1014"/>
      <c r="D302" s="1014"/>
      <c r="E302" s="1029" t="s">
        <v>766</v>
      </c>
      <c r="F302" s="1014"/>
      <c r="G302" s="1040"/>
      <c r="H302" s="1014"/>
      <c r="I302" s="120" t="s">
        <v>127</v>
      </c>
      <c r="J302" s="159" t="s">
        <v>90</v>
      </c>
      <c r="K302" s="1042"/>
      <c r="L302" s="1043"/>
      <c r="M302" s="1016"/>
      <c r="N302" s="1014"/>
      <c r="O302" s="1029" t="s">
        <v>767</v>
      </c>
      <c r="P302" s="1014" t="s">
        <v>92</v>
      </c>
      <c r="Q302" s="121" t="s">
        <v>93</v>
      </c>
      <c r="R302" s="122" t="s">
        <v>94</v>
      </c>
      <c r="S302" s="121">
        <v>15</v>
      </c>
      <c r="T302" s="1022">
        <v>100</v>
      </c>
      <c r="U302" s="1022" t="s">
        <v>95</v>
      </c>
      <c r="V302" s="1031" t="s">
        <v>95</v>
      </c>
      <c r="W302" s="1022" t="s">
        <v>95</v>
      </c>
      <c r="X302" s="1022">
        <v>100</v>
      </c>
      <c r="Y302" s="1022"/>
      <c r="Z302" s="1001" t="s">
        <v>578</v>
      </c>
      <c r="AA302" s="1000">
        <v>0.33</v>
      </c>
      <c r="AB302" s="1000">
        <v>0.33</v>
      </c>
      <c r="AC302" s="1000">
        <v>0.34</v>
      </c>
      <c r="AD302" s="1014" t="s">
        <v>768</v>
      </c>
      <c r="AE302" s="1015" t="s">
        <v>769</v>
      </c>
      <c r="AF302" s="1008"/>
      <c r="AG302" s="1015"/>
      <c r="AH302" s="1008"/>
      <c r="AI302" s="1016"/>
      <c r="AJ302" s="1016"/>
      <c r="AK302" s="1016"/>
      <c r="AL302" s="1016"/>
      <c r="AM302" s="1014"/>
      <c r="AN302" s="1023"/>
      <c r="AO302" s="1017"/>
      <c r="AP302" s="1017"/>
      <c r="AQ302" s="1012"/>
      <c r="AR302" s="1013" t="s">
        <v>770</v>
      </c>
    </row>
    <row r="303" spans="1:61">
      <c r="A303" s="1056"/>
      <c r="B303" s="1035"/>
      <c r="C303" s="1014"/>
      <c r="D303" s="1014"/>
      <c r="E303" s="1029"/>
      <c r="F303" s="1014"/>
      <c r="G303" s="1040"/>
      <c r="H303" s="1014"/>
      <c r="I303" s="123" t="s">
        <v>128</v>
      </c>
      <c r="J303" s="159" t="s">
        <v>90</v>
      </c>
      <c r="K303" s="1042"/>
      <c r="L303" s="1043"/>
      <c r="M303" s="1016"/>
      <c r="N303" s="1014"/>
      <c r="O303" s="1029"/>
      <c r="P303" s="1014"/>
      <c r="Q303" s="121" t="s">
        <v>105</v>
      </c>
      <c r="R303" s="122" t="s">
        <v>106</v>
      </c>
      <c r="S303" s="121">
        <v>15</v>
      </c>
      <c r="T303" s="1022"/>
      <c r="U303" s="1022"/>
      <c r="V303" s="1031"/>
      <c r="W303" s="1022"/>
      <c r="X303" s="1022"/>
      <c r="Y303" s="1022"/>
      <c r="Z303" s="1002"/>
      <c r="AA303" s="999"/>
      <c r="AB303" s="999"/>
      <c r="AC303" s="999"/>
      <c r="AD303" s="1014"/>
      <c r="AE303" s="1015"/>
      <c r="AF303" s="1008"/>
      <c r="AG303" s="1015"/>
      <c r="AH303" s="1008"/>
      <c r="AI303" s="1016"/>
      <c r="AJ303" s="1016"/>
      <c r="AK303" s="1016"/>
      <c r="AL303" s="1016"/>
      <c r="AM303" s="1014"/>
      <c r="AN303" s="1023"/>
      <c r="AO303" s="1017"/>
      <c r="AP303" s="1017"/>
      <c r="AQ303" s="1012"/>
      <c r="AR303" s="1013"/>
    </row>
    <row r="304" spans="1:61">
      <c r="A304" s="1056"/>
      <c r="B304" s="1035"/>
      <c r="C304" s="1014"/>
      <c r="D304" s="1014"/>
      <c r="E304" s="1029"/>
      <c r="F304" s="1014"/>
      <c r="G304" s="1040"/>
      <c r="H304" s="1014"/>
      <c r="I304" s="123" t="s">
        <v>129</v>
      </c>
      <c r="J304" s="159" t="s">
        <v>90</v>
      </c>
      <c r="K304" s="1042"/>
      <c r="L304" s="1043"/>
      <c r="M304" s="1016"/>
      <c r="N304" s="1014"/>
      <c r="O304" s="1029"/>
      <c r="P304" s="1014"/>
      <c r="Q304" s="121" t="s">
        <v>108</v>
      </c>
      <c r="R304" s="122" t="s">
        <v>109</v>
      </c>
      <c r="S304" s="121">
        <v>15</v>
      </c>
      <c r="T304" s="1022"/>
      <c r="U304" s="1022"/>
      <c r="V304" s="1031"/>
      <c r="W304" s="1022"/>
      <c r="X304" s="1022"/>
      <c r="Y304" s="1022"/>
      <c r="Z304" s="1002"/>
      <c r="AA304" s="999"/>
      <c r="AB304" s="999"/>
      <c r="AC304" s="999"/>
      <c r="AD304" s="1014"/>
      <c r="AE304" s="1015"/>
      <c r="AF304" s="1008"/>
      <c r="AG304" s="1015"/>
      <c r="AH304" s="1008"/>
      <c r="AI304" s="1016"/>
      <c r="AJ304" s="1016"/>
      <c r="AK304" s="1016"/>
      <c r="AL304" s="1016"/>
      <c r="AM304" s="1014"/>
      <c r="AN304" s="1023"/>
      <c r="AO304" s="1017"/>
      <c r="AP304" s="1017"/>
      <c r="AQ304" s="1012"/>
      <c r="AR304" s="1013"/>
    </row>
    <row r="305" spans="1:44">
      <c r="A305" s="1056"/>
      <c r="B305" s="1035"/>
      <c r="C305" s="1014"/>
      <c r="D305" s="1014"/>
      <c r="E305" s="1029"/>
      <c r="F305" s="1014"/>
      <c r="G305" s="1040"/>
      <c r="H305" s="1014"/>
      <c r="I305" s="123" t="s">
        <v>130</v>
      </c>
      <c r="J305" s="159" t="s">
        <v>90</v>
      </c>
      <c r="K305" s="1042"/>
      <c r="L305" s="1043"/>
      <c r="M305" s="1016"/>
      <c r="N305" s="1014"/>
      <c r="O305" s="1029"/>
      <c r="P305" s="1014"/>
      <c r="Q305" s="121" t="s">
        <v>112</v>
      </c>
      <c r="R305" s="122" t="s">
        <v>113</v>
      </c>
      <c r="S305" s="121">
        <v>15</v>
      </c>
      <c r="T305" s="1022"/>
      <c r="U305" s="1022"/>
      <c r="V305" s="1031"/>
      <c r="W305" s="1022"/>
      <c r="X305" s="1022"/>
      <c r="Y305" s="1022"/>
      <c r="Z305" s="1002"/>
      <c r="AA305" s="999"/>
      <c r="AB305" s="999"/>
      <c r="AC305" s="999"/>
      <c r="AD305" s="1014"/>
      <c r="AE305" s="1015"/>
      <c r="AF305" s="1008"/>
      <c r="AG305" s="1015"/>
      <c r="AH305" s="1008"/>
      <c r="AI305" s="1016"/>
      <c r="AJ305" s="1016"/>
      <c r="AK305" s="1016"/>
      <c r="AL305" s="1016"/>
      <c r="AM305" s="1014"/>
      <c r="AN305" s="1023"/>
      <c r="AO305" s="1017"/>
      <c r="AP305" s="1017"/>
      <c r="AQ305" s="1012"/>
      <c r="AR305" s="1013"/>
    </row>
    <row r="306" spans="1:44">
      <c r="A306" s="1056"/>
      <c r="B306" s="1035"/>
      <c r="C306" s="1014"/>
      <c r="D306" s="1014"/>
      <c r="E306" s="1029"/>
      <c r="F306" s="1014"/>
      <c r="G306" s="1040"/>
      <c r="H306" s="1014"/>
      <c r="I306" s="123" t="s">
        <v>131</v>
      </c>
      <c r="J306" s="159" t="s">
        <v>111</v>
      </c>
      <c r="K306" s="1042"/>
      <c r="L306" s="1043"/>
      <c r="M306" s="1016"/>
      <c r="N306" s="1014"/>
      <c r="O306" s="1029"/>
      <c r="P306" s="1014"/>
      <c r="Q306" s="121" t="s">
        <v>115</v>
      </c>
      <c r="R306" s="122" t="s">
        <v>116</v>
      </c>
      <c r="S306" s="121">
        <v>15</v>
      </c>
      <c r="T306" s="1022"/>
      <c r="U306" s="1022"/>
      <c r="V306" s="1031"/>
      <c r="W306" s="1022"/>
      <c r="X306" s="1022"/>
      <c r="Y306" s="1022"/>
      <c r="Z306" s="1002"/>
      <c r="AA306" s="999"/>
      <c r="AB306" s="999"/>
      <c r="AC306" s="999"/>
      <c r="AD306" s="1014"/>
      <c r="AE306" s="1015"/>
      <c r="AF306" s="1008"/>
      <c r="AG306" s="1015"/>
      <c r="AH306" s="1008"/>
      <c r="AI306" s="1016"/>
      <c r="AJ306" s="1016"/>
      <c r="AK306" s="1016"/>
      <c r="AL306" s="1016"/>
      <c r="AM306" s="1014"/>
      <c r="AN306" s="1023"/>
      <c r="AO306" s="1017"/>
      <c r="AP306" s="1017"/>
      <c r="AQ306" s="1012"/>
      <c r="AR306" s="1013"/>
    </row>
    <row r="307" spans="1:44">
      <c r="A307" s="1056"/>
      <c r="B307" s="1035"/>
      <c r="C307" s="1014"/>
      <c r="D307" s="1014"/>
      <c r="E307" s="1029"/>
      <c r="F307" s="1014"/>
      <c r="G307" s="1040"/>
      <c r="H307" s="1014"/>
      <c r="I307" s="123" t="s">
        <v>132</v>
      </c>
      <c r="J307" s="159" t="s">
        <v>90</v>
      </c>
      <c r="K307" s="1042"/>
      <c r="L307" s="1043"/>
      <c r="M307" s="1016"/>
      <c r="N307" s="1014"/>
      <c r="O307" s="1029"/>
      <c r="P307" s="1014"/>
      <c r="Q307" s="121" t="s">
        <v>118</v>
      </c>
      <c r="R307" s="122" t="s">
        <v>119</v>
      </c>
      <c r="S307" s="121">
        <v>15</v>
      </c>
      <c r="T307" s="1022"/>
      <c r="U307" s="1022"/>
      <c r="V307" s="1031"/>
      <c r="W307" s="1022"/>
      <c r="X307" s="1022"/>
      <c r="Y307" s="1022"/>
      <c r="Z307" s="1002"/>
      <c r="AA307" s="999"/>
      <c r="AB307" s="999"/>
      <c r="AC307" s="999"/>
      <c r="AD307" s="1014"/>
      <c r="AE307" s="1015"/>
      <c r="AF307" s="1008"/>
      <c r="AG307" s="1015"/>
      <c r="AH307" s="1008"/>
      <c r="AI307" s="1016"/>
      <c r="AJ307" s="1016"/>
      <c r="AK307" s="1016"/>
      <c r="AL307" s="1016"/>
      <c r="AM307" s="1014"/>
      <c r="AN307" s="1023"/>
      <c r="AO307" s="1017"/>
      <c r="AP307" s="1017"/>
      <c r="AQ307" s="1012"/>
      <c r="AR307" s="1013"/>
    </row>
    <row r="308" spans="1:44">
      <c r="A308" s="1056"/>
      <c r="B308" s="1035"/>
      <c r="C308" s="1014"/>
      <c r="D308" s="1014"/>
      <c r="E308" s="1029"/>
      <c r="F308" s="1014"/>
      <c r="G308" s="1040"/>
      <c r="H308" s="1014"/>
      <c r="I308" s="123" t="s">
        <v>133</v>
      </c>
      <c r="J308" s="159" t="s">
        <v>111</v>
      </c>
      <c r="K308" s="1042"/>
      <c r="L308" s="1043"/>
      <c r="M308" s="1016"/>
      <c r="N308" s="1014"/>
      <c r="O308" s="1029"/>
      <c r="P308" s="1014"/>
      <c r="Q308" s="121" t="s">
        <v>121</v>
      </c>
      <c r="R308" s="122" t="s">
        <v>122</v>
      </c>
      <c r="S308" s="121">
        <v>10</v>
      </c>
      <c r="T308" s="1022"/>
      <c r="U308" s="1022"/>
      <c r="V308" s="1031"/>
      <c r="W308" s="1022"/>
      <c r="X308" s="1022"/>
      <c r="Y308" s="1022"/>
      <c r="Z308" s="1002"/>
      <c r="AA308" s="999"/>
      <c r="AB308" s="999"/>
      <c r="AC308" s="999"/>
      <c r="AD308" s="1014"/>
      <c r="AE308" s="1015"/>
      <c r="AF308" s="1008"/>
      <c r="AG308" s="1015"/>
      <c r="AH308" s="1008"/>
      <c r="AI308" s="1016"/>
      <c r="AJ308" s="1016"/>
      <c r="AK308" s="1016"/>
      <c r="AL308" s="1016"/>
      <c r="AM308" s="1014"/>
      <c r="AN308" s="1023"/>
      <c r="AO308" s="1017"/>
      <c r="AP308" s="1017"/>
      <c r="AQ308" s="1012"/>
      <c r="AR308" s="1013"/>
    </row>
    <row r="309" spans="1:44" ht="26.25" customHeight="1">
      <c r="A309" s="1056"/>
      <c r="B309" s="1035"/>
      <c r="C309" s="1014"/>
      <c r="D309" s="1014"/>
      <c r="E309" s="1029"/>
      <c r="F309" s="1014"/>
      <c r="G309" s="1040"/>
      <c r="H309" s="1014"/>
      <c r="I309" s="123" t="s">
        <v>134</v>
      </c>
      <c r="J309" s="159" t="s">
        <v>111</v>
      </c>
      <c r="K309" s="1042"/>
      <c r="L309" s="1043"/>
      <c r="M309" s="1016"/>
      <c r="N309" s="1014"/>
      <c r="O309" s="1029"/>
      <c r="P309" s="1014"/>
      <c r="Q309" s="161"/>
      <c r="R309" s="160"/>
      <c r="S309" s="161"/>
      <c r="T309" s="1022"/>
      <c r="U309" s="1022"/>
      <c r="V309" s="1031"/>
      <c r="W309" s="1022"/>
      <c r="X309" s="1022"/>
      <c r="Y309" s="1022"/>
      <c r="Z309" s="1003"/>
      <c r="AA309" s="999"/>
      <c r="AB309" s="999"/>
      <c r="AC309" s="999"/>
      <c r="AD309" s="1014"/>
      <c r="AE309" s="1015"/>
      <c r="AF309" s="1008"/>
      <c r="AG309" s="1015"/>
      <c r="AH309" s="1008"/>
      <c r="AI309" s="1016"/>
      <c r="AJ309" s="1016"/>
      <c r="AK309" s="1016"/>
      <c r="AL309" s="1016"/>
      <c r="AM309" s="1014"/>
      <c r="AN309" s="1023"/>
      <c r="AO309" s="1017"/>
      <c r="AP309" s="1017"/>
      <c r="AQ309" s="1012"/>
      <c r="AR309" s="1013"/>
    </row>
    <row r="310" spans="1:44" ht="15" customHeight="1">
      <c r="A310" s="1056"/>
      <c r="B310" s="1035"/>
      <c r="C310" s="1014"/>
      <c r="D310" s="1014"/>
      <c r="E310" s="1029" t="s">
        <v>771</v>
      </c>
      <c r="F310" s="1014"/>
      <c r="G310" s="1040"/>
      <c r="H310" s="1014"/>
      <c r="I310" s="125"/>
      <c r="J310" s="159"/>
      <c r="K310" s="1042"/>
      <c r="L310" s="1043"/>
      <c r="M310" s="1016"/>
      <c r="N310" s="1014"/>
      <c r="O310" s="1029" t="s">
        <v>772</v>
      </c>
      <c r="P310" s="1014" t="s">
        <v>92</v>
      </c>
      <c r="Q310" s="121" t="s">
        <v>93</v>
      </c>
      <c r="R310" s="122" t="s">
        <v>94</v>
      </c>
      <c r="S310" s="121">
        <v>15</v>
      </c>
      <c r="T310" s="1022">
        <v>100</v>
      </c>
      <c r="U310" s="1022" t="s">
        <v>95</v>
      </c>
      <c r="V310" s="1031" t="s">
        <v>95</v>
      </c>
      <c r="W310" s="1022" t="s">
        <v>95</v>
      </c>
      <c r="X310" s="1022">
        <v>100</v>
      </c>
      <c r="Y310" s="1022"/>
      <c r="Z310" s="1001" t="s">
        <v>578</v>
      </c>
      <c r="AA310" s="1061">
        <v>0.33</v>
      </c>
      <c r="AB310" s="1061">
        <v>0.33</v>
      </c>
      <c r="AC310" s="1061">
        <v>0.34</v>
      </c>
      <c r="AD310" s="1014" t="s">
        <v>773</v>
      </c>
      <c r="AE310" s="1015" t="s">
        <v>774</v>
      </c>
      <c r="AF310" s="1008"/>
      <c r="AG310" s="1015"/>
      <c r="AH310" s="1008"/>
      <c r="AI310" s="1016"/>
      <c r="AJ310" s="1016"/>
      <c r="AK310" s="1016"/>
      <c r="AL310" s="1016"/>
      <c r="AM310" s="1014"/>
      <c r="AN310" s="1023" t="s">
        <v>775</v>
      </c>
      <c r="AO310" s="1017"/>
      <c r="AP310" s="1017"/>
      <c r="AQ310" s="1012"/>
      <c r="AR310" s="1013" t="s">
        <v>776</v>
      </c>
    </row>
    <row r="311" spans="1:44">
      <c r="A311" s="1056"/>
      <c r="B311" s="1035"/>
      <c r="C311" s="1014"/>
      <c r="D311" s="1014"/>
      <c r="E311" s="1029"/>
      <c r="F311" s="1014"/>
      <c r="G311" s="1040"/>
      <c r="H311" s="1014"/>
      <c r="I311" s="125"/>
      <c r="J311" s="159"/>
      <c r="K311" s="1042"/>
      <c r="L311" s="1043"/>
      <c r="M311" s="1016"/>
      <c r="N311" s="1014"/>
      <c r="O311" s="1029"/>
      <c r="P311" s="1014"/>
      <c r="Q311" s="121" t="s">
        <v>105</v>
      </c>
      <c r="R311" s="122" t="s">
        <v>106</v>
      </c>
      <c r="S311" s="121">
        <v>15</v>
      </c>
      <c r="T311" s="1022"/>
      <c r="U311" s="1022"/>
      <c r="V311" s="1031"/>
      <c r="W311" s="1022"/>
      <c r="X311" s="1022"/>
      <c r="Y311" s="1022"/>
      <c r="Z311" s="1002"/>
      <c r="AA311" s="1002"/>
      <c r="AB311" s="1002"/>
      <c r="AC311" s="1002"/>
      <c r="AD311" s="1014"/>
      <c r="AE311" s="1015"/>
      <c r="AF311" s="1008"/>
      <c r="AG311" s="1015"/>
      <c r="AH311" s="1008"/>
      <c r="AI311" s="1016"/>
      <c r="AJ311" s="1016"/>
      <c r="AK311" s="1016"/>
      <c r="AL311" s="1016"/>
      <c r="AM311" s="1014"/>
      <c r="AN311" s="1023"/>
      <c r="AO311" s="1017"/>
      <c r="AP311" s="1017"/>
      <c r="AQ311" s="1012"/>
      <c r="AR311" s="1013"/>
    </row>
    <row r="312" spans="1:44">
      <c r="A312" s="1056"/>
      <c r="B312" s="1035"/>
      <c r="C312" s="1014"/>
      <c r="D312" s="1014"/>
      <c r="E312" s="1029"/>
      <c r="F312" s="1014"/>
      <c r="G312" s="1040"/>
      <c r="H312" s="1014"/>
      <c r="I312" s="125"/>
      <c r="J312" s="159"/>
      <c r="K312" s="1042"/>
      <c r="L312" s="1043"/>
      <c r="M312" s="1016"/>
      <c r="N312" s="1014"/>
      <c r="O312" s="1029"/>
      <c r="P312" s="1014"/>
      <c r="Q312" s="121" t="s">
        <v>108</v>
      </c>
      <c r="R312" s="122" t="s">
        <v>109</v>
      </c>
      <c r="S312" s="121">
        <v>15</v>
      </c>
      <c r="T312" s="1022"/>
      <c r="U312" s="1022"/>
      <c r="V312" s="1031"/>
      <c r="W312" s="1022"/>
      <c r="X312" s="1022"/>
      <c r="Y312" s="1022"/>
      <c r="Z312" s="1002"/>
      <c r="AA312" s="1002"/>
      <c r="AB312" s="1002"/>
      <c r="AC312" s="1002"/>
      <c r="AD312" s="1014"/>
      <c r="AE312" s="1015"/>
      <c r="AF312" s="1008"/>
      <c r="AG312" s="1015"/>
      <c r="AH312" s="1008"/>
      <c r="AI312" s="1016"/>
      <c r="AJ312" s="1016"/>
      <c r="AK312" s="1016"/>
      <c r="AL312" s="1016"/>
      <c r="AM312" s="1014"/>
      <c r="AN312" s="1023"/>
      <c r="AO312" s="1017"/>
      <c r="AP312" s="1017"/>
      <c r="AQ312" s="1012"/>
      <c r="AR312" s="1013"/>
    </row>
    <row r="313" spans="1:44">
      <c r="A313" s="1056"/>
      <c r="B313" s="1035"/>
      <c r="C313" s="1014"/>
      <c r="D313" s="1014"/>
      <c r="E313" s="1029"/>
      <c r="F313" s="1014"/>
      <c r="G313" s="1040"/>
      <c r="H313" s="1014"/>
      <c r="I313" s="125"/>
      <c r="J313" s="159"/>
      <c r="K313" s="1042"/>
      <c r="L313" s="1043"/>
      <c r="M313" s="1016"/>
      <c r="N313" s="1014"/>
      <c r="O313" s="1029"/>
      <c r="P313" s="1014"/>
      <c r="Q313" s="121" t="s">
        <v>112</v>
      </c>
      <c r="R313" s="122" t="s">
        <v>113</v>
      </c>
      <c r="S313" s="121">
        <v>15</v>
      </c>
      <c r="T313" s="1022"/>
      <c r="U313" s="1022"/>
      <c r="V313" s="1031"/>
      <c r="W313" s="1022"/>
      <c r="X313" s="1022"/>
      <c r="Y313" s="1022"/>
      <c r="Z313" s="1002"/>
      <c r="AA313" s="1002"/>
      <c r="AB313" s="1002"/>
      <c r="AC313" s="1002"/>
      <c r="AD313" s="1014"/>
      <c r="AE313" s="1015"/>
      <c r="AF313" s="1008"/>
      <c r="AG313" s="1015"/>
      <c r="AH313" s="1008"/>
      <c r="AI313" s="1016"/>
      <c r="AJ313" s="1016"/>
      <c r="AK313" s="1016"/>
      <c r="AL313" s="1016"/>
      <c r="AM313" s="1014"/>
      <c r="AN313" s="1023"/>
      <c r="AO313" s="1017"/>
      <c r="AP313" s="1017"/>
      <c r="AQ313" s="1012"/>
      <c r="AR313" s="1013"/>
    </row>
    <row r="314" spans="1:44">
      <c r="A314" s="1056"/>
      <c r="B314" s="1035"/>
      <c r="C314" s="1014"/>
      <c r="D314" s="1014"/>
      <c r="E314" s="1029"/>
      <c r="F314" s="1014"/>
      <c r="G314" s="1040"/>
      <c r="H314" s="1014"/>
      <c r="I314" s="125"/>
      <c r="J314" s="124"/>
      <c r="K314" s="1042"/>
      <c r="L314" s="1043"/>
      <c r="M314" s="1016"/>
      <c r="N314" s="1014"/>
      <c r="O314" s="1029"/>
      <c r="P314" s="1014"/>
      <c r="Q314" s="121" t="s">
        <v>115</v>
      </c>
      <c r="R314" s="122" t="s">
        <v>116</v>
      </c>
      <c r="S314" s="121">
        <v>15</v>
      </c>
      <c r="T314" s="1022"/>
      <c r="U314" s="1022"/>
      <c r="V314" s="1031"/>
      <c r="W314" s="1022"/>
      <c r="X314" s="1022"/>
      <c r="Y314" s="1022"/>
      <c r="Z314" s="1002"/>
      <c r="AA314" s="1002"/>
      <c r="AB314" s="1002"/>
      <c r="AC314" s="1002"/>
      <c r="AD314" s="1014"/>
      <c r="AE314" s="1015"/>
      <c r="AF314" s="1008"/>
      <c r="AG314" s="1015"/>
      <c r="AH314" s="1008"/>
      <c r="AI314" s="1016"/>
      <c r="AJ314" s="1016"/>
      <c r="AK314" s="1016"/>
      <c r="AL314" s="1016"/>
      <c r="AM314" s="1014"/>
      <c r="AN314" s="1023"/>
      <c r="AO314" s="1017"/>
      <c r="AP314" s="1017"/>
      <c r="AQ314" s="1012"/>
      <c r="AR314" s="1013"/>
    </row>
    <row r="315" spans="1:44">
      <c r="A315" s="1056"/>
      <c r="B315" s="1035"/>
      <c r="C315" s="1014"/>
      <c r="D315" s="1014"/>
      <c r="E315" s="1029"/>
      <c r="F315" s="1014"/>
      <c r="G315" s="1040"/>
      <c r="H315" s="1014"/>
      <c r="I315" s="125"/>
      <c r="J315" s="159"/>
      <c r="K315" s="1042"/>
      <c r="L315" s="1043"/>
      <c r="M315" s="1016"/>
      <c r="N315" s="1014"/>
      <c r="O315" s="1029"/>
      <c r="P315" s="1014"/>
      <c r="Q315" s="121" t="s">
        <v>118</v>
      </c>
      <c r="R315" s="122" t="s">
        <v>119</v>
      </c>
      <c r="S315" s="121">
        <v>15</v>
      </c>
      <c r="T315" s="1022"/>
      <c r="U315" s="1022"/>
      <c r="V315" s="1031"/>
      <c r="W315" s="1022"/>
      <c r="X315" s="1022"/>
      <c r="Y315" s="1022"/>
      <c r="Z315" s="1002"/>
      <c r="AA315" s="1002"/>
      <c r="AB315" s="1002"/>
      <c r="AC315" s="1002"/>
      <c r="AD315" s="1014"/>
      <c r="AE315" s="1015"/>
      <c r="AF315" s="1008"/>
      <c r="AG315" s="1015"/>
      <c r="AH315" s="1008"/>
      <c r="AI315" s="1016"/>
      <c r="AJ315" s="1016"/>
      <c r="AK315" s="1016"/>
      <c r="AL315" s="1016"/>
      <c r="AM315" s="1014"/>
      <c r="AN315" s="1023"/>
      <c r="AO315" s="1017"/>
      <c r="AP315" s="1017"/>
      <c r="AQ315" s="1012"/>
      <c r="AR315" s="1013"/>
    </row>
    <row r="316" spans="1:44">
      <c r="A316" s="1056"/>
      <c r="B316" s="1035"/>
      <c r="C316" s="1014"/>
      <c r="D316" s="1014"/>
      <c r="E316" s="1029"/>
      <c r="F316" s="1014"/>
      <c r="G316" s="1040"/>
      <c r="H316" s="1014"/>
      <c r="I316" s="125"/>
      <c r="J316" s="159"/>
      <c r="K316" s="1042"/>
      <c r="L316" s="1043"/>
      <c r="M316" s="1016"/>
      <c r="N316" s="1014"/>
      <c r="O316" s="1029"/>
      <c r="P316" s="1014"/>
      <c r="Q316" s="121" t="s">
        <v>121</v>
      </c>
      <c r="R316" s="122" t="s">
        <v>122</v>
      </c>
      <c r="S316" s="121">
        <v>10</v>
      </c>
      <c r="T316" s="1022"/>
      <c r="U316" s="1022"/>
      <c r="V316" s="1031"/>
      <c r="W316" s="1022"/>
      <c r="X316" s="1022"/>
      <c r="Y316" s="1022"/>
      <c r="Z316" s="1002"/>
      <c r="AA316" s="1002"/>
      <c r="AB316" s="1002"/>
      <c r="AC316" s="1002"/>
      <c r="AD316" s="1014"/>
      <c r="AE316" s="1015"/>
      <c r="AF316" s="1008"/>
      <c r="AG316" s="1015"/>
      <c r="AH316" s="1008"/>
      <c r="AI316" s="1016"/>
      <c r="AJ316" s="1016"/>
      <c r="AK316" s="1016"/>
      <c r="AL316" s="1016"/>
      <c r="AM316" s="1014"/>
      <c r="AN316" s="1023"/>
      <c r="AO316" s="1017"/>
      <c r="AP316" s="1017"/>
      <c r="AQ316" s="1012"/>
      <c r="AR316" s="1013"/>
    </row>
    <row r="317" spans="1:44">
      <c r="A317" s="1056"/>
      <c r="B317" s="1035"/>
      <c r="C317" s="1014"/>
      <c r="D317" s="1014"/>
      <c r="E317" s="1029"/>
      <c r="F317" s="1014"/>
      <c r="G317" s="1041"/>
      <c r="H317" s="1014"/>
      <c r="I317" s="125"/>
      <c r="J317" s="159"/>
      <c r="K317" s="1042"/>
      <c r="L317" s="1043"/>
      <c r="M317" s="1016"/>
      <c r="N317" s="1014"/>
      <c r="O317" s="1029"/>
      <c r="P317" s="1014"/>
      <c r="Q317" s="121"/>
      <c r="R317" s="122"/>
      <c r="S317" s="121"/>
      <c r="T317" s="1022"/>
      <c r="U317" s="1022"/>
      <c r="V317" s="1031"/>
      <c r="W317" s="1022"/>
      <c r="X317" s="1022"/>
      <c r="Y317" s="1022"/>
      <c r="Z317" s="1003"/>
      <c r="AA317" s="1003"/>
      <c r="AB317" s="1003"/>
      <c r="AC317" s="1003"/>
      <c r="AD317" s="1014"/>
      <c r="AE317" s="1015"/>
      <c r="AF317" s="1008"/>
      <c r="AG317" s="1015"/>
      <c r="AH317" s="1008"/>
      <c r="AI317" s="1016"/>
      <c r="AJ317" s="1016"/>
      <c r="AK317" s="1016"/>
      <c r="AL317" s="1016"/>
      <c r="AM317" s="1014"/>
      <c r="AN317" s="1023"/>
      <c r="AO317" s="1017"/>
      <c r="AP317" s="1017"/>
      <c r="AQ317" s="1012"/>
      <c r="AR317" s="1013"/>
    </row>
    <row r="318" spans="1:44" ht="15" customHeight="1">
      <c r="A318" s="1056">
        <v>17</v>
      </c>
      <c r="B318" s="1035" t="s">
        <v>777</v>
      </c>
      <c r="C318" s="1014" t="s">
        <v>286</v>
      </c>
      <c r="D318" s="1014" t="s">
        <v>85</v>
      </c>
      <c r="E318" s="1029" t="s">
        <v>778</v>
      </c>
      <c r="F318" s="1014" t="s">
        <v>779</v>
      </c>
      <c r="G318" s="1039" t="s">
        <v>564</v>
      </c>
      <c r="H318" s="1014" t="s">
        <v>88</v>
      </c>
      <c r="I318" s="120" t="s">
        <v>89</v>
      </c>
      <c r="J318" s="159" t="s">
        <v>90</v>
      </c>
      <c r="K318" s="1042">
        <v>13</v>
      </c>
      <c r="L318" s="1043" t="s">
        <v>759</v>
      </c>
      <c r="M318" s="1016" t="s">
        <v>701</v>
      </c>
      <c r="N318" s="1014" t="s">
        <v>565</v>
      </c>
      <c r="O318" s="1029" t="s">
        <v>780</v>
      </c>
      <c r="P318" s="1014" t="s">
        <v>92</v>
      </c>
      <c r="Q318" s="121" t="s">
        <v>93</v>
      </c>
      <c r="R318" s="122" t="s">
        <v>94</v>
      </c>
      <c r="S318" s="121">
        <v>15</v>
      </c>
      <c r="T318" s="1022">
        <v>100</v>
      </c>
      <c r="U318" s="1022" t="s">
        <v>95</v>
      </c>
      <c r="V318" s="1031" t="s">
        <v>95</v>
      </c>
      <c r="W318" s="1022" t="s">
        <v>95</v>
      </c>
      <c r="X318" s="1022">
        <v>100</v>
      </c>
      <c r="Y318" s="1022">
        <v>100</v>
      </c>
      <c r="Z318" s="1001" t="s">
        <v>494</v>
      </c>
      <c r="AA318" s="1001">
        <v>1</v>
      </c>
      <c r="AB318" s="1001">
        <v>0</v>
      </c>
      <c r="AC318" s="1001">
        <v>1</v>
      </c>
      <c r="AD318" s="1014" t="s">
        <v>781</v>
      </c>
      <c r="AE318" s="1015" t="s">
        <v>782</v>
      </c>
      <c r="AF318" s="1008" t="s">
        <v>95</v>
      </c>
      <c r="AG318" s="1015" t="s">
        <v>99</v>
      </c>
      <c r="AH318" s="1008" t="s">
        <v>100</v>
      </c>
      <c r="AI318" s="1016" t="s">
        <v>88</v>
      </c>
      <c r="AJ318" s="1016" t="s">
        <v>705</v>
      </c>
      <c r="AK318" s="1016" t="s">
        <v>759</v>
      </c>
      <c r="AL318" s="1016" t="s">
        <v>701</v>
      </c>
      <c r="AM318" s="1014" t="s">
        <v>565</v>
      </c>
      <c r="AN318" s="1023" t="s">
        <v>783</v>
      </c>
      <c r="AO318" s="1017">
        <v>44562</v>
      </c>
      <c r="AP318" s="1017">
        <v>44926</v>
      </c>
      <c r="AQ318" s="1012" t="s">
        <v>784</v>
      </c>
      <c r="AR318" s="1013" t="s">
        <v>785</v>
      </c>
    </row>
    <row r="319" spans="1:44">
      <c r="A319" s="1056"/>
      <c r="B319" s="1035"/>
      <c r="C319" s="1014"/>
      <c r="D319" s="1014"/>
      <c r="E319" s="1029"/>
      <c r="F319" s="1014"/>
      <c r="G319" s="1040"/>
      <c r="H319" s="1014"/>
      <c r="I319" s="120" t="s">
        <v>104</v>
      </c>
      <c r="J319" s="159" t="s">
        <v>90</v>
      </c>
      <c r="K319" s="1042"/>
      <c r="L319" s="1043"/>
      <c r="M319" s="1016"/>
      <c r="N319" s="1014"/>
      <c r="O319" s="1029"/>
      <c r="P319" s="1014"/>
      <c r="Q319" s="121" t="s">
        <v>105</v>
      </c>
      <c r="R319" s="122" t="s">
        <v>106</v>
      </c>
      <c r="S319" s="121">
        <v>15</v>
      </c>
      <c r="T319" s="1022"/>
      <c r="U319" s="1022"/>
      <c r="V319" s="1031"/>
      <c r="W319" s="1022"/>
      <c r="X319" s="1022"/>
      <c r="Y319" s="1022"/>
      <c r="Z319" s="1002"/>
      <c r="AA319" s="1002"/>
      <c r="AB319" s="1002"/>
      <c r="AC319" s="1002"/>
      <c r="AD319" s="1014"/>
      <c r="AE319" s="1015"/>
      <c r="AF319" s="1008"/>
      <c r="AG319" s="1015"/>
      <c r="AH319" s="1008"/>
      <c r="AI319" s="1016"/>
      <c r="AJ319" s="1016"/>
      <c r="AK319" s="1016"/>
      <c r="AL319" s="1016"/>
      <c r="AM319" s="1014"/>
      <c r="AN319" s="1023"/>
      <c r="AO319" s="1017"/>
      <c r="AP319" s="1017"/>
      <c r="AQ319" s="1012"/>
      <c r="AR319" s="1013"/>
    </row>
    <row r="320" spans="1:44">
      <c r="A320" s="1056"/>
      <c r="B320" s="1035"/>
      <c r="C320" s="1014"/>
      <c r="D320" s="1014"/>
      <c r="E320" s="1029"/>
      <c r="F320" s="1014"/>
      <c r="G320" s="1040"/>
      <c r="H320" s="1014"/>
      <c r="I320" s="120" t="s">
        <v>107</v>
      </c>
      <c r="J320" s="159" t="s">
        <v>111</v>
      </c>
      <c r="K320" s="1042"/>
      <c r="L320" s="1043"/>
      <c r="M320" s="1016"/>
      <c r="N320" s="1014"/>
      <c r="O320" s="1029"/>
      <c r="P320" s="1014"/>
      <c r="Q320" s="121" t="s">
        <v>108</v>
      </c>
      <c r="R320" s="122" t="s">
        <v>109</v>
      </c>
      <c r="S320" s="121">
        <v>15</v>
      </c>
      <c r="T320" s="1022"/>
      <c r="U320" s="1022"/>
      <c r="V320" s="1031"/>
      <c r="W320" s="1022"/>
      <c r="X320" s="1022"/>
      <c r="Y320" s="1022"/>
      <c r="Z320" s="1002"/>
      <c r="AA320" s="1002"/>
      <c r="AB320" s="1002"/>
      <c r="AC320" s="1002"/>
      <c r="AD320" s="1014"/>
      <c r="AE320" s="1015"/>
      <c r="AF320" s="1008"/>
      <c r="AG320" s="1015"/>
      <c r="AH320" s="1008"/>
      <c r="AI320" s="1016"/>
      <c r="AJ320" s="1016"/>
      <c r="AK320" s="1016"/>
      <c r="AL320" s="1016"/>
      <c r="AM320" s="1014"/>
      <c r="AN320" s="1023"/>
      <c r="AO320" s="1017"/>
      <c r="AP320" s="1017"/>
      <c r="AQ320" s="1012"/>
      <c r="AR320" s="1013"/>
    </row>
    <row r="321" spans="1:44">
      <c r="A321" s="1056"/>
      <c r="B321" s="1035"/>
      <c r="C321" s="1014"/>
      <c r="D321" s="1014"/>
      <c r="E321" s="1029"/>
      <c r="F321" s="1014"/>
      <c r="G321" s="1040"/>
      <c r="H321" s="1014"/>
      <c r="I321" s="120" t="s">
        <v>110</v>
      </c>
      <c r="J321" s="159" t="s">
        <v>111</v>
      </c>
      <c r="K321" s="1042"/>
      <c r="L321" s="1043"/>
      <c r="M321" s="1016"/>
      <c r="N321" s="1014"/>
      <c r="O321" s="1029"/>
      <c r="P321" s="1014"/>
      <c r="Q321" s="121" t="s">
        <v>112</v>
      </c>
      <c r="R321" s="122" t="s">
        <v>113</v>
      </c>
      <c r="S321" s="121">
        <v>15</v>
      </c>
      <c r="T321" s="1022"/>
      <c r="U321" s="1022"/>
      <c r="V321" s="1031"/>
      <c r="W321" s="1022"/>
      <c r="X321" s="1022"/>
      <c r="Y321" s="1022"/>
      <c r="Z321" s="1002"/>
      <c r="AA321" s="1002"/>
      <c r="AB321" s="1002"/>
      <c r="AC321" s="1002"/>
      <c r="AD321" s="1014"/>
      <c r="AE321" s="1015"/>
      <c r="AF321" s="1008"/>
      <c r="AG321" s="1015"/>
      <c r="AH321" s="1008"/>
      <c r="AI321" s="1016"/>
      <c r="AJ321" s="1016"/>
      <c r="AK321" s="1016"/>
      <c r="AL321" s="1016"/>
      <c r="AM321" s="1014"/>
      <c r="AN321" s="1023"/>
      <c r="AO321" s="1017"/>
      <c r="AP321" s="1017"/>
      <c r="AQ321" s="1012"/>
      <c r="AR321" s="1013"/>
    </row>
    <row r="322" spans="1:44">
      <c r="A322" s="1056"/>
      <c r="B322" s="1035"/>
      <c r="C322" s="1014"/>
      <c r="D322" s="1014"/>
      <c r="E322" s="1029"/>
      <c r="F322" s="1014"/>
      <c r="G322" s="1040"/>
      <c r="H322" s="1014"/>
      <c r="I322" s="120" t="s">
        <v>114</v>
      </c>
      <c r="J322" s="159" t="s">
        <v>90</v>
      </c>
      <c r="K322" s="1042"/>
      <c r="L322" s="1043"/>
      <c r="M322" s="1016"/>
      <c r="N322" s="1014"/>
      <c r="O322" s="1029"/>
      <c r="P322" s="1014"/>
      <c r="Q322" s="121" t="s">
        <v>115</v>
      </c>
      <c r="R322" s="122" t="s">
        <v>116</v>
      </c>
      <c r="S322" s="121">
        <v>15</v>
      </c>
      <c r="T322" s="1022"/>
      <c r="U322" s="1022"/>
      <c r="V322" s="1031"/>
      <c r="W322" s="1022"/>
      <c r="X322" s="1022"/>
      <c r="Y322" s="1022"/>
      <c r="Z322" s="1002"/>
      <c r="AA322" s="1002"/>
      <c r="AB322" s="1002"/>
      <c r="AC322" s="1002"/>
      <c r="AD322" s="1014"/>
      <c r="AE322" s="1015"/>
      <c r="AF322" s="1008"/>
      <c r="AG322" s="1015"/>
      <c r="AH322" s="1008"/>
      <c r="AI322" s="1016"/>
      <c r="AJ322" s="1016"/>
      <c r="AK322" s="1016"/>
      <c r="AL322" s="1016"/>
      <c r="AM322" s="1014"/>
      <c r="AN322" s="1023"/>
      <c r="AO322" s="1017"/>
      <c r="AP322" s="1017"/>
      <c r="AQ322" s="1012"/>
      <c r="AR322" s="1013"/>
    </row>
    <row r="323" spans="1:44">
      <c r="A323" s="1056"/>
      <c r="B323" s="1035"/>
      <c r="C323" s="1014"/>
      <c r="D323" s="1014"/>
      <c r="E323" s="1029"/>
      <c r="F323" s="1014"/>
      <c r="G323" s="1040"/>
      <c r="H323" s="1014"/>
      <c r="I323" s="120" t="s">
        <v>117</v>
      </c>
      <c r="J323" s="159" t="s">
        <v>90</v>
      </c>
      <c r="K323" s="1042"/>
      <c r="L323" s="1043"/>
      <c r="M323" s="1016"/>
      <c r="N323" s="1014"/>
      <c r="O323" s="1029"/>
      <c r="P323" s="1014"/>
      <c r="Q323" s="121" t="s">
        <v>118</v>
      </c>
      <c r="R323" s="122" t="s">
        <v>119</v>
      </c>
      <c r="S323" s="121">
        <v>15</v>
      </c>
      <c r="T323" s="1022"/>
      <c r="U323" s="1022"/>
      <c r="V323" s="1031"/>
      <c r="W323" s="1022"/>
      <c r="X323" s="1022"/>
      <c r="Y323" s="1022"/>
      <c r="Z323" s="1002"/>
      <c r="AA323" s="1002"/>
      <c r="AB323" s="1002"/>
      <c r="AC323" s="1002"/>
      <c r="AD323" s="1014"/>
      <c r="AE323" s="1015"/>
      <c r="AF323" s="1008"/>
      <c r="AG323" s="1015"/>
      <c r="AH323" s="1008"/>
      <c r="AI323" s="1016"/>
      <c r="AJ323" s="1016"/>
      <c r="AK323" s="1016"/>
      <c r="AL323" s="1016"/>
      <c r="AM323" s="1014"/>
      <c r="AN323" s="1023"/>
      <c r="AO323" s="1017"/>
      <c r="AP323" s="1017"/>
      <c r="AQ323" s="1012"/>
      <c r="AR323" s="1013"/>
    </row>
    <row r="324" spans="1:44">
      <c r="A324" s="1056"/>
      <c r="B324" s="1035"/>
      <c r="C324" s="1014"/>
      <c r="D324" s="1014"/>
      <c r="E324" s="1029"/>
      <c r="F324" s="1014"/>
      <c r="G324" s="1040"/>
      <c r="H324" s="1014"/>
      <c r="I324" s="120" t="s">
        <v>120</v>
      </c>
      <c r="J324" s="159" t="s">
        <v>90</v>
      </c>
      <c r="K324" s="1042"/>
      <c r="L324" s="1043"/>
      <c r="M324" s="1016"/>
      <c r="N324" s="1014"/>
      <c r="O324" s="1029"/>
      <c r="P324" s="1014"/>
      <c r="Q324" s="121" t="s">
        <v>121</v>
      </c>
      <c r="R324" s="122" t="s">
        <v>122</v>
      </c>
      <c r="S324" s="121">
        <v>10</v>
      </c>
      <c r="T324" s="1022"/>
      <c r="U324" s="1022"/>
      <c r="V324" s="1031"/>
      <c r="W324" s="1022"/>
      <c r="X324" s="1022"/>
      <c r="Y324" s="1022"/>
      <c r="Z324" s="1002"/>
      <c r="AA324" s="1002"/>
      <c r="AB324" s="1002"/>
      <c r="AC324" s="1002"/>
      <c r="AD324" s="1014"/>
      <c r="AE324" s="1015"/>
      <c r="AF324" s="1008"/>
      <c r="AG324" s="1015"/>
      <c r="AH324" s="1008"/>
      <c r="AI324" s="1016"/>
      <c r="AJ324" s="1016"/>
      <c r="AK324" s="1016"/>
      <c r="AL324" s="1016"/>
      <c r="AM324" s="1014"/>
      <c r="AN324" s="1023"/>
      <c r="AO324" s="1017"/>
      <c r="AP324" s="1017"/>
      <c r="AQ324" s="1012"/>
      <c r="AR324" s="1013"/>
    </row>
    <row r="325" spans="1:44" ht="30">
      <c r="A325" s="1056"/>
      <c r="B325" s="1035"/>
      <c r="C325" s="1014"/>
      <c r="D325" s="1014"/>
      <c r="E325" s="1029"/>
      <c r="F325" s="1014"/>
      <c r="G325" s="1040"/>
      <c r="H325" s="1014"/>
      <c r="I325" s="120" t="s">
        <v>123</v>
      </c>
      <c r="J325" s="159" t="s">
        <v>90</v>
      </c>
      <c r="K325" s="1042"/>
      <c r="L325" s="1043"/>
      <c r="M325" s="1016"/>
      <c r="N325" s="1014"/>
      <c r="O325" s="1029"/>
      <c r="P325" s="1014"/>
      <c r="Q325" s="1022"/>
      <c r="R325" s="1031"/>
      <c r="S325" s="1022"/>
      <c r="T325" s="1022"/>
      <c r="U325" s="1022"/>
      <c r="V325" s="1031"/>
      <c r="W325" s="1022"/>
      <c r="X325" s="1022"/>
      <c r="Y325" s="1022"/>
      <c r="Z325" s="1002"/>
      <c r="AA325" s="1002"/>
      <c r="AB325" s="1002"/>
      <c r="AC325" s="1002"/>
      <c r="AD325" s="1014"/>
      <c r="AE325" s="1015"/>
      <c r="AF325" s="1008"/>
      <c r="AG325" s="1015"/>
      <c r="AH325" s="1008"/>
      <c r="AI325" s="1016"/>
      <c r="AJ325" s="1016"/>
      <c r="AK325" s="1016"/>
      <c r="AL325" s="1016"/>
      <c r="AM325" s="1014"/>
      <c r="AN325" s="1023"/>
      <c r="AO325" s="1017"/>
      <c r="AP325" s="1017"/>
      <c r="AQ325" s="1012"/>
      <c r="AR325" s="1013"/>
    </row>
    <row r="326" spans="1:44">
      <c r="A326" s="1056"/>
      <c r="B326" s="1035"/>
      <c r="C326" s="1014"/>
      <c r="D326" s="1014"/>
      <c r="E326" s="1029"/>
      <c r="F326" s="1014"/>
      <c r="G326" s="1040"/>
      <c r="H326" s="1014"/>
      <c r="I326" s="120" t="s">
        <v>124</v>
      </c>
      <c r="J326" s="159" t="s">
        <v>111</v>
      </c>
      <c r="K326" s="1042"/>
      <c r="L326" s="1043"/>
      <c r="M326" s="1016"/>
      <c r="N326" s="1014"/>
      <c r="O326" s="1029"/>
      <c r="P326" s="1014"/>
      <c r="Q326" s="1022"/>
      <c r="R326" s="1031"/>
      <c r="S326" s="1022"/>
      <c r="T326" s="1022"/>
      <c r="U326" s="1022"/>
      <c r="V326" s="1031"/>
      <c r="W326" s="1022"/>
      <c r="X326" s="1022"/>
      <c r="Y326" s="1022"/>
      <c r="Z326" s="1002"/>
      <c r="AA326" s="1002"/>
      <c r="AB326" s="1002"/>
      <c r="AC326" s="1002"/>
      <c r="AD326" s="1014"/>
      <c r="AE326" s="1015"/>
      <c r="AF326" s="1008"/>
      <c r="AG326" s="1015"/>
      <c r="AH326" s="1008"/>
      <c r="AI326" s="1016"/>
      <c r="AJ326" s="1016"/>
      <c r="AK326" s="1016"/>
      <c r="AL326" s="1016"/>
      <c r="AM326" s="1014"/>
      <c r="AN326" s="1023"/>
      <c r="AO326" s="1017"/>
      <c r="AP326" s="1017"/>
      <c r="AQ326" s="1012"/>
      <c r="AR326" s="1013"/>
    </row>
    <row r="327" spans="1:44">
      <c r="A327" s="1056"/>
      <c r="B327" s="1035"/>
      <c r="C327" s="1014"/>
      <c r="D327" s="1014"/>
      <c r="E327" s="1029"/>
      <c r="F327" s="1014"/>
      <c r="G327" s="1040"/>
      <c r="H327" s="1014"/>
      <c r="I327" s="120" t="s">
        <v>125</v>
      </c>
      <c r="J327" s="159" t="s">
        <v>90</v>
      </c>
      <c r="K327" s="1042"/>
      <c r="L327" s="1043"/>
      <c r="M327" s="1016"/>
      <c r="N327" s="1014"/>
      <c r="O327" s="1029"/>
      <c r="P327" s="1014"/>
      <c r="Q327" s="1022"/>
      <c r="R327" s="1031"/>
      <c r="S327" s="1022"/>
      <c r="T327" s="1022"/>
      <c r="U327" s="1022"/>
      <c r="V327" s="1031"/>
      <c r="W327" s="1022"/>
      <c r="X327" s="1022"/>
      <c r="Y327" s="1022"/>
      <c r="Z327" s="1002"/>
      <c r="AA327" s="1002"/>
      <c r="AB327" s="1002"/>
      <c r="AC327" s="1002"/>
      <c r="AD327" s="1014"/>
      <c r="AE327" s="1015"/>
      <c r="AF327" s="1008"/>
      <c r="AG327" s="1015"/>
      <c r="AH327" s="1008"/>
      <c r="AI327" s="1016"/>
      <c r="AJ327" s="1016"/>
      <c r="AK327" s="1016"/>
      <c r="AL327" s="1016"/>
      <c r="AM327" s="1014"/>
      <c r="AN327" s="1023"/>
      <c r="AO327" s="1017"/>
      <c r="AP327" s="1017"/>
      <c r="AQ327" s="1012"/>
      <c r="AR327" s="1013"/>
    </row>
    <row r="328" spans="1:44">
      <c r="A328" s="1056"/>
      <c r="B328" s="1035"/>
      <c r="C328" s="1014"/>
      <c r="D328" s="1014"/>
      <c r="E328" s="1029"/>
      <c r="F328" s="1014"/>
      <c r="G328" s="1040"/>
      <c r="H328" s="1014"/>
      <c r="I328" s="120" t="s">
        <v>126</v>
      </c>
      <c r="J328" s="159" t="s">
        <v>90</v>
      </c>
      <c r="K328" s="1042"/>
      <c r="L328" s="1043"/>
      <c r="M328" s="1016"/>
      <c r="N328" s="1014"/>
      <c r="O328" s="1029"/>
      <c r="P328" s="1014"/>
      <c r="Q328" s="1022"/>
      <c r="R328" s="1031"/>
      <c r="S328" s="1022"/>
      <c r="T328" s="1022"/>
      <c r="U328" s="1022"/>
      <c r="V328" s="1031"/>
      <c r="W328" s="1022"/>
      <c r="X328" s="1022"/>
      <c r="Y328" s="1022"/>
      <c r="Z328" s="1002"/>
      <c r="AA328" s="1003"/>
      <c r="AB328" s="1003"/>
      <c r="AC328" s="1003"/>
      <c r="AD328" s="1014"/>
      <c r="AE328" s="1015"/>
      <c r="AF328" s="1008"/>
      <c r="AG328" s="1015"/>
      <c r="AH328" s="1008"/>
      <c r="AI328" s="1016"/>
      <c r="AJ328" s="1016"/>
      <c r="AK328" s="1016"/>
      <c r="AL328" s="1016"/>
      <c r="AM328" s="1014"/>
      <c r="AN328" s="1023"/>
      <c r="AO328" s="1017"/>
      <c r="AP328" s="1017"/>
      <c r="AQ328" s="1012"/>
      <c r="AR328" s="1013"/>
    </row>
    <row r="329" spans="1:44" ht="15" customHeight="1">
      <c r="A329" s="1056"/>
      <c r="B329" s="1035"/>
      <c r="C329" s="1014"/>
      <c r="D329" s="1014"/>
      <c r="E329" s="1029" t="s">
        <v>786</v>
      </c>
      <c r="F329" s="1014"/>
      <c r="G329" s="1040"/>
      <c r="H329" s="1014"/>
      <c r="I329" s="120" t="s">
        <v>127</v>
      </c>
      <c r="J329" s="159" t="s">
        <v>111</v>
      </c>
      <c r="K329" s="1042"/>
      <c r="L329" s="1043"/>
      <c r="M329" s="1016"/>
      <c r="N329" s="1014"/>
      <c r="O329" s="1029" t="s">
        <v>787</v>
      </c>
      <c r="P329" s="1014" t="s">
        <v>92</v>
      </c>
      <c r="Q329" s="121" t="s">
        <v>93</v>
      </c>
      <c r="R329" s="122" t="s">
        <v>94</v>
      </c>
      <c r="S329" s="121">
        <v>15</v>
      </c>
      <c r="T329" s="1022">
        <v>100</v>
      </c>
      <c r="U329" s="1022" t="s">
        <v>95</v>
      </c>
      <c r="V329" s="1031" t="s">
        <v>95</v>
      </c>
      <c r="W329" s="1022" t="s">
        <v>95</v>
      </c>
      <c r="X329" s="1022">
        <v>100</v>
      </c>
      <c r="Y329" s="1022"/>
      <c r="Z329" s="1001" t="s">
        <v>494</v>
      </c>
      <c r="AA329" s="1001">
        <v>0</v>
      </c>
      <c r="AB329" s="1001">
        <v>1</v>
      </c>
      <c r="AC329" s="1001">
        <v>1</v>
      </c>
      <c r="AD329" s="1014" t="s">
        <v>784</v>
      </c>
      <c r="AE329" s="1015" t="s">
        <v>788</v>
      </c>
      <c r="AF329" s="1008"/>
      <c r="AG329" s="1015"/>
      <c r="AH329" s="1008"/>
      <c r="AI329" s="1016"/>
      <c r="AJ329" s="1016"/>
      <c r="AK329" s="1016"/>
      <c r="AL329" s="1016"/>
      <c r="AM329" s="1014"/>
      <c r="AN329" s="1023"/>
      <c r="AO329" s="1017"/>
      <c r="AP329" s="1017"/>
      <c r="AQ329" s="1012"/>
      <c r="AR329" s="1013" t="s">
        <v>789</v>
      </c>
    </row>
    <row r="330" spans="1:44">
      <c r="A330" s="1056"/>
      <c r="B330" s="1035"/>
      <c r="C330" s="1014"/>
      <c r="D330" s="1014"/>
      <c r="E330" s="1029"/>
      <c r="F330" s="1014"/>
      <c r="G330" s="1040"/>
      <c r="H330" s="1014"/>
      <c r="I330" s="123" t="s">
        <v>128</v>
      </c>
      <c r="J330" s="159" t="s">
        <v>90</v>
      </c>
      <c r="K330" s="1042"/>
      <c r="L330" s="1043"/>
      <c r="M330" s="1016"/>
      <c r="N330" s="1014"/>
      <c r="O330" s="1029"/>
      <c r="P330" s="1014"/>
      <c r="Q330" s="121" t="s">
        <v>105</v>
      </c>
      <c r="R330" s="122" t="s">
        <v>106</v>
      </c>
      <c r="S330" s="121">
        <v>15</v>
      </c>
      <c r="T330" s="1022"/>
      <c r="U330" s="1022"/>
      <c r="V330" s="1031"/>
      <c r="W330" s="1022"/>
      <c r="X330" s="1022"/>
      <c r="Y330" s="1022"/>
      <c r="Z330" s="1002"/>
      <c r="AA330" s="1002"/>
      <c r="AB330" s="1002"/>
      <c r="AC330" s="1002"/>
      <c r="AD330" s="1014"/>
      <c r="AE330" s="1015"/>
      <c r="AF330" s="1008"/>
      <c r="AG330" s="1015"/>
      <c r="AH330" s="1008"/>
      <c r="AI330" s="1016"/>
      <c r="AJ330" s="1016"/>
      <c r="AK330" s="1016"/>
      <c r="AL330" s="1016"/>
      <c r="AM330" s="1014"/>
      <c r="AN330" s="1023"/>
      <c r="AO330" s="1017"/>
      <c r="AP330" s="1017"/>
      <c r="AQ330" s="1012"/>
      <c r="AR330" s="1013"/>
    </row>
    <row r="331" spans="1:44">
      <c r="A331" s="1056"/>
      <c r="B331" s="1035"/>
      <c r="C331" s="1014"/>
      <c r="D331" s="1014"/>
      <c r="E331" s="1029"/>
      <c r="F331" s="1014"/>
      <c r="G331" s="1040"/>
      <c r="H331" s="1014"/>
      <c r="I331" s="123" t="s">
        <v>129</v>
      </c>
      <c r="J331" s="159" t="s">
        <v>90</v>
      </c>
      <c r="K331" s="1042"/>
      <c r="L331" s="1043"/>
      <c r="M331" s="1016"/>
      <c r="N331" s="1014"/>
      <c r="O331" s="1029"/>
      <c r="P331" s="1014"/>
      <c r="Q331" s="121" t="s">
        <v>108</v>
      </c>
      <c r="R331" s="122" t="s">
        <v>109</v>
      </c>
      <c r="S331" s="121">
        <v>15</v>
      </c>
      <c r="T331" s="1022"/>
      <c r="U331" s="1022"/>
      <c r="V331" s="1031"/>
      <c r="W331" s="1022"/>
      <c r="X331" s="1022"/>
      <c r="Y331" s="1022"/>
      <c r="Z331" s="1002"/>
      <c r="AA331" s="1002"/>
      <c r="AB331" s="1002"/>
      <c r="AC331" s="1002"/>
      <c r="AD331" s="1014"/>
      <c r="AE331" s="1015"/>
      <c r="AF331" s="1008"/>
      <c r="AG331" s="1015"/>
      <c r="AH331" s="1008"/>
      <c r="AI331" s="1016"/>
      <c r="AJ331" s="1016"/>
      <c r="AK331" s="1016"/>
      <c r="AL331" s="1016"/>
      <c r="AM331" s="1014"/>
      <c r="AN331" s="1023"/>
      <c r="AO331" s="1017"/>
      <c r="AP331" s="1017"/>
      <c r="AQ331" s="1012"/>
      <c r="AR331" s="1013"/>
    </row>
    <row r="332" spans="1:44">
      <c r="A332" s="1056"/>
      <c r="B332" s="1035"/>
      <c r="C332" s="1014"/>
      <c r="D332" s="1014"/>
      <c r="E332" s="1029"/>
      <c r="F332" s="1014"/>
      <c r="G332" s="1040"/>
      <c r="H332" s="1014"/>
      <c r="I332" s="123" t="s">
        <v>130</v>
      </c>
      <c r="J332" s="159" t="s">
        <v>90</v>
      </c>
      <c r="K332" s="1042"/>
      <c r="L332" s="1043"/>
      <c r="M332" s="1016"/>
      <c r="N332" s="1014"/>
      <c r="O332" s="1029"/>
      <c r="P332" s="1014"/>
      <c r="Q332" s="121" t="s">
        <v>112</v>
      </c>
      <c r="R332" s="122" t="s">
        <v>113</v>
      </c>
      <c r="S332" s="121">
        <v>15</v>
      </c>
      <c r="T332" s="1022"/>
      <c r="U332" s="1022"/>
      <c r="V332" s="1031"/>
      <c r="W332" s="1022"/>
      <c r="X332" s="1022"/>
      <c r="Y332" s="1022"/>
      <c r="Z332" s="1002"/>
      <c r="AA332" s="1002"/>
      <c r="AB332" s="1002"/>
      <c r="AC332" s="1002"/>
      <c r="AD332" s="1014"/>
      <c r="AE332" s="1015"/>
      <c r="AF332" s="1008"/>
      <c r="AG332" s="1015"/>
      <c r="AH332" s="1008"/>
      <c r="AI332" s="1016"/>
      <c r="AJ332" s="1016"/>
      <c r="AK332" s="1016"/>
      <c r="AL332" s="1016"/>
      <c r="AM332" s="1014"/>
      <c r="AN332" s="1023"/>
      <c r="AO332" s="1017"/>
      <c r="AP332" s="1017"/>
      <c r="AQ332" s="1012"/>
      <c r="AR332" s="1013"/>
    </row>
    <row r="333" spans="1:44">
      <c r="A333" s="1056"/>
      <c r="B333" s="1035"/>
      <c r="C333" s="1014"/>
      <c r="D333" s="1014"/>
      <c r="E333" s="1029"/>
      <c r="F333" s="1014"/>
      <c r="G333" s="1040"/>
      <c r="H333" s="1014"/>
      <c r="I333" s="123" t="s">
        <v>131</v>
      </c>
      <c r="J333" s="159" t="s">
        <v>111</v>
      </c>
      <c r="K333" s="1042"/>
      <c r="L333" s="1043"/>
      <c r="M333" s="1016"/>
      <c r="N333" s="1014"/>
      <c r="O333" s="1029"/>
      <c r="P333" s="1014"/>
      <c r="Q333" s="121" t="s">
        <v>115</v>
      </c>
      <c r="R333" s="122" t="s">
        <v>116</v>
      </c>
      <c r="S333" s="121">
        <v>15</v>
      </c>
      <c r="T333" s="1022"/>
      <c r="U333" s="1022"/>
      <c r="V333" s="1031"/>
      <c r="W333" s="1022"/>
      <c r="X333" s="1022"/>
      <c r="Y333" s="1022"/>
      <c r="Z333" s="1002"/>
      <c r="AA333" s="1002"/>
      <c r="AB333" s="1002"/>
      <c r="AC333" s="1002"/>
      <c r="AD333" s="1014"/>
      <c r="AE333" s="1015"/>
      <c r="AF333" s="1008"/>
      <c r="AG333" s="1015"/>
      <c r="AH333" s="1008"/>
      <c r="AI333" s="1016"/>
      <c r="AJ333" s="1016"/>
      <c r="AK333" s="1016"/>
      <c r="AL333" s="1016"/>
      <c r="AM333" s="1014"/>
      <c r="AN333" s="1023"/>
      <c r="AO333" s="1017"/>
      <c r="AP333" s="1017"/>
      <c r="AQ333" s="1012"/>
      <c r="AR333" s="1013"/>
    </row>
    <row r="334" spans="1:44">
      <c r="A334" s="1056"/>
      <c r="B334" s="1035"/>
      <c r="C334" s="1014"/>
      <c r="D334" s="1014"/>
      <c r="E334" s="1029"/>
      <c r="F334" s="1014"/>
      <c r="G334" s="1040"/>
      <c r="H334" s="1014"/>
      <c r="I334" s="123" t="s">
        <v>132</v>
      </c>
      <c r="J334" s="159" t="s">
        <v>90</v>
      </c>
      <c r="K334" s="1042"/>
      <c r="L334" s="1043"/>
      <c r="M334" s="1016"/>
      <c r="N334" s="1014"/>
      <c r="O334" s="1029"/>
      <c r="P334" s="1014"/>
      <c r="Q334" s="121" t="s">
        <v>118</v>
      </c>
      <c r="R334" s="122" t="s">
        <v>119</v>
      </c>
      <c r="S334" s="121">
        <v>15</v>
      </c>
      <c r="T334" s="1022"/>
      <c r="U334" s="1022"/>
      <c r="V334" s="1031"/>
      <c r="W334" s="1022"/>
      <c r="X334" s="1022"/>
      <c r="Y334" s="1022"/>
      <c r="Z334" s="1002"/>
      <c r="AA334" s="1002"/>
      <c r="AB334" s="1002"/>
      <c r="AC334" s="1002"/>
      <c r="AD334" s="1014"/>
      <c r="AE334" s="1015"/>
      <c r="AF334" s="1008"/>
      <c r="AG334" s="1015"/>
      <c r="AH334" s="1008"/>
      <c r="AI334" s="1016"/>
      <c r="AJ334" s="1016"/>
      <c r="AK334" s="1016"/>
      <c r="AL334" s="1016"/>
      <c r="AM334" s="1014"/>
      <c r="AN334" s="1023"/>
      <c r="AO334" s="1017"/>
      <c r="AP334" s="1017"/>
      <c r="AQ334" s="1012"/>
      <c r="AR334" s="1013"/>
    </row>
    <row r="335" spans="1:44">
      <c r="A335" s="1056"/>
      <c r="B335" s="1035"/>
      <c r="C335" s="1014"/>
      <c r="D335" s="1014"/>
      <c r="E335" s="1029"/>
      <c r="F335" s="1014"/>
      <c r="G335" s="1040"/>
      <c r="H335" s="1014"/>
      <c r="I335" s="123" t="s">
        <v>133</v>
      </c>
      <c r="J335" s="159" t="s">
        <v>90</v>
      </c>
      <c r="K335" s="1042"/>
      <c r="L335" s="1043"/>
      <c r="M335" s="1016"/>
      <c r="N335" s="1014"/>
      <c r="O335" s="1029"/>
      <c r="P335" s="1014"/>
      <c r="Q335" s="121" t="s">
        <v>121</v>
      </c>
      <c r="R335" s="122" t="s">
        <v>122</v>
      </c>
      <c r="S335" s="121">
        <v>10</v>
      </c>
      <c r="T335" s="1022"/>
      <c r="U335" s="1022"/>
      <c r="V335" s="1031"/>
      <c r="W335" s="1022"/>
      <c r="X335" s="1022"/>
      <c r="Y335" s="1022"/>
      <c r="Z335" s="1002"/>
      <c r="AA335" s="1002"/>
      <c r="AB335" s="1002"/>
      <c r="AC335" s="1002"/>
      <c r="AD335" s="1014"/>
      <c r="AE335" s="1015"/>
      <c r="AF335" s="1008"/>
      <c r="AG335" s="1015"/>
      <c r="AH335" s="1008"/>
      <c r="AI335" s="1016"/>
      <c r="AJ335" s="1016"/>
      <c r="AK335" s="1016"/>
      <c r="AL335" s="1016"/>
      <c r="AM335" s="1014"/>
      <c r="AN335" s="1023"/>
      <c r="AO335" s="1017"/>
      <c r="AP335" s="1017"/>
      <c r="AQ335" s="1012"/>
      <c r="AR335" s="1013"/>
    </row>
    <row r="336" spans="1:44">
      <c r="A336" s="1056"/>
      <c r="B336" s="1035"/>
      <c r="C336" s="1014"/>
      <c r="D336" s="1014"/>
      <c r="E336" s="1029"/>
      <c r="F336" s="1014"/>
      <c r="G336" s="1040"/>
      <c r="H336" s="1014"/>
      <c r="I336" s="123" t="s">
        <v>134</v>
      </c>
      <c r="J336" s="159" t="s">
        <v>111</v>
      </c>
      <c r="K336" s="1042"/>
      <c r="L336" s="1043"/>
      <c r="M336" s="1016"/>
      <c r="N336" s="1014"/>
      <c r="O336" s="1029"/>
      <c r="P336" s="1014"/>
      <c r="Q336" s="161"/>
      <c r="R336" s="160"/>
      <c r="S336" s="161"/>
      <c r="T336" s="1022"/>
      <c r="U336" s="1022"/>
      <c r="V336" s="1031"/>
      <c r="W336" s="1022"/>
      <c r="X336" s="1022"/>
      <c r="Y336" s="1022"/>
      <c r="Z336" s="1003"/>
      <c r="AA336" s="1003"/>
      <c r="AB336" s="1003"/>
      <c r="AC336" s="1003"/>
      <c r="AD336" s="1014"/>
      <c r="AE336" s="1015"/>
      <c r="AF336" s="1008"/>
      <c r="AG336" s="1015"/>
      <c r="AH336" s="1008"/>
      <c r="AI336" s="1016"/>
      <c r="AJ336" s="1016"/>
      <c r="AK336" s="1016"/>
      <c r="AL336" s="1016"/>
      <c r="AM336" s="1014"/>
      <c r="AN336" s="1023"/>
      <c r="AO336" s="1017"/>
      <c r="AP336" s="1017"/>
      <c r="AQ336" s="1012"/>
      <c r="AR336" s="1013"/>
    </row>
    <row r="337" spans="1:44">
      <c r="A337" s="1056"/>
      <c r="B337" s="1035"/>
      <c r="C337" s="1014"/>
      <c r="D337" s="1014"/>
      <c r="E337" s="1029" t="s">
        <v>771</v>
      </c>
      <c r="F337" s="1014"/>
      <c r="G337" s="1040"/>
      <c r="H337" s="1014"/>
      <c r="I337" s="125"/>
      <c r="J337" s="159"/>
      <c r="K337" s="1042"/>
      <c r="L337" s="1043"/>
      <c r="M337" s="1016"/>
      <c r="N337" s="1014"/>
      <c r="O337" s="1029" t="s">
        <v>790</v>
      </c>
      <c r="P337" s="1014"/>
      <c r="Q337" s="121" t="s">
        <v>93</v>
      </c>
      <c r="R337" s="122"/>
      <c r="S337" s="121" t="s">
        <v>201</v>
      </c>
      <c r="T337" s="1022">
        <v>0</v>
      </c>
      <c r="U337" s="1022" t="s">
        <v>739</v>
      </c>
      <c r="V337" s="1031"/>
      <c r="W337" s="1022">
        <v>0</v>
      </c>
      <c r="X337" s="1022" t="b">
        <v>0</v>
      </c>
      <c r="Y337" s="1022"/>
      <c r="Z337" s="249"/>
      <c r="AA337" s="1001"/>
      <c r="AB337" s="1001"/>
      <c r="AC337" s="1001"/>
      <c r="AD337" s="1014"/>
      <c r="AE337" s="1015"/>
      <c r="AF337" s="1008"/>
      <c r="AG337" s="1015"/>
      <c r="AH337" s="1008"/>
      <c r="AI337" s="1016"/>
      <c r="AJ337" s="1016"/>
      <c r="AK337" s="1016"/>
      <c r="AL337" s="1016"/>
      <c r="AM337" s="1014"/>
      <c r="AN337" s="1023" t="s">
        <v>791</v>
      </c>
      <c r="AO337" s="1017"/>
      <c r="AP337" s="1017"/>
      <c r="AQ337" s="1012"/>
      <c r="AR337" s="1013" t="s">
        <v>792</v>
      </c>
    </row>
    <row r="338" spans="1:44">
      <c r="A338" s="1056"/>
      <c r="B338" s="1035"/>
      <c r="C338" s="1014"/>
      <c r="D338" s="1014"/>
      <c r="E338" s="1029"/>
      <c r="F338" s="1014"/>
      <c r="G338" s="1040"/>
      <c r="H338" s="1014"/>
      <c r="I338" s="125"/>
      <c r="J338" s="159"/>
      <c r="K338" s="1042"/>
      <c r="L338" s="1043"/>
      <c r="M338" s="1016"/>
      <c r="N338" s="1014"/>
      <c r="O338" s="1029"/>
      <c r="P338" s="1014"/>
      <c r="Q338" s="121" t="s">
        <v>105</v>
      </c>
      <c r="R338" s="122"/>
      <c r="S338" s="121" t="s">
        <v>201</v>
      </c>
      <c r="T338" s="1022"/>
      <c r="U338" s="1022"/>
      <c r="V338" s="1031"/>
      <c r="W338" s="1022"/>
      <c r="X338" s="1022"/>
      <c r="Y338" s="1022"/>
      <c r="Z338" s="269"/>
      <c r="AA338" s="1002"/>
      <c r="AB338" s="1002"/>
      <c r="AC338" s="1002"/>
      <c r="AD338" s="1014"/>
      <c r="AE338" s="1015"/>
      <c r="AF338" s="1008"/>
      <c r="AG338" s="1015"/>
      <c r="AH338" s="1008"/>
      <c r="AI338" s="1016"/>
      <c r="AJ338" s="1016"/>
      <c r="AK338" s="1016"/>
      <c r="AL338" s="1016"/>
      <c r="AM338" s="1014"/>
      <c r="AN338" s="1023"/>
      <c r="AO338" s="1017"/>
      <c r="AP338" s="1017"/>
      <c r="AQ338" s="1012"/>
      <c r="AR338" s="1013"/>
    </row>
    <row r="339" spans="1:44">
      <c r="A339" s="1056"/>
      <c r="B339" s="1035"/>
      <c r="C339" s="1014"/>
      <c r="D339" s="1014"/>
      <c r="E339" s="1029"/>
      <c r="F339" s="1014"/>
      <c r="G339" s="1040"/>
      <c r="H339" s="1014"/>
      <c r="I339" s="125"/>
      <c r="J339" s="159"/>
      <c r="K339" s="1042"/>
      <c r="L339" s="1043"/>
      <c r="M339" s="1016"/>
      <c r="N339" s="1014"/>
      <c r="O339" s="1029"/>
      <c r="P339" s="1014"/>
      <c r="Q339" s="121" t="s">
        <v>108</v>
      </c>
      <c r="R339" s="122"/>
      <c r="S339" s="121" t="s">
        <v>201</v>
      </c>
      <c r="T339" s="1022"/>
      <c r="U339" s="1022"/>
      <c r="V339" s="1031"/>
      <c r="W339" s="1022"/>
      <c r="X339" s="1022"/>
      <c r="Y339" s="1022"/>
      <c r="Z339" s="269"/>
      <c r="AA339" s="1002"/>
      <c r="AB339" s="1002"/>
      <c r="AC339" s="1002"/>
      <c r="AD339" s="1014"/>
      <c r="AE339" s="1015"/>
      <c r="AF339" s="1008"/>
      <c r="AG339" s="1015"/>
      <c r="AH339" s="1008"/>
      <c r="AI339" s="1016"/>
      <c r="AJ339" s="1016"/>
      <c r="AK339" s="1016"/>
      <c r="AL339" s="1016"/>
      <c r="AM339" s="1014"/>
      <c r="AN339" s="1023"/>
      <c r="AO339" s="1017"/>
      <c r="AP339" s="1017"/>
      <c r="AQ339" s="1012"/>
      <c r="AR339" s="1013"/>
    </row>
    <row r="340" spans="1:44">
      <c r="A340" s="1056"/>
      <c r="B340" s="1035"/>
      <c r="C340" s="1014"/>
      <c r="D340" s="1014"/>
      <c r="E340" s="1029"/>
      <c r="F340" s="1014"/>
      <c r="G340" s="1040"/>
      <c r="H340" s="1014"/>
      <c r="I340" s="125"/>
      <c r="J340" s="159"/>
      <c r="K340" s="1042"/>
      <c r="L340" s="1043"/>
      <c r="M340" s="1016"/>
      <c r="N340" s="1014"/>
      <c r="O340" s="1029"/>
      <c r="P340" s="1014"/>
      <c r="Q340" s="121" t="s">
        <v>112</v>
      </c>
      <c r="R340" s="122"/>
      <c r="S340" s="121" t="s">
        <v>201</v>
      </c>
      <c r="T340" s="1022"/>
      <c r="U340" s="1022"/>
      <c r="V340" s="1031"/>
      <c r="W340" s="1022"/>
      <c r="X340" s="1022"/>
      <c r="Y340" s="1022"/>
      <c r="Z340" s="269"/>
      <c r="AA340" s="1002"/>
      <c r="AB340" s="1002"/>
      <c r="AC340" s="1002"/>
      <c r="AD340" s="1014"/>
      <c r="AE340" s="1015"/>
      <c r="AF340" s="1008"/>
      <c r="AG340" s="1015"/>
      <c r="AH340" s="1008"/>
      <c r="AI340" s="1016"/>
      <c r="AJ340" s="1016"/>
      <c r="AK340" s="1016"/>
      <c r="AL340" s="1016"/>
      <c r="AM340" s="1014"/>
      <c r="AN340" s="1023"/>
      <c r="AO340" s="1017"/>
      <c r="AP340" s="1017"/>
      <c r="AQ340" s="1012"/>
      <c r="AR340" s="1013"/>
    </row>
    <row r="341" spans="1:44">
      <c r="A341" s="1056"/>
      <c r="B341" s="1035"/>
      <c r="C341" s="1014"/>
      <c r="D341" s="1014"/>
      <c r="E341" s="1029"/>
      <c r="F341" s="1014"/>
      <c r="G341" s="1040"/>
      <c r="H341" s="1014"/>
      <c r="I341" s="125"/>
      <c r="J341" s="124"/>
      <c r="K341" s="1042"/>
      <c r="L341" s="1043"/>
      <c r="M341" s="1016"/>
      <c r="N341" s="1014"/>
      <c r="O341" s="1029"/>
      <c r="P341" s="1014"/>
      <c r="Q341" s="121" t="s">
        <v>115</v>
      </c>
      <c r="R341" s="122"/>
      <c r="S341" s="121" t="s">
        <v>201</v>
      </c>
      <c r="T341" s="1022"/>
      <c r="U341" s="1022"/>
      <c r="V341" s="1031"/>
      <c r="W341" s="1022"/>
      <c r="X341" s="1022"/>
      <c r="Y341" s="1022"/>
      <c r="Z341" s="269"/>
      <c r="AA341" s="1002"/>
      <c r="AB341" s="1002"/>
      <c r="AC341" s="1002"/>
      <c r="AD341" s="1014"/>
      <c r="AE341" s="1015"/>
      <c r="AF341" s="1008"/>
      <c r="AG341" s="1015"/>
      <c r="AH341" s="1008"/>
      <c r="AI341" s="1016"/>
      <c r="AJ341" s="1016"/>
      <c r="AK341" s="1016"/>
      <c r="AL341" s="1016"/>
      <c r="AM341" s="1014"/>
      <c r="AN341" s="1023"/>
      <c r="AO341" s="1017"/>
      <c r="AP341" s="1017"/>
      <c r="AQ341" s="1012"/>
      <c r="AR341" s="1013"/>
    </row>
    <row r="342" spans="1:44">
      <c r="A342" s="1056"/>
      <c r="B342" s="1035"/>
      <c r="C342" s="1014"/>
      <c r="D342" s="1014"/>
      <c r="E342" s="1029"/>
      <c r="F342" s="1014"/>
      <c r="G342" s="1040"/>
      <c r="H342" s="1014"/>
      <c r="I342" s="125"/>
      <c r="J342" s="159"/>
      <c r="K342" s="1042"/>
      <c r="L342" s="1043"/>
      <c r="M342" s="1016"/>
      <c r="N342" s="1014"/>
      <c r="O342" s="1029"/>
      <c r="P342" s="1014"/>
      <c r="Q342" s="121" t="s">
        <v>118</v>
      </c>
      <c r="R342" s="122"/>
      <c r="S342" s="121" t="s">
        <v>201</v>
      </c>
      <c r="T342" s="1022"/>
      <c r="U342" s="1022"/>
      <c r="V342" s="1031"/>
      <c r="W342" s="1022"/>
      <c r="X342" s="1022"/>
      <c r="Y342" s="1022"/>
      <c r="Z342" s="269"/>
      <c r="AA342" s="1002"/>
      <c r="AB342" s="1002"/>
      <c r="AC342" s="1002"/>
      <c r="AD342" s="1014"/>
      <c r="AE342" s="1015"/>
      <c r="AF342" s="1008"/>
      <c r="AG342" s="1015"/>
      <c r="AH342" s="1008"/>
      <c r="AI342" s="1016"/>
      <c r="AJ342" s="1016"/>
      <c r="AK342" s="1016"/>
      <c r="AL342" s="1016"/>
      <c r="AM342" s="1014"/>
      <c r="AN342" s="1023"/>
      <c r="AO342" s="1017"/>
      <c r="AP342" s="1017"/>
      <c r="AQ342" s="1012"/>
      <c r="AR342" s="1013"/>
    </row>
    <row r="343" spans="1:44">
      <c r="A343" s="1056"/>
      <c r="B343" s="1035"/>
      <c r="C343" s="1014"/>
      <c r="D343" s="1014"/>
      <c r="E343" s="1029"/>
      <c r="F343" s="1014"/>
      <c r="G343" s="1040"/>
      <c r="H343" s="1014"/>
      <c r="I343" s="125"/>
      <c r="J343" s="159"/>
      <c r="K343" s="1042"/>
      <c r="L343" s="1043"/>
      <c r="M343" s="1016"/>
      <c r="N343" s="1014"/>
      <c r="O343" s="1029"/>
      <c r="P343" s="1014"/>
      <c r="Q343" s="121" t="s">
        <v>121</v>
      </c>
      <c r="R343" s="122"/>
      <c r="S343" s="121" t="s">
        <v>201</v>
      </c>
      <c r="T343" s="1022"/>
      <c r="U343" s="1022"/>
      <c r="V343" s="1031"/>
      <c r="W343" s="1022"/>
      <c r="X343" s="1022"/>
      <c r="Y343" s="1022"/>
      <c r="Z343" s="269"/>
      <c r="AA343" s="1002"/>
      <c r="AB343" s="1002"/>
      <c r="AC343" s="1002"/>
      <c r="AD343" s="1014"/>
      <c r="AE343" s="1015"/>
      <c r="AF343" s="1008"/>
      <c r="AG343" s="1015"/>
      <c r="AH343" s="1008"/>
      <c r="AI343" s="1016"/>
      <c r="AJ343" s="1016"/>
      <c r="AK343" s="1016"/>
      <c r="AL343" s="1016"/>
      <c r="AM343" s="1014"/>
      <c r="AN343" s="1023"/>
      <c r="AO343" s="1017"/>
      <c r="AP343" s="1017"/>
      <c r="AQ343" s="1012"/>
      <c r="AR343" s="1013"/>
    </row>
    <row r="344" spans="1:44">
      <c r="A344" s="1056"/>
      <c r="B344" s="1035"/>
      <c r="C344" s="1014"/>
      <c r="D344" s="1014"/>
      <c r="E344" s="1029"/>
      <c r="F344" s="1014"/>
      <c r="G344" s="1041"/>
      <c r="H344" s="1014"/>
      <c r="I344" s="125"/>
      <c r="J344" s="159"/>
      <c r="K344" s="1042"/>
      <c r="L344" s="1043"/>
      <c r="M344" s="1016"/>
      <c r="N344" s="1014"/>
      <c r="O344" s="1029"/>
      <c r="P344" s="1014"/>
      <c r="Q344" s="121"/>
      <c r="R344" s="122"/>
      <c r="S344" s="121"/>
      <c r="T344" s="1022"/>
      <c r="U344" s="1022"/>
      <c r="V344" s="1031"/>
      <c r="W344" s="1022"/>
      <c r="X344" s="1022"/>
      <c r="Y344" s="1022"/>
      <c r="Z344" s="270"/>
      <c r="AA344" s="1003"/>
      <c r="AB344" s="1003"/>
      <c r="AC344" s="1003"/>
      <c r="AD344" s="1014"/>
      <c r="AE344" s="1015"/>
      <c r="AF344" s="1008"/>
      <c r="AG344" s="1015"/>
      <c r="AH344" s="1008"/>
      <c r="AI344" s="1016"/>
      <c r="AJ344" s="1016"/>
      <c r="AK344" s="1016"/>
      <c r="AL344" s="1016"/>
      <c r="AM344" s="1014"/>
      <c r="AN344" s="1023"/>
      <c r="AO344" s="1017"/>
      <c r="AP344" s="1017"/>
      <c r="AQ344" s="1012"/>
      <c r="AR344" s="1013"/>
    </row>
    <row r="345" spans="1:44" ht="15" customHeight="1">
      <c r="A345" s="1056">
        <v>18</v>
      </c>
      <c r="B345" s="1035" t="s">
        <v>793</v>
      </c>
      <c r="C345" s="1014" t="s">
        <v>351</v>
      </c>
      <c r="D345" s="1014" t="s">
        <v>85</v>
      </c>
      <c r="E345" s="1029" t="s">
        <v>794</v>
      </c>
      <c r="F345" s="1014" t="s">
        <v>795</v>
      </c>
      <c r="G345" s="1039" t="s">
        <v>796</v>
      </c>
      <c r="H345" s="1014" t="s">
        <v>88</v>
      </c>
      <c r="I345" s="120" t="s">
        <v>89</v>
      </c>
      <c r="J345" s="159" t="s">
        <v>90</v>
      </c>
      <c r="K345" s="1042">
        <f>COUNTIF(J345:J363,"Si")</f>
        <v>8</v>
      </c>
      <c r="L345" s="1043" t="str">
        <f>+IF(AND(K345&lt;6,K345&gt;0),"Moderado",IF(AND(K345&lt;12,K345&gt;5),"Mayor",IF(AND(K345&lt;20,K345&gt;11),"Catastrófico","Responda las Preguntas de Impacto")))</f>
        <v>Mayor</v>
      </c>
      <c r="M345" s="1016" t="str">
        <f>IF(AND(EXACT(H345,"Rara vez"),(EXACT(L345,"Moderado"))),"Moderado",IF(AND(EXACT(H345,"Rara vez"),(EXACT(L345,"Mayor"))),"Alto",IF(AND(EXACT(H345,"Rara vez"),(EXACT(L345,"Catastrófico"))),"Extremo",IF(AND(EXACT(H345,"Improbable"),(EXACT(L345,"Moderado"))),"Moderado",IF(AND(EXACT(H345,"Improbable"),(EXACT(L345,"Mayor"))),"Alto",IF(AND(EXACT(H345,"Improbable"),(EXACT(L345,"Catastrófico"))),"Extremo",IF(AND(EXACT(H345,"Posible"),(EXACT(L345,"Moderado"))),"Alto",IF(AND(EXACT(H345,"Posible"),(EXACT(L345,"Mayor"))),"Extremo",IF(AND(EXACT(H345,"Posible"),(EXACT(L345,"Catastrófico"))),"Extremo",IF(AND(EXACT(H345,"Probable"),(EXACT(L345,"Moderado"))),"Alto",IF(AND(EXACT(H345,"Probable"),(EXACT(L345,"Mayor"))),"Extremo",IF(AND(EXACT(H345,"Probable"),(EXACT(L345,"Catastrófico"))),"Extremo",IF(AND(EXACT(H345,"Casi Seguro"),(EXACT(L345,"Moderado"))),"Extremo",IF(AND(EXACT(H345,"Casi Seguro"),(EXACT(L345,"Mayor"))),"Extremo",IF(AND(EXACT(H345,"Casi Seguro"),(EXACT(L345,"Catastrófico"))),"Extremo","")))))))))))))))</f>
        <v>Alto</v>
      </c>
      <c r="N345" s="1018" t="s">
        <v>565</v>
      </c>
      <c r="O345" s="1029" t="s">
        <v>797</v>
      </c>
      <c r="P345" s="1014" t="s">
        <v>92</v>
      </c>
      <c r="Q345" s="121" t="s">
        <v>93</v>
      </c>
      <c r="R345" s="122" t="s">
        <v>94</v>
      </c>
      <c r="S345" s="121">
        <v>15</v>
      </c>
      <c r="T345" s="1022">
        <f>SUM(S345:S351)</f>
        <v>100</v>
      </c>
      <c r="U345" s="1022" t="str">
        <f>+IF(AND(T345&lt;=100,T345&gt;=96),"Fuerte",IF(AND(T345&lt;=95,T345&gt;=86),"Moderado",IF(AND(T345&lt;=85,K345&gt;=0),"Débil"," ")))</f>
        <v>Fuerte</v>
      </c>
      <c r="V345" s="1031" t="s">
        <v>95</v>
      </c>
      <c r="W345" s="1022" t="str">
        <f>IF(AND(EXACT(U345,"Fuerte"),(EXACT(V345,"Fuerte"))),"Fuerte",IF(AND(EXACT(U345,"Fuerte"),(EXACT(V345,"Moderado"))),"Moderado",IF(AND(EXACT(U345,"Fuerte"),(EXACT(V345,"Débil"))),"Débil",IF(AND(EXACT(U345,"Moderado"),(EXACT(V345,"Fuerte"))),"Moderado",IF(AND(EXACT(U345,"Moderado"),(EXACT(V345,"Moderado"))),"Moderado",IF(AND(EXACT(U345,"Moderado"),(EXACT(V345,"Débil"))),"Débil",IF(AND(EXACT(U345,"Débil"),(EXACT(V345,"Fuerte"))),"Débil",IF(AND(EXACT(U345,"Débil"),(EXACT(V345,"Moderado"))),"Débil",IF(AND(EXACT(U345,"Débil"),(EXACT(V345,"Débil"))),"Débil",)))))))))</f>
        <v>Fuerte</v>
      </c>
      <c r="X345" s="1022">
        <f>IF(W345="Fuerte",100,IF(W345="Moderado",50,IF(W345="Débil",0)))</f>
        <v>100</v>
      </c>
      <c r="Y345" s="1022">
        <f>AVERAGE(X345:X363)</f>
        <v>100</v>
      </c>
      <c r="Z345" s="1001" t="s">
        <v>494</v>
      </c>
      <c r="AA345" s="1001">
        <v>1</v>
      </c>
      <c r="AB345" s="1001">
        <v>0</v>
      </c>
      <c r="AC345" s="1001">
        <v>1</v>
      </c>
      <c r="AD345" s="1039" t="s">
        <v>798</v>
      </c>
      <c r="AE345" s="1009" t="s">
        <v>799</v>
      </c>
      <c r="AF345" s="1008" t="str">
        <f>+IF(Y345=100,"Fuerte",IF(AND(Y345&lt;=99,Y345&gt;=50),"Moderado",IF(Y345&lt;50,"Débil"," ")))</f>
        <v>Fuerte</v>
      </c>
      <c r="AG345" s="1015" t="s">
        <v>99</v>
      </c>
      <c r="AH345" s="1008" t="s">
        <v>100</v>
      </c>
      <c r="AI345" s="1016" t="str">
        <f>IF(AND(OR(AH345="Directamente",AH345="Indirectamente",AH345="No Disminuye"),(AF345="Fuerte"),(AG345="Directamente"),(OR(H345="Rara vez",H345="Improbable",H345="Posible"))),"Rara vez",IF(AND(OR(AH345="Directamente",AH345="Indirectamente",AH345="No Disminuye"),(AF345="Fuerte"),(AG345="Directamente"),(H345="Probable")),"Improbable",IF(AND(OR(AH345="Directamente",AH345="Indirectamente",AH345="No Disminuye"),(AF345="Fuerte"),(AG345="Directamente"),(H345="Casi Seguro")),"Posible",IF(AND(AH345="Directamente",AG345="No disminuye",AF345="Fuerte"),H345,IF(AND(OR(AH345="Directamente",AH345="Indirectamente",AH345="No Disminuye"),AF345="Moderado",AG345="Directamente",(OR(H345="Rara vez",H345="Improbable"))),"Rara vez",IF(AND(OR(AH345="Directamente",AH345="Indirectamente",AH345="No Disminuye"),(AF345="Moderado"),(AG345="Directamente"),(H345="Posible")),"Improbable",IF(AND(OR(AH345="Directamente",AH345="Indirectamente",AH345="No Disminuye"),(AF345="Moderado"),(AG345="Directamente"),(H345="Probable")),"Posible",IF(AND(OR(AH345="Directamente",AH345="Indirectamente",AH345="No Disminuye"),(AF345="Moderado"),(AG345="Directamente"),(H345="Casi Seguro")),"Probable",IF(AND(AH345="Directamente",AG345="No disminuye",AF345="Moderado"),H345,IF(AF345="Débil",H345," ESTA COMBINACION NO ESTÁ CONTEMPLADA EN LA METODOLOGÍA "))))))))))</f>
        <v>Rara vez</v>
      </c>
      <c r="AJ345" s="1016" t="str">
        <f>IF(AND(OR(AH345="Directamente",AH345="Indirectamente",AH345="No Disminuye"),AF345="Moderado",AG345="Directamente",(OR(H345="Raro",H345="Improbable"))),"Raro",IF(AND(OR(AH345="Directamente",AH345="Indirectamente",AH345="No Disminuye"),(AF345="Moderado"),(AG345="Directamente"),(H345="Posible")),"Improbable",IF(AND(OR(AH345="Directamente",AH345="Indirectamente",AH345="No Disminuye"),(AF345="Moderado"),(AG345="Directamente"),(H345="Probable")),"Posible",IF(AND(OR(AH345="Directamente",AH345="Indirectamente",AH345="No Disminuye"),(AF345="Moderado"),(AG345="Directamente"),(H345="Casi Seguro")),"Probable",IF(AND(AH345="Directamente",AG345="No disminuye",AF345="Moderado"),H345," ")))))</f>
        <v xml:space="preserve"> </v>
      </c>
      <c r="AK345" s="1016" t="str">
        <f>L345</f>
        <v>Mayor</v>
      </c>
      <c r="AL345" s="1016" t="str">
        <f>IF(AND(EXACT(AI345,"Rara vez"),(EXACT(AK345,"Moderado"))),"Moderado",IF(AND(EXACT(AI345,"Rara vez"),(EXACT(AK345,"Mayor"))),"Alto",IF(AND(EXACT(AI345,"Rara vez"),(EXACT(AK345,"Catastrófico"))),"Extremo",IF(AND(EXACT(AI345,"Improbable"),(EXACT(AK345,"Moderado"))),"Moderado",IF(AND(EXACT(AI345,"Improbable"),(EXACT(AK345,"Mayor"))),"Alto",IF(AND(EXACT(AI345,"Improbable"),(EXACT(AK345,"Catastrófico"))),"Extremo",IF(AND(EXACT(AI345,"Posible"),(EXACT(AK345,"Moderado"))),"Alto",IF(AND(EXACT(AI345,"Posible"),(EXACT(AK345,"Mayor"))),"Extremo",IF(AND(EXACT(AI345,"Posible"),(EXACT(AK345,"Catastrófico"))),"Extremo",IF(AND(EXACT(AI345,"Probable"),(EXACT(AK345,"Moderado"))),"Alto",IF(AND(EXACT(AI345,"Probable"),(EXACT(AK345,"Mayor"))),"Extremo",IF(AND(EXACT(AI345,"Probable"),(EXACT(AK345,"Catastrófico"))),"Extremo",IF(AND(EXACT(AI345,"Casi Seguro"),(EXACT(AK345,"Moderado"))),"Extremo",IF(AND(EXACT(AI345,"Casi Seguro"),(EXACT(AK345,"Mayor"))),"Extremo",IF(AND(EXACT(AI345,"Casi Seguro"),(EXACT(AK345,"Catastrófico"))),"Extremo","")))))))))))))))</f>
        <v>Alto</v>
      </c>
      <c r="AM345" s="1018" t="s">
        <v>565</v>
      </c>
      <c r="AN345" s="1019" t="s">
        <v>800</v>
      </c>
      <c r="AO345" s="1017">
        <v>44562</v>
      </c>
      <c r="AP345" s="1017">
        <v>44926</v>
      </c>
      <c r="AQ345" s="1012" t="s">
        <v>801</v>
      </c>
      <c r="AR345" s="1013" t="s">
        <v>802</v>
      </c>
    </row>
    <row r="346" spans="1:44">
      <c r="A346" s="1056"/>
      <c r="B346" s="1035"/>
      <c r="C346" s="1014"/>
      <c r="D346" s="1014"/>
      <c r="E346" s="1029"/>
      <c r="F346" s="1014"/>
      <c r="G346" s="1040"/>
      <c r="H346" s="1014"/>
      <c r="I346" s="120" t="s">
        <v>104</v>
      </c>
      <c r="J346" s="159" t="s">
        <v>111</v>
      </c>
      <c r="K346" s="1042"/>
      <c r="L346" s="1043"/>
      <c r="M346" s="1016"/>
      <c r="N346" s="1018"/>
      <c r="O346" s="1029"/>
      <c r="P346" s="1014"/>
      <c r="Q346" s="121" t="s">
        <v>105</v>
      </c>
      <c r="R346" s="122" t="s">
        <v>106</v>
      </c>
      <c r="S346" s="121">
        <v>15</v>
      </c>
      <c r="T346" s="1022"/>
      <c r="U346" s="1022"/>
      <c r="V346" s="1031"/>
      <c r="W346" s="1022"/>
      <c r="X346" s="1022"/>
      <c r="Y346" s="1022"/>
      <c r="Z346" s="1002"/>
      <c r="AA346" s="1002"/>
      <c r="AB346" s="1002"/>
      <c r="AC346" s="1002"/>
      <c r="AD346" s="1040"/>
      <c r="AE346" s="1010"/>
      <c r="AF346" s="1008"/>
      <c r="AG346" s="1015"/>
      <c r="AH346" s="1008"/>
      <c r="AI346" s="1016"/>
      <c r="AJ346" s="1016"/>
      <c r="AK346" s="1016"/>
      <c r="AL346" s="1016"/>
      <c r="AM346" s="1018"/>
      <c r="AN346" s="1020"/>
      <c r="AO346" s="1017"/>
      <c r="AP346" s="1017"/>
      <c r="AQ346" s="1012"/>
      <c r="AR346" s="1013"/>
    </row>
    <row r="347" spans="1:44">
      <c r="A347" s="1056"/>
      <c r="B347" s="1035"/>
      <c r="C347" s="1014"/>
      <c r="D347" s="1014"/>
      <c r="E347" s="1029"/>
      <c r="F347" s="1014"/>
      <c r="G347" s="1040"/>
      <c r="H347" s="1014"/>
      <c r="I347" s="120" t="s">
        <v>107</v>
      </c>
      <c r="J347" s="159" t="s">
        <v>111</v>
      </c>
      <c r="K347" s="1042"/>
      <c r="L347" s="1043"/>
      <c r="M347" s="1016"/>
      <c r="N347" s="1018"/>
      <c r="O347" s="1029"/>
      <c r="P347" s="1014"/>
      <c r="Q347" s="121" t="s">
        <v>108</v>
      </c>
      <c r="R347" s="122" t="s">
        <v>109</v>
      </c>
      <c r="S347" s="121">
        <v>15</v>
      </c>
      <c r="T347" s="1022"/>
      <c r="U347" s="1022"/>
      <c r="V347" s="1031"/>
      <c r="W347" s="1022"/>
      <c r="X347" s="1022"/>
      <c r="Y347" s="1022"/>
      <c r="Z347" s="1002"/>
      <c r="AA347" s="1002"/>
      <c r="AB347" s="1002"/>
      <c r="AC347" s="1002"/>
      <c r="AD347" s="1040"/>
      <c r="AE347" s="1010"/>
      <c r="AF347" s="1008"/>
      <c r="AG347" s="1015"/>
      <c r="AH347" s="1008"/>
      <c r="AI347" s="1016"/>
      <c r="AJ347" s="1016"/>
      <c r="AK347" s="1016"/>
      <c r="AL347" s="1016"/>
      <c r="AM347" s="1018"/>
      <c r="AN347" s="1020"/>
      <c r="AO347" s="1017"/>
      <c r="AP347" s="1017"/>
      <c r="AQ347" s="1012"/>
      <c r="AR347" s="1013"/>
    </row>
    <row r="348" spans="1:44">
      <c r="A348" s="1056"/>
      <c r="B348" s="1035"/>
      <c r="C348" s="1014"/>
      <c r="D348" s="1014"/>
      <c r="E348" s="1029"/>
      <c r="F348" s="1014"/>
      <c r="G348" s="1040"/>
      <c r="H348" s="1014"/>
      <c r="I348" s="120" t="s">
        <v>110</v>
      </c>
      <c r="J348" s="159" t="s">
        <v>111</v>
      </c>
      <c r="K348" s="1042"/>
      <c r="L348" s="1043"/>
      <c r="M348" s="1016"/>
      <c r="N348" s="1018"/>
      <c r="O348" s="1029"/>
      <c r="P348" s="1014"/>
      <c r="Q348" s="121" t="s">
        <v>112</v>
      </c>
      <c r="R348" s="122" t="s">
        <v>113</v>
      </c>
      <c r="S348" s="121">
        <v>15</v>
      </c>
      <c r="T348" s="1022"/>
      <c r="U348" s="1022"/>
      <c r="V348" s="1031"/>
      <c r="W348" s="1022"/>
      <c r="X348" s="1022"/>
      <c r="Y348" s="1022"/>
      <c r="Z348" s="1002"/>
      <c r="AA348" s="1002"/>
      <c r="AB348" s="1002"/>
      <c r="AC348" s="1002"/>
      <c r="AD348" s="1040"/>
      <c r="AE348" s="1010"/>
      <c r="AF348" s="1008"/>
      <c r="AG348" s="1015"/>
      <c r="AH348" s="1008"/>
      <c r="AI348" s="1016"/>
      <c r="AJ348" s="1016"/>
      <c r="AK348" s="1016"/>
      <c r="AL348" s="1016"/>
      <c r="AM348" s="1018"/>
      <c r="AN348" s="1020"/>
      <c r="AO348" s="1017"/>
      <c r="AP348" s="1017"/>
      <c r="AQ348" s="1012"/>
      <c r="AR348" s="1013"/>
    </row>
    <row r="349" spans="1:44">
      <c r="A349" s="1056"/>
      <c r="B349" s="1035"/>
      <c r="C349" s="1014"/>
      <c r="D349" s="1014"/>
      <c r="E349" s="1029"/>
      <c r="F349" s="1014"/>
      <c r="G349" s="1040"/>
      <c r="H349" s="1014"/>
      <c r="I349" s="120" t="s">
        <v>114</v>
      </c>
      <c r="J349" s="159" t="s">
        <v>90</v>
      </c>
      <c r="K349" s="1042"/>
      <c r="L349" s="1043"/>
      <c r="M349" s="1016"/>
      <c r="N349" s="1018"/>
      <c r="O349" s="1029"/>
      <c r="P349" s="1014"/>
      <c r="Q349" s="121" t="s">
        <v>115</v>
      </c>
      <c r="R349" s="122" t="s">
        <v>116</v>
      </c>
      <c r="S349" s="121">
        <v>15</v>
      </c>
      <c r="T349" s="1022"/>
      <c r="U349" s="1022"/>
      <c r="V349" s="1031"/>
      <c r="W349" s="1022"/>
      <c r="X349" s="1022"/>
      <c r="Y349" s="1022"/>
      <c r="Z349" s="1002"/>
      <c r="AA349" s="1002"/>
      <c r="AB349" s="1002"/>
      <c r="AC349" s="1002"/>
      <c r="AD349" s="1040"/>
      <c r="AE349" s="1010"/>
      <c r="AF349" s="1008"/>
      <c r="AG349" s="1015"/>
      <c r="AH349" s="1008"/>
      <c r="AI349" s="1016"/>
      <c r="AJ349" s="1016"/>
      <c r="AK349" s="1016"/>
      <c r="AL349" s="1016"/>
      <c r="AM349" s="1018"/>
      <c r="AN349" s="1020"/>
      <c r="AO349" s="1017"/>
      <c r="AP349" s="1017"/>
      <c r="AQ349" s="1012"/>
      <c r="AR349" s="1013"/>
    </row>
    <row r="350" spans="1:44">
      <c r="A350" s="1056"/>
      <c r="B350" s="1035"/>
      <c r="C350" s="1014"/>
      <c r="D350" s="1014"/>
      <c r="E350" s="1029"/>
      <c r="F350" s="1014"/>
      <c r="G350" s="1040"/>
      <c r="H350" s="1014"/>
      <c r="I350" s="120" t="s">
        <v>117</v>
      </c>
      <c r="J350" s="159" t="s">
        <v>111</v>
      </c>
      <c r="K350" s="1042"/>
      <c r="L350" s="1043"/>
      <c r="M350" s="1016"/>
      <c r="N350" s="1018"/>
      <c r="O350" s="1029"/>
      <c r="P350" s="1014"/>
      <c r="Q350" s="121" t="s">
        <v>118</v>
      </c>
      <c r="R350" s="122" t="s">
        <v>119</v>
      </c>
      <c r="S350" s="121">
        <v>15</v>
      </c>
      <c r="T350" s="1022"/>
      <c r="U350" s="1022"/>
      <c r="V350" s="1031"/>
      <c r="W350" s="1022"/>
      <c r="X350" s="1022"/>
      <c r="Y350" s="1022"/>
      <c r="Z350" s="1002"/>
      <c r="AA350" s="1002"/>
      <c r="AB350" s="1002"/>
      <c r="AC350" s="1002"/>
      <c r="AD350" s="1040"/>
      <c r="AE350" s="1010"/>
      <c r="AF350" s="1008"/>
      <c r="AG350" s="1015"/>
      <c r="AH350" s="1008"/>
      <c r="AI350" s="1016"/>
      <c r="AJ350" s="1016"/>
      <c r="AK350" s="1016"/>
      <c r="AL350" s="1016"/>
      <c r="AM350" s="1018"/>
      <c r="AN350" s="1020"/>
      <c r="AO350" s="1017"/>
      <c r="AP350" s="1017"/>
      <c r="AQ350" s="1012"/>
      <c r="AR350" s="1013"/>
    </row>
    <row r="351" spans="1:44" ht="48.75" customHeight="1">
      <c r="A351" s="1056"/>
      <c r="B351" s="1035"/>
      <c r="C351" s="1014"/>
      <c r="D351" s="1014"/>
      <c r="E351" s="1029"/>
      <c r="F351" s="1014"/>
      <c r="G351" s="1040"/>
      <c r="H351" s="1014"/>
      <c r="I351" s="120" t="s">
        <v>120</v>
      </c>
      <c r="J351" s="159" t="s">
        <v>111</v>
      </c>
      <c r="K351" s="1042"/>
      <c r="L351" s="1043"/>
      <c r="M351" s="1016"/>
      <c r="N351" s="1018"/>
      <c r="O351" s="1029"/>
      <c r="P351" s="1014"/>
      <c r="Q351" s="121" t="s">
        <v>121</v>
      </c>
      <c r="R351" s="122" t="s">
        <v>122</v>
      </c>
      <c r="S351" s="121">
        <v>10</v>
      </c>
      <c r="T351" s="1022"/>
      <c r="U351" s="1022"/>
      <c r="V351" s="1031"/>
      <c r="W351" s="1022"/>
      <c r="X351" s="1022"/>
      <c r="Y351" s="1022"/>
      <c r="Z351" s="1002"/>
      <c r="AA351" s="1002"/>
      <c r="AB351" s="1002"/>
      <c r="AC351" s="1002"/>
      <c r="AD351" s="1040"/>
      <c r="AE351" s="1010"/>
      <c r="AF351" s="1008"/>
      <c r="AG351" s="1015"/>
      <c r="AH351" s="1008"/>
      <c r="AI351" s="1016"/>
      <c r="AJ351" s="1016"/>
      <c r="AK351" s="1016"/>
      <c r="AL351" s="1016"/>
      <c r="AM351" s="1018"/>
      <c r="AN351" s="1020"/>
      <c r="AO351" s="1017"/>
      <c r="AP351" s="1017"/>
      <c r="AQ351" s="1012"/>
      <c r="AR351" s="1013"/>
    </row>
    <row r="352" spans="1:44" ht="30">
      <c r="A352" s="1056"/>
      <c r="B352" s="1035"/>
      <c r="C352" s="1014"/>
      <c r="D352" s="1014"/>
      <c r="E352" s="1029"/>
      <c r="F352" s="1014"/>
      <c r="G352" s="1040"/>
      <c r="H352" s="1014"/>
      <c r="I352" s="120" t="s">
        <v>123</v>
      </c>
      <c r="J352" s="159" t="s">
        <v>111</v>
      </c>
      <c r="K352" s="1042"/>
      <c r="L352" s="1043"/>
      <c r="M352" s="1016"/>
      <c r="N352" s="1018"/>
      <c r="O352" s="1029"/>
      <c r="P352" s="1014"/>
      <c r="Q352" s="1022"/>
      <c r="R352" s="1031"/>
      <c r="S352" s="1022"/>
      <c r="T352" s="1022"/>
      <c r="U352" s="1022"/>
      <c r="V352" s="1031"/>
      <c r="W352" s="1022"/>
      <c r="X352" s="1022"/>
      <c r="Y352" s="1022"/>
      <c r="Z352" s="1002"/>
      <c r="AA352" s="1002"/>
      <c r="AB352" s="1002"/>
      <c r="AC352" s="1002"/>
      <c r="AD352" s="1040"/>
      <c r="AE352" s="1010"/>
      <c r="AF352" s="1008"/>
      <c r="AG352" s="1015"/>
      <c r="AH352" s="1008"/>
      <c r="AI352" s="1016"/>
      <c r="AJ352" s="1016"/>
      <c r="AK352" s="1016"/>
      <c r="AL352" s="1016"/>
      <c r="AM352" s="1018"/>
      <c r="AN352" s="1020"/>
      <c r="AO352" s="1017"/>
      <c r="AP352" s="1017"/>
      <c r="AQ352" s="1012"/>
      <c r="AR352" s="1013"/>
    </row>
    <row r="353" spans="1:44">
      <c r="A353" s="1056"/>
      <c r="B353" s="1035"/>
      <c r="C353" s="1014"/>
      <c r="D353" s="1014"/>
      <c r="E353" s="1029"/>
      <c r="F353" s="1014"/>
      <c r="G353" s="1040"/>
      <c r="H353" s="1014"/>
      <c r="I353" s="120" t="s">
        <v>124</v>
      </c>
      <c r="J353" s="159" t="s">
        <v>111</v>
      </c>
      <c r="K353" s="1042"/>
      <c r="L353" s="1043"/>
      <c r="M353" s="1016"/>
      <c r="N353" s="1018"/>
      <c r="O353" s="1029"/>
      <c r="P353" s="1014"/>
      <c r="Q353" s="1022"/>
      <c r="R353" s="1031"/>
      <c r="S353" s="1022"/>
      <c r="T353" s="1022"/>
      <c r="U353" s="1022"/>
      <c r="V353" s="1031"/>
      <c r="W353" s="1022"/>
      <c r="X353" s="1022"/>
      <c r="Y353" s="1022"/>
      <c r="Z353" s="1002"/>
      <c r="AA353" s="1002"/>
      <c r="AB353" s="1002"/>
      <c r="AC353" s="1002"/>
      <c r="AD353" s="1040"/>
      <c r="AE353" s="1010"/>
      <c r="AF353" s="1008"/>
      <c r="AG353" s="1015"/>
      <c r="AH353" s="1008"/>
      <c r="AI353" s="1016"/>
      <c r="AJ353" s="1016"/>
      <c r="AK353" s="1016"/>
      <c r="AL353" s="1016"/>
      <c r="AM353" s="1018"/>
      <c r="AN353" s="1020"/>
      <c r="AO353" s="1017"/>
      <c r="AP353" s="1017"/>
      <c r="AQ353" s="1012"/>
      <c r="AR353" s="1013"/>
    </row>
    <row r="354" spans="1:44">
      <c r="A354" s="1056"/>
      <c r="B354" s="1035"/>
      <c r="C354" s="1014"/>
      <c r="D354" s="1014"/>
      <c r="E354" s="1029"/>
      <c r="F354" s="1014"/>
      <c r="G354" s="1040"/>
      <c r="H354" s="1014"/>
      <c r="I354" s="120" t="s">
        <v>125</v>
      </c>
      <c r="J354" s="159" t="s">
        <v>90</v>
      </c>
      <c r="K354" s="1042"/>
      <c r="L354" s="1043"/>
      <c r="M354" s="1016"/>
      <c r="N354" s="1018"/>
      <c r="O354" s="1029"/>
      <c r="P354" s="1014"/>
      <c r="Q354" s="1022"/>
      <c r="R354" s="1031"/>
      <c r="S354" s="1022"/>
      <c r="T354" s="1022"/>
      <c r="U354" s="1022"/>
      <c r="V354" s="1031"/>
      <c r="W354" s="1022"/>
      <c r="X354" s="1022"/>
      <c r="Y354" s="1022"/>
      <c r="Z354" s="1002"/>
      <c r="AA354" s="1002"/>
      <c r="AB354" s="1002"/>
      <c r="AC354" s="1002"/>
      <c r="AD354" s="1040"/>
      <c r="AE354" s="1010"/>
      <c r="AF354" s="1008"/>
      <c r="AG354" s="1015"/>
      <c r="AH354" s="1008"/>
      <c r="AI354" s="1016"/>
      <c r="AJ354" s="1016"/>
      <c r="AK354" s="1016"/>
      <c r="AL354" s="1016"/>
      <c r="AM354" s="1018"/>
      <c r="AN354" s="1020"/>
      <c r="AO354" s="1017"/>
      <c r="AP354" s="1017"/>
      <c r="AQ354" s="1012"/>
      <c r="AR354" s="1013"/>
    </row>
    <row r="355" spans="1:44">
      <c r="A355" s="1056"/>
      <c r="B355" s="1035"/>
      <c r="C355" s="1014"/>
      <c r="D355" s="1014"/>
      <c r="E355" s="1029"/>
      <c r="F355" s="1014"/>
      <c r="G355" s="1040"/>
      <c r="H355" s="1014"/>
      <c r="I355" s="120" t="s">
        <v>126</v>
      </c>
      <c r="J355" s="159" t="s">
        <v>90</v>
      </c>
      <c r="K355" s="1042"/>
      <c r="L355" s="1043"/>
      <c r="M355" s="1016"/>
      <c r="N355" s="1018"/>
      <c r="O355" s="1029"/>
      <c r="P355" s="1014"/>
      <c r="Q355" s="1022"/>
      <c r="R355" s="1031"/>
      <c r="S355" s="1022"/>
      <c r="T355" s="1022"/>
      <c r="U355" s="1022"/>
      <c r="V355" s="1031"/>
      <c r="W355" s="1022"/>
      <c r="X355" s="1022"/>
      <c r="Y355" s="1022"/>
      <c r="Z355" s="1003"/>
      <c r="AA355" s="1003"/>
      <c r="AB355" s="1003"/>
      <c r="AC355" s="1003"/>
      <c r="AD355" s="1041"/>
      <c r="AE355" s="1011"/>
      <c r="AF355" s="1008"/>
      <c r="AG355" s="1015"/>
      <c r="AH355" s="1008"/>
      <c r="AI355" s="1016"/>
      <c r="AJ355" s="1016"/>
      <c r="AK355" s="1016"/>
      <c r="AL355" s="1016"/>
      <c r="AM355" s="1018"/>
      <c r="AN355" s="1021"/>
      <c r="AO355" s="1017"/>
      <c r="AP355" s="1017"/>
      <c r="AQ355" s="1012"/>
      <c r="AR355" s="1013"/>
    </row>
    <row r="356" spans="1:44">
      <c r="A356" s="1056"/>
      <c r="B356" s="1035"/>
      <c r="C356" s="1014"/>
      <c r="D356" s="1014"/>
      <c r="E356" s="1029" t="s">
        <v>570</v>
      </c>
      <c r="F356" s="1014"/>
      <c r="G356" s="1040"/>
      <c r="H356" s="1014"/>
      <c r="I356" s="120" t="s">
        <v>127</v>
      </c>
      <c r="J356" s="159" t="s">
        <v>90</v>
      </c>
      <c r="K356" s="1042"/>
      <c r="L356" s="1043"/>
      <c r="M356" s="1016"/>
      <c r="N356" s="1018"/>
      <c r="O356" s="1029" t="s">
        <v>803</v>
      </c>
      <c r="P356" s="1014" t="s">
        <v>92</v>
      </c>
      <c r="Q356" s="121" t="s">
        <v>93</v>
      </c>
      <c r="R356" s="122" t="s">
        <v>94</v>
      </c>
      <c r="S356" s="121">
        <v>15</v>
      </c>
      <c r="T356" s="1022">
        <f>SUM(S356:S362)</f>
        <v>100</v>
      </c>
      <c r="U356" s="1022" t="str">
        <f>+IF(AND(T356&lt;=100,T356&gt;=96),"Fuerte",IF(AND(T356&lt;=95,T356&gt;=86),"Moderado",IF(AND(T356&lt;=85,K356&gt;=0),"Débil"," ")))</f>
        <v>Fuerte</v>
      </c>
      <c r="V356" s="1031" t="s">
        <v>95</v>
      </c>
      <c r="W356" s="1022" t="str">
        <f>IF(AND(EXACT(U356,"Fuerte"),(EXACT(V356,"Fuerte"))),"Fuerte",IF(AND(EXACT(U356,"Fuerte"),(EXACT(V356,"Moderado"))),"Moderado",IF(AND(EXACT(U356,"Fuerte"),(EXACT(V356,"Débil"))),"Débil",IF(AND(EXACT(U356,"Moderado"),(EXACT(V356,"Fuerte"))),"Moderado",IF(AND(EXACT(U356,"Moderado"),(EXACT(V356,"Moderado"))),"Moderado",IF(AND(EXACT(U356,"Moderado"),(EXACT(V356,"Débil"))),"Débil",IF(AND(EXACT(U356,"Débil"),(EXACT(V356,"Fuerte"))),"Débil",IF(AND(EXACT(U356,"Débil"),(EXACT(V356,"Moderado"))),"Débil",IF(AND(EXACT(U356,"Débil"),(EXACT(V356,"Débil"))),"Débil",)))))))))</f>
        <v>Fuerte</v>
      </c>
      <c r="X356" s="1022">
        <f>IF(W356="Fuerte",100,IF(W356="Moderado",50,IF(W356="Débil",0)))</f>
        <v>100</v>
      </c>
      <c r="Y356" s="1022"/>
      <c r="Z356" s="1001" t="s">
        <v>494</v>
      </c>
      <c r="AA356" s="1162">
        <v>1</v>
      </c>
      <c r="AB356" s="1162">
        <v>1</v>
      </c>
      <c r="AC356" s="1162">
        <v>1</v>
      </c>
      <c r="AD356" s="1039" t="s">
        <v>798</v>
      </c>
      <c r="AE356" s="1009" t="s">
        <v>804</v>
      </c>
      <c r="AF356" s="1008"/>
      <c r="AG356" s="1015"/>
      <c r="AH356" s="1008"/>
      <c r="AI356" s="1016"/>
      <c r="AJ356" s="1016"/>
      <c r="AK356" s="1016"/>
      <c r="AL356" s="1016"/>
      <c r="AM356" s="1018"/>
      <c r="AN356" s="1023" t="s">
        <v>805</v>
      </c>
      <c r="AO356" s="1017"/>
      <c r="AP356" s="1017"/>
      <c r="AQ356" s="1012"/>
      <c r="AR356" s="1013" t="s">
        <v>806</v>
      </c>
    </row>
    <row r="357" spans="1:44">
      <c r="A357" s="1056"/>
      <c r="B357" s="1035"/>
      <c r="C357" s="1014"/>
      <c r="D357" s="1014"/>
      <c r="E357" s="1029"/>
      <c r="F357" s="1014"/>
      <c r="G357" s="1040"/>
      <c r="H357" s="1014"/>
      <c r="I357" s="123" t="s">
        <v>128</v>
      </c>
      <c r="J357" s="159" t="s">
        <v>111</v>
      </c>
      <c r="K357" s="1042"/>
      <c r="L357" s="1043"/>
      <c r="M357" s="1016"/>
      <c r="N357" s="1018"/>
      <c r="O357" s="1029"/>
      <c r="P357" s="1014"/>
      <c r="Q357" s="121" t="s">
        <v>105</v>
      </c>
      <c r="R357" s="122" t="s">
        <v>106</v>
      </c>
      <c r="S357" s="121">
        <v>15</v>
      </c>
      <c r="T357" s="1022"/>
      <c r="U357" s="1022"/>
      <c r="V357" s="1031"/>
      <c r="W357" s="1022"/>
      <c r="X357" s="1022"/>
      <c r="Y357" s="1022"/>
      <c r="Z357" s="1002"/>
      <c r="AA357" s="1163"/>
      <c r="AB357" s="1163"/>
      <c r="AC357" s="1163"/>
      <c r="AD357" s="1040"/>
      <c r="AE357" s="1010"/>
      <c r="AF357" s="1008"/>
      <c r="AG357" s="1015"/>
      <c r="AH357" s="1008"/>
      <c r="AI357" s="1016"/>
      <c r="AJ357" s="1016"/>
      <c r="AK357" s="1016"/>
      <c r="AL357" s="1016"/>
      <c r="AM357" s="1018"/>
      <c r="AN357" s="1023"/>
      <c r="AO357" s="1017"/>
      <c r="AP357" s="1017"/>
      <c r="AQ357" s="1012"/>
      <c r="AR357" s="1013"/>
    </row>
    <row r="358" spans="1:44">
      <c r="A358" s="1056"/>
      <c r="B358" s="1035"/>
      <c r="C358" s="1014"/>
      <c r="D358" s="1014"/>
      <c r="E358" s="1029"/>
      <c r="F358" s="1014"/>
      <c r="G358" s="1040"/>
      <c r="H358" s="1014"/>
      <c r="I358" s="123" t="s">
        <v>129</v>
      </c>
      <c r="J358" s="159" t="s">
        <v>90</v>
      </c>
      <c r="K358" s="1042"/>
      <c r="L358" s="1043"/>
      <c r="M358" s="1016"/>
      <c r="N358" s="1018"/>
      <c r="O358" s="1029"/>
      <c r="P358" s="1014"/>
      <c r="Q358" s="121" t="s">
        <v>108</v>
      </c>
      <c r="R358" s="122" t="s">
        <v>109</v>
      </c>
      <c r="S358" s="121">
        <v>15</v>
      </c>
      <c r="T358" s="1022"/>
      <c r="U358" s="1022"/>
      <c r="V358" s="1031"/>
      <c r="W358" s="1022"/>
      <c r="X358" s="1022"/>
      <c r="Y358" s="1022"/>
      <c r="Z358" s="1002"/>
      <c r="AA358" s="1163"/>
      <c r="AB358" s="1163"/>
      <c r="AC358" s="1163"/>
      <c r="AD358" s="1040"/>
      <c r="AE358" s="1010"/>
      <c r="AF358" s="1008"/>
      <c r="AG358" s="1015"/>
      <c r="AH358" s="1008"/>
      <c r="AI358" s="1016"/>
      <c r="AJ358" s="1016"/>
      <c r="AK358" s="1016"/>
      <c r="AL358" s="1016"/>
      <c r="AM358" s="1018"/>
      <c r="AN358" s="1023"/>
      <c r="AO358" s="1017"/>
      <c r="AP358" s="1017"/>
      <c r="AQ358" s="1012"/>
      <c r="AR358" s="1013"/>
    </row>
    <row r="359" spans="1:44">
      <c r="A359" s="1056"/>
      <c r="B359" s="1035"/>
      <c r="C359" s="1014"/>
      <c r="D359" s="1014"/>
      <c r="E359" s="1029"/>
      <c r="F359" s="1014"/>
      <c r="G359" s="1040"/>
      <c r="H359" s="1014"/>
      <c r="I359" s="123" t="s">
        <v>130</v>
      </c>
      <c r="J359" s="159" t="s">
        <v>90</v>
      </c>
      <c r="K359" s="1042"/>
      <c r="L359" s="1043"/>
      <c r="M359" s="1016"/>
      <c r="N359" s="1018"/>
      <c r="O359" s="1029"/>
      <c r="P359" s="1014"/>
      <c r="Q359" s="121" t="s">
        <v>112</v>
      </c>
      <c r="R359" s="122" t="s">
        <v>113</v>
      </c>
      <c r="S359" s="121">
        <v>15</v>
      </c>
      <c r="T359" s="1022"/>
      <c r="U359" s="1022"/>
      <c r="V359" s="1031"/>
      <c r="W359" s="1022"/>
      <c r="X359" s="1022"/>
      <c r="Y359" s="1022"/>
      <c r="Z359" s="1002"/>
      <c r="AA359" s="1163"/>
      <c r="AB359" s="1163"/>
      <c r="AC359" s="1163"/>
      <c r="AD359" s="1040"/>
      <c r="AE359" s="1010"/>
      <c r="AF359" s="1008"/>
      <c r="AG359" s="1015"/>
      <c r="AH359" s="1008"/>
      <c r="AI359" s="1016"/>
      <c r="AJ359" s="1016"/>
      <c r="AK359" s="1016"/>
      <c r="AL359" s="1016"/>
      <c r="AM359" s="1018"/>
      <c r="AN359" s="1023"/>
      <c r="AO359" s="1017"/>
      <c r="AP359" s="1017"/>
      <c r="AQ359" s="1012"/>
      <c r="AR359" s="1013"/>
    </row>
    <row r="360" spans="1:44" ht="75" customHeight="1">
      <c r="A360" s="1056"/>
      <c r="B360" s="1035"/>
      <c r="C360" s="1014"/>
      <c r="D360" s="1014"/>
      <c r="E360" s="1029"/>
      <c r="F360" s="1014"/>
      <c r="G360" s="1040"/>
      <c r="H360" s="1014"/>
      <c r="I360" s="123" t="s">
        <v>131</v>
      </c>
      <c r="J360" s="159" t="s">
        <v>111</v>
      </c>
      <c r="K360" s="1042"/>
      <c r="L360" s="1043"/>
      <c r="M360" s="1016"/>
      <c r="N360" s="1018"/>
      <c r="O360" s="1029"/>
      <c r="P360" s="1014"/>
      <c r="Q360" s="121" t="s">
        <v>115</v>
      </c>
      <c r="R360" s="122" t="s">
        <v>116</v>
      </c>
      <c r="S360" s="121">
        <v>15</v>
      </c>
      <c r="T360" s="1022"/>
      <c r="U360" s="1022"/>
      <c r="V360" s="1031"/>
      <c r="W360" s="1022"/>
      <c r="X360" s="1022"/>
      <c r="Y360" s="1022"/>
      <c r="Z360" s="1002"/>
      <c r="AA360" s="1163"/>
      <c r="AB360" s="1163"/>
      <c r="AC360" s="1163"/>
      <c r="AD360" s="1040"/>
      <c r="AE360" s="1010"/>
      <c r="AF360" s="1008"/>
      <c r="AG360" s="1015"/>
      <c r="AH360" s="1008"/>
      <c r="AI360" s="1016"/>
      <c r="AJ360" s="1016"/>
      <c r="AK360" s="1016"/>
      <c r="AL360" s="1016"/>
      <c r="AM360" s="1018"/>
      <c r="AN360" s="1023"/>
      <c r="AO360" s="1017"/>
      <c r="AP360" s="1017"/>
      <c r="AQ360" s="1012"/>
      <c r="AR360" s="1013"/>
    </row>
    <row r="361" spans="1:44">
      <c r="A361" s="1056"/>
      <c r="B361" s="1035"/>
      <c r="C361" s="1014"/>
      <c r="D361" s="1014"/>
      <c r="E361" s="1029"/>
      <c r="F361" s="1014"/>
      <c r="G361" s="1040"/>
      <c r="H361" s="1014"/>
      <c r="I361" s="123" t="s">
        <v>132</v>
      </c>
      <c r="J361" s="159" t="s">
        <v>90</v>
      </c>
      <c r="K361" s="1042"/>
      <c r="L361" s="1043"/>
      <c r="M361" s="1016"/>
      <c r="N361" s="1018"/>
      <c r="O361" s="1029"/>
      <c r="P361" s="1014"/>
      <c r="Q361" s="121" t="s">
        <v>118</v>
      </c>
      <c r="R361" s="122" t="s">
        <v>119</v>
      </c>
      <c r="S361" s="121">
        <v>15</v>
      </c>
      <c r="T361" s="1022"/>
      <c r="U361" s="1022"/>
      <c r="V361" s="1031"/>
      <c r="W361" s="1022"/>
      <c r="X361" s="1022"/>
      <c r="Y361" s="1022"/>
      <c r="Z361" s="1002"/>
      <c r="AA361" s="1163"/>
      <c r="AB361" s="1163"/>
      <c r="AC361" s="1163"/>
      <c r="AD361" s="1040"/>
      <c r="AE361" s="1010"/>
      <c r="AF361" s="1008"/>
      <c r="AG361" s="1015"/>
      <c r="AH361" s="1008"/>
      <c r="AI361" s="1016"/>
      <c r="AJ361" s="1016"/>
      <c r="AK361" s="1016"/>
      <c r="AL361" s="1016"/>
      <c r="AM361" s="1018"/>
      <c r="AN361" s="1023"/>
      <c r="AO361" s="1017"/>
      <c r="AP361" s="1017"/>
      <c r="AQ361" s="1012"/>
      <c r="AR361" s="1013"/>
    </row>
    <row r="362" spans="1:44">
      <c r="A362" s="1056"/>
      <c r="B362" s="1035"/>
      <c r="C362" s="1014"/>
      <c r="D362" s="1014"/>
      <c r="E362" s="1029"/>
      <c r="F362" s="1014"/>
      <c r="G362" s="1040"/>
      <c r="H362" s="1014"/>
      <c r="I362" s="123" t="s">
        <v>133</v>
      </c>
      <c r="J362" s="159" t="s">
        <v>111</v>
      </c>
      <c r="K362" s="1042"/>
      <c r="L362" s="1043"/>
      <c r="M362" s="1016"/>
      <c r="N362" s="1018"/>
      <c r="O362" s="1029"/>
      <c r="P362" s="1014"/>
      <c r="Q362" s="121" t="s">
        <v>121</v>
      </c>
      <c r="R362" s="122" t="s">
        <v>122</v>
      </c>
      <c r="S362" s="121">
        <v>10</v>
      </c>
      <c r="T362" s="1022"/>
      <c r="U362" s="1022"/>
      <c r="V362" s="1031"/>
      <c r="W362" s="1022"/>
      <c r="X362" s="1022"/>
      <c r="Y362" s="1022"/>
      <c r="Z362" s="1002"/>
      <c r="AA362" s="1163"/>
      <c r="AB362" s="1163"/>
      <c r="AC362" s="1163"/>
      <c r="AD362" s="1040"/>
      <c r="AE362" s="1010"/>
      <c r="AF362" s="1008"/>
      <c r="AG362" s="1015"/>
      <c r="AH362" s="1008"/>
      <c r="AI362" s="1016"/>
      <c r="AJ362" s="1016"/>
      <c r="AK362" s="1016"/>
      <c r="AL362" s="1016"/>
      <c r="AM362" s="1018"/>
      <c r="AN362" s="1023"/>
      <c r="AO362" s="1017"/>
      <c r="AP362" s="1017"/>
      <c r="AQ362" s="1012"/>
      <c r="AR362" s="1013"/>
    </row>
    <row r="363" spans="1:44">
      <c r="A363" s="1056"/>
      <c r="B363" s="1035"/>
      <c r="C363" s="1014"/>
      <c r="D363" s="1014"/>
      <c r="E363" s="1029"/>
      <c r="F363" s="1014"/>
      <c r="G363" s="1041"/>
      <c r="H363" s="1014"/>
      <c r="I363" s="123" t="s">
        <v>134</v>
      </c>
      <c r="J363" s="159" t="s">
        <v>111</v>
      </c>
      <c r="K363" s="1042"/>
      <c r="L363" s="1043"/>
      <c r="M363" s="1016"/>
      <c r="N363" s="1018"/>
      <c r="O363" s="1029"/>
      <c r="P363" s="1014"/>
      <c r="Q363" s="121"/>
      <c r="R363" s="122"/>
      <c r="S363" s="121"/>
      <c r="T363" s="1022"/>
      <c r="U363" s="1022"/>
      <c r="V363" s="1031"/>
      <c r="W363" s="1022"/>
      <c r="X363" s="1022"/>
      <c r="Y363" s="1022"/>
      <c r="Z363" s="1003"/>
      <c r="AA363" s="1164"/>
      <c r="AB363" s="1164"/>
      <c r="AC363" s="1164"/>
      <c r="AD363" s="1041"/>
      <c r="AE363" s="1011"/>
      <c r="AF363" s="1008"/>
      <c r="AG363" s="1015"/>
      <c r="AH363" s="1008"/>
      <c r="AI363" s="1016"/>
      <c r="AJ363" s="1016"/>
      <c r="AK363" s="1016"/>
      <c r="AL363" s="1016"/>
      <c r="AM363" s="1018"/>
      <c r="AN363" s="1023"/>
      <c r="AO363" s="1017"/>
      <c r="AP363" s="1017"/>
      <c r="AQ363" s="1012"/>
      <c r="AR363" s="1013"/>
    </row>
    <row r="364" spans="1:44" ht="15" customHeight="1">
      <c r="A364" s="1031">
        <v>19</v>
      </c>
      <c r="B364" s="1035" t="s">
        <v>807</v>
      </c>
      <c r="C364" s="1014" t="s">
        <v>808</v>
      </c>
      <c r="D364" s="1014" t="s">
        <v>85</v>
      </c>
      <c r="E364" s="1074" t="s">
        <v>809</v>
      </c>
      <c r="F364" s="1014" t="s">
        <v>810</v>
      </c>
      <c r="G364" s="1039" t="s">
        <v>564</v>
      </c>
      <c r="H364" s="1014" t="s">
        <v>88</v>
      </c>
      <c r="I364" s="120" t="s">
        <v>89</v>
      </c>
      <c r="J364" s="159" t="s">
        <v>90</v>
      </c>
      <c r="K364" s="1042">
        <f>COUNTIF(J364:J382,"Si")</f>
        <v>11</v>
      </c>
      <c r="L364" s="1043" t="str">
        <f>+IF(AND(K364&lt;6,K364&gt;0),"Moderado",IF(AND(K364&lt;12,K364&gt;5),"Mayor",IF(AND(K364&lt;20,K364&gt;11),"Catastrófico","Responda las Preguntas de Impacto")))</f>
        <v>Mayor</v>
      </c>
      <c r="M364" s="1016" t="str">
        <f>IF(AND(EXACT(H364,"Rara vez"),(EXACT(L364,"Moderado"))),"Moderado",IF(AND(EXACT(H364,"Rara vez"),(EXACT(L364,"Mayor"))),"Alto",IF(AND(EXACT(H364,"Rara vez"),(EXACT(L364,"Catastrófico"))),"Extremo",IF(AND(EXACT(H364,"Improbable"),(EXACT(L364,"Moderado"))),"Moderado",IF(AND(EXACT(H364,"Improbable"),(EXACT(L364,"Mayor"))),"Alto",IF(AND(EXACT(H364,"Improbable"),(EXACT(L364,"Catastrófico"))),"Extremo",IF(AND(EXACT(H364,"Posible"),(EXACT(L364,"Moderado"))),"Alto",IF(AND(EXACT(H364,"Posible"),(EXACT(L364,"Mayor"))),"Extremo",IF(AND(EXACT(H364,"Posible"),(EXACT(L364,"Catastrófico"))),"Extremo",IF(AND(EXACT(H364,"Probable"),(EXACT(L364,"Moderado"))),"Alto",IF(AND(EXACT(H364,"Probable"),(EXACT(L364,"Mayor"))),"Extremo",IF(AND(EXACT(H364,"Probable"),(EXACT(L364,"Catastrófico"))),"Extremo",IF(AND(EXACT(H364,"Casi Seguro"),(EXACT(L364,"Moderado"))),"Extremo",IF(AND(EXACT(H364,"Casi Seguro"),(EXACT(L364,"Mayor"))),"Extremo",IF(AND(EXACT(H364,"Casi Seguro"),(EXACT(L364,"Catastrófico"))),"Extremo","")))))))))))))))</f>
        <v>Alto</v>
      </c>
      <c r="N364" s="1014" t="s">
        <v>565</v>
      </c>
      <c r="O364" s="1029" t="s">
        <v>811</v>
      </c>
      <c r="P364" s="1014" t="s">
        <v>92</v>
      </c>
      <c r="Q364" s="121" t="s">
        <v>93</v>
      </c>
      <c r="R364" s="122" t="s">
        <v>94</v>
      </c>
      <c r="S364" s="121">
        <v>15</v>
      </c>
      <c r="T364" s="1022">
        <f>SUM(S364:S370)</f>
        <v>100</v>
      </c>
      <c r="U364" s="1022" t="str">
        <f>+IF(AND(T364&lt;=100,T364&gt;=96),"Fuerte",IF(AND(T364&lt;=95,T364&gt;=86),"Moderado",IF(AND(T364&lt;=85,K364&gt;=0),"Débil"," ")))</f>
        <v>Fuerte</v>
      </c>
      <c r="V364" s="1031" t="s">
        <v>95</v>
      </c>
      <c r="W364" s="1022" t="str">
        <f>IF(AND(EXACT(U364,"Fuerte"),(EXACT(V364,"Fuerte"))),"Fuerte",IF(AND(EXACT(U364,"Fuerte"),(EXACT(V364,"Moderado"))),"Moderado",IF(AND(EXACT(U364,"Fuerte"),(EXACT(V364,"Débil"))),"Débil",IF(AND(EXACT(U364,"Moderado"),(EXACT(V364,"Fuerte"))),"Moderado",IF(AND(EXACT(U364,"Moderado"),(EXACT(V364,"Moderado"))),"Moderado",IF(AND(EXACT(U364,"Moderado"),(EXACT(V364,"Débil"))),"Débil",IF(AND(EXACT(U364,"Débil"),(EXACT(V364,"Fuerte"))),"Débil",IF(AND(EXACT(U364,"Débil"),(EXACT(V364,"Moderado"))),"Débil",IF(AND(EXACT(U364,"Débil"),(EXACT(V364,"Débil"))),"Débil",)))))))))</f>
        <v>Fuerte</v>
      </c>
      <c r="X364" s="1022">
        <f>IF(W364="Fuerte",100,IF(W364="Moderado",50,IF(W364="Débil",0)))</f>
        <v>100</v>
      </c>
      <c r="Y364" s="1022">
        <f>AVERAGE(X364:X382)</f>
        <v>100</v>
      </c>
      <c r="Z364" s="1001" t="s">
        <v>494</v>
      </c>
      <c r="AA364" s="1001">
        <v>4</v>
      </c>
      <c r="AB364" s="1001">
        <v>4</v>
      </c>
      <c r="AC364" s="1001">
        <v>4</v>
      </c>
      <c r="AD364" s="1039" t="s">
        <v>812</v>
      </c>
      <c r="AE364" s="1068" t="s">
        <v>813</v>
      </c>
      <c r="AF364" s="1008" t="str">
        <f>+IF(Y364=100,"Fuerte",IF(AND(Y364&lt;=99,Y364&gt;=50),"Moderado",IF(Y364&lt;50,"Débil"," ")))</f>
        <v>Fuerte</v>
      </c>
      <c r="AG364" s="1015" t="s">
        <v>99</v>
      </c>
      <c r="AH364" s="1165" t="s">
        <v>100</v>
      </c>
      <c r="AI364" s="1016" t="str">
        <f>IF(AND(OR(AH364="Directamente",AH364="Indirectamente",AH364="No Disminuye"),(AF364="Fuerte"),(AG364="Directamente"),(OR(H364="Rara vez",H364="Improbable",H364="Posible"))),"Rara vez",IF(AND(OR(AH364="Directamente",AH364="Indirectamente",AH364="No Disminuye"),(AF364="Fuerte"),(AG364="Directamente"),(H364="Probable")),"Improbable",IF(AND(OR(AH364="Directamente",AH364="Indirectamente",AH364="No Disminuye"),(AF364="Fuerte"),(AG364="Directamente"),(H364="Casi Seguro")),"Posible",IF(AND(AH364="Directamente",AG364="No disminuye",AF364="Fuerte"),H364,IF(AND(OR(AH364="Directamente",AH364="Indirectamente",AH364="No Disminuye"),AF364="Moderado",AG364="Directamente",(OR(H364="Rara vez",H364="Improbable"))),"Rara vez",IF(AND(OR(AH364="Directamente",AH364="Indirectamente",AH364="No Disminuye"),(AF364="Moderado"),(AG364="Directamente"),(H364="Posible")),"Improbable",IF(AND(OR(AH364="Directamente",AH364="Indirectamente",AH364="No Disminuye"),(AF364="Moderado"),(AG364="Directamente"),(H364="Probable")),"Posible",IF(AND(OR(AH364="Directamente",AH364="Indirectamente",AH364="No Disminuye"),(AF364="Moderado"),(AG364="Directamente"),(H364="Casi Seguro")),"Probable",IF(AND(AH364="Directamente",AG364="No disminuye",AF364="Moderado"),H364,IF(AF364="Débil",H364," ESTA COMBINACION NO ESTÁ CONTEMPLADA EN LA METODOLOGÍA "))))))))))</f>
        <v>Rara vez</v>
      </c>
      <c r="AJ364" s="1016" t="str">
        <f>IF(AND(OR(AH364="Directamente",AH364="Indirectamente",AH364="No Disminuye"),AF364="Moderado",AG364="Directamente",(OR(H364="Raro",H364="Improbable"))),"Raro",IF(AND(OR(AH364="Directamente",AH364="Indirectamente",AH364="No Disminuye"),(AF364="Moderado"),(AG364="Directamente"),(H364="Posible")),"Improbable",IF(AND(OR(AH364="Directamente",AH364="Indirectamente",AH364="No Disminuye"),(AF364="Moderado"),(AG364="Directamente"),(H364="Probable")),"Posible",IF(AND(OR(AH364="Directamente",AH364="Indirectamente",AH364="No Disminuye"),(AF364="Moderado"),(AG364="Directamente"),(H364="Casi Seguro")),"Probable",IF(AND(AH364="Directamente",AG364="No disminuye",AF364="Moderado"),H364," ")))))</f>
        <v xml:space="preserve"> </v>
      </c>
      <c r="AK364" s="1016" t="str">
        <f>L364</f>
        <v>Mayor</v>
      </c>
      <c r="AL364" s="1016" t="str">
        <f>IF(AND(EXACT(AI364,"Rara vez"),(EXACT(AK364,"Moderado"))),"Moderado",IF(AND(EXACT(AI364,"Rara vez"),(EXACT(AK364,"Mayor"))),"Alto",IF(AND(EXACT(AI364,"Rara vez"),(EXACT(AK364,"Catastrófico"))),"Extremo",IF(AND(EXACT(AI364,"Improbable"),(EXACT(AK364,"Moderado"))),"Moderado",IF(AND(EXACT(AI364,"Improbable"),(EXACT(AK364,"Mayor"))),"Alto",IF(AND(EXACT(AI364,"Improbable"),(EXACT(AK364,"Catastrófico"))),"Extremo",IF(AND(EXACT(AI364,"Posible"),(EXACT(AK364,"Moderado"))),"Alto",IF(AND(EXACT(AI364,"Posible"),(EXACT(AK364,"Mayor"))),"Extremo",IF(AND(EXACT(AI364,"Posible"),(EXACT(AK364,"Catastrófico"))),"Extremo",IF(AND(EXACT(AI364,"Probable"),(EXACT(AK364,"Moderado"))),"Alto",IF(AND(EXACT(AI364,"Probable"),(EXACT(AK364,"Mayor"))),"Extremo",IF(AND(EXACT(AI364,"Probable"),(EXACT(AK364,"Catastrófico"))),"Extremo",IF(AND(EXACT(AI364,"Casi Seguro"),(EXACT(AK364,"Moderado"))),"Extremo",IF(AND(EXACT(AI364,"Casi Seguro"),(EXACT(AK364,"Mayor"))),"Extremo",IF(AND(EXACT(AI364,"Casi Seguro"),(EXACT(AK364,"Catastrófico"))),"Extremo","")))))))))))))))</f>
        <v>Alto</v>
      </c>
      <c r="AM364" s="1014"/>
      <c r="AN364" s="1019" t="s">
        <v>814</v>
      </c>
      <c r="AO364" s="1017">
        <v>44562</v>
      </c>
      <c r="AP364" s="1017">
        <v>44926</v>
      </c>
      <c r="AQ364" s="1093" t="s">
        <v>815</v>
      </c>
      <c r="AR364" s="1013" t="s">
        <v>816</v>
      </c>
    </row>
    <row r="365" spans="1:44">
      <c r="A365" s="1031"/>
      <c r="B365" s="1035"/>
      <c r="C365" s="1014"/>
      <c r="D365" s="1014"/>
      <c r="E365" s="1074"/>
      <c r="F365" s="1014"/>
      <c r="G365" s="1040"/>
      <c r="H365" s="1014"/>
      <c r="I365" s="120" t="s">
        <v>104</v>
      </c>
      <c r="J365" s="159" t="s">
        <v>90</v>
      </c>
      <c r="K365" s="1042"/>
      <c r="L365" s="1043"/>
      <c r="M365" s="1016"/>
      <c r="N365" s="1014"/>
      <c r="O365" s="1029"/>
      <c r="P365" s="1014"/>
      <c r="Q365" s="121" t="s">
        <v>105</v>
      </c>
      <c r="R365" s="122" t="s">
        <v>106</v>
      </c>
      <c r="S365" s="121">
        <v>15</v>
      </c>
      <c r="T365" s="1022"/>
      <c r="U365" s="1022"/>
      <c r="V365" s="1031"/>
      <c r="W365" s="1022"/>
      <c r="X365" s="1022"/>
      <c r="Y365" s="1022"/>
      <c r="Z365" s="1002"/>
      <c r="AA365" s="1002"/>
      <c r="AB365" s="1002"/>
      <c r="AC365" s="1002"/>
      <c r="AD365" s="1040"/>
      <c r="AE365" s="1069"/>
      <c r="AF365" s="1008"/>
      <c r="AG365" s="1015"/>
      <c r="AH365" s="1165"/>
      <c r="AI365" s="1016"/>
      <c r="AJ365" s="1016"/>
      <c r="AK365" s="1016"/>
      <c r="AL365" s="1016"/>
      <c r="AM365" s="1014"/>
      <c r="AN365" s="1020"/>
      <c r="AO365" s="1017"/>
      <c r="AP365" s="1017"/>
      <c r="AQ365" s="1094"/>
      <c r="AR365" s="1013"/>
    </row>
    <row r="366" spans="1:44">
      <c r="A366" s="1031"/>
      <c r="B366" s="1035"/>
      <c r="C366" s="1014"/>
      <c r="D366" s="1014"/>
      <c r="E366" s="1074"/>
      <c r="F366" s="1014"/>
      <c r="G366" s="1040"/>
      <c r="H366" s="1014"/>
      <c r="I366" s="120" t="s">
        <v>107</v>
      </c>
      <c r="J366" s="159" t="s">
        <v>111</v>
      </c>
      <c r="K366" s="1042"/>
      <c r="L366" s="1043"/>
      <c r="M366" s="1016"/>
      <c r="N366" s="1014"/>
      <c r="O366" s="1029"/>
      <c r="P366" s="1014"/>
      <c r="Q366" s="121" t="s">
        <v>108</v>
      </c>
      <c r="R366" s="122" t="s">
        <v>109</v>
      </c>
      <c r="S366" s="121">
        <v>15</v>
      </c>
      <c r="T366" s="1022"/>
      <c r="U366" s="1022"/>
      <c r="V366" s="1031"/>
      <c r="W366" s="1022"/>
      <c r="X366" s="1022"/>
      <c r="Y366" s="1022"/>
      <c r="Z366" s="1002"/>
      <c r="AA366" s="1002"/>
      <c r="AB366" s="1002"/>
      <c r="AC366" s="1002"/>
      <c r="AD366" s="1040"/>
      <c r="AE366" s="1069"/>
      <c r="AF366" s="1008"/>
      <c r="AG366" s="1015"/>
      <c r="AH366" s="1165"/>
      <c r="AI366" s="1016"/>
      <c r="AJ366" s="1016"/>
      <c r="AK366" s="1016"/>
      <c r="AL366" s="1016"/>
      <c r="AM366" s="1014"/>
      <c r="AN366" s="1020"/>
      <c r="AO366" s="1017"/>
      <c r="AP366" s="1017"/>
      <c r="AQ366" s="1094"/>
      <c r="AR366" s="1013"/>
    </row>
    <row r="367" spans="1:44">
      <c r="A367" s="1031"/>
      <c r="B367" s="1035"/>
      <c r="C367" s="1014"/>
      <c r="D367" s="1014"/>
      <c r="E367" s="1074"/>
      <c r="F367" s="1014"/>
      <c r="G367" s="1040"/>
      <c r="H367" s="1014"/>
      <c r="I367" s="120" t="s">
        <v>110</v>
      </c>
      <c r="J367" s="159" t="s">
        <v>111</v>
      </c>
      <c r="K367" s="1042"/>
      <c r="L367" s="1043"/>
      <c r="M367" s="1016"/>
      <c r="N367" s="1014"/>
      <c r="O367" s="1029"/>
      <c r="P367" s="1014"/>
      <c r="Q367" s="121" t="s">
        <v>112</v>
      </c>
      <c r="R367" s="122" t="s">
        <v>113</v>
      </c>
      <c r="S367" s="121">
        <v>15</v>
      </c>
      <c r="T367" s="1022"/>
      <c r="U367" s="1022"/>
      <c r="V367" s="1031"/>
      <c r="W367" s="1022"/>
      <c r="X367" s="1022"/>
      <c r="Y367" s="1022"/>
      <c r="Z367" s="1002"/>
      <c r="AA367" s="1002"/>
      <c r="AB367" s="1002"/>
      <c r="AC367" s="1002"/>
      <c r="AD367" s="1040"/>
      <c r="AE367" s="1069"/>
      <c r="AF367" s="1008"/>
      <c r="AG367" s="1015"/>
      <c r="AH367" s="1165"/>
      <c r="AI367" s="1016"/>
      <c r="AJ367" s="1016"/>
      <c r="AK367" s="1016"/>
      <c r="AL367" s="1016"/>
      <c r="AM367" s="1014"/>
      <c r="AN367" s="1020"/>
      <c r="AO367" s="1017"/>
      <c r="AP367" s="1017"/>
      <c r="AQ367" s="1094"/>
      <c r="AR367" s="1013"/>
    </row>
    <row r="368" spans="1:44">
      <c r="A368" s="1031"/>
      <c r="B368" s="1035"/>
      <c r="C368" s="1014"/>
      <c r="D368" s="1014"/>
      <c r="E368" s="1074"/>
      <c r="F368" s="1014"/>
      <c r="G368" s="1040"/>
      <c r="H368" s="1014"/>
      <c r="I368" s="120" t="s">
        <v>114</v>
      </c>
      <c r="J368" s="159" t="s">
        <v>90</v>
      </c>
      <c r="K368" s="1042"/>
      <c r="L368" s="1043"/>
      <c r="M368" s="1016"/>
      <c r="N368" s="1014"/>
      <c r="O368" s="1029"/>
      <c r="P368" s="1014"/>
      <c r="Q368" s="121" t="s">
        <v>115</v>
      </c>
      <c r="R368" s="122" t="s">
        <v>116</v>
      </c>
      <c r="S368" s="121">
        <v>15</v>
      </c>
      <c r="T368" s="1022"/>
      <c r="U368" s="1022"/>
      <c r="V368" s="1031"/>
      <c r="W368" s="1022"/>
      <c r="X368" s="1022"/>
      <c r="Y368" s="1022"/>
      <c r="Z368" s="1002"/>
      <c r="AA368" s="1002"/>
      <c r="AB368" s="1002"/>
      <c r="AC368" s="1002"/>
      <c r="AD368" s="1040"/>
      <c r="AE368" s="1069"/>
      <c r="AF368" s="1008"/>
      <c r="AG368" s="1015"/>
      <c r="AH368" s="1165"/>
      <c r="AI368" s="1016"/>
      <c r="AJ368" s="1016"/>
      <c r="AK368" s="1016"/>
      <c r="AL368" s="1016"/>
      <c r="AM368" s="1014"/>
      <c r="AN368" s="1020"/>
      <c r="AO368" s="1017"/>
      <c r="AP368" s="1017"/>
      <c r="AQ368" s="1094"/>
      <c r="AR368" s="1013"/>
    </row>
    <row r="369" spans="1:44">
      <c r="A369" s="1031"/>
      <c r="B369" s="1035"/>
      <c r="C369" s="1014"/>
      <c r="D369" s="1014"/>
      <c r="E369" s="1074"/>
      <c r="F369" s="1014"/>
      <c r="G369" s="1040"/>
      <c r="H369" s="1014"/>
      <c r="I369" s="120" t="s">
        <v>117</v>
      </c>
      <c r="J369" s="159" t="s">
        <v>111</v>
      </c>
      <c r="K369" s="1042"/>
      <c r="L369" s="1043"/>
      <c r="M369" s="1016"/>
      <c r="N369" s="1014"/>
      <c r="O369" s="1029"/>
      <c r="P369" s="1014"/>
      <c r="Q369" s="121" t="s">
        <v>118</v>
      </c>
      <c r="R369" s="122" t="s">
        <v>119</v>
      </c>
      <c r="S369" s="121">
        <v>15</v>
      </c>
      <c r="T369" s="1022"/>
      <c r="U369" s="1022"/>
      <c r="V369" s="1031"/>
      <c r="W369" s="1022"/>
      <c r="X369" s="1022"/>
      <c r="Y369" s="1022"/>
      <c r="Z369" s="1002"/>
      <c r="AA369" s="1002"/>
      <c r="AB369" s="1002"/>
      <c r="AC369" s="1002"/>
      <c r="AD369" s="1040"/>
      <c r="AE369" s="1069"/>
      <c r="AF369" s="1008"/>
      <c r="AG369" s="1015"/>
      <c r="AH369" s="1165"/>
      <c r="AI369" s="1016"/>
      <c r="AJ369" s="1016"/>
      <c r="AK369" s="1016"/>
      <c r="AL369" s="1016"/>
      <c r="AM369" s="1014"/>
      <c r="AN369" s="1020"/>
      <c r="AO369" s="1017"/>
      <c r="AP369" s="1017"/>
      <c r="AQ369" s="1094"/>
      <c r="AR369" s="1013"/>
    </row>
    <row r="370" spans="1:44">
      <c r="A370" s="1031"/>
      <c r="B370" s="1035"/>
      <c r="C370" s="1014"/>
      <c r="D370" s="1014"/>
      <c r="E370" s="1074"/>
      <c r="F370" s="1014"/>
      <c r="G370" s="1040"/>
      <c r="H370" s="1014"/>
      <c r="I370" s="120" t="s">
        <v>120</v>
      </c>
      <c r="J370" s="159" t="s">
        <v>111</v>
      </c>
      <c r="K370" s="1042"/>
      <c r="L370" s="1043"/>
      <c r="M370" s="1016"/>
      <c r="N370" s="1014"/>
      <c r="O370" s="1029"/>
      <c r="P370" s="1014"/>
      <c r="Q370" s="121" t="s">
        <v>121</v>
      </c>
      <c r="R370" s="122" t="s">
        <v>122</v>
      </c>
      <c r="S370" s="121">
        <v>10</v>
      </c>
      <c r="T370" s="1022"/>
      <c r="U370" s="1022"/>
      <c r="V370" s="1031"/>
      <c r="W370" s="1022"/>
      <c r="X370" s="1022"/>
      <c r="Y370" s="1022"/>
      <c r="Z370" s="1002"/>
      <c r="AA370" s="1002"/>
      <c r="AB370" s="1002"/>
      <c r="AC370" s="1002"/>
      <c r="AD370" s="1040"/>
      <c r="AE370" s="1069"/>
      <c r="AF370" s="1008"/>
      <c r="AG370" s="1015"/>
      <c r="AH370" s="1165"/>
      <c r="AI370" s="1016"/>
      <c r="AJ370" s="1016"/>
      <c r="AK370" s="1016"/>
      <c r="AL370" s="1016"/>
      <c r="AM370" s="1014"/>
      <c r="AN370" s="1020"/>
      <c r="AO370" s="1017"/>
      <c r="AP370" s="1017"/>
      <c r="AQ370" s="1094"/>
      <c r="AR370" s="1013"/>
    </row>
    <row r="371" spans="1:44" ht="30">
      <c r="A371" s="1031"/>
      <c r="B371" s="1035"/>
      <c r="C371" s="1014"/>
      <c r="D371" s="1014"/>
      <c r="E371" s="1074"/>
      <c r="F371" s="1014"/>
      <c r="G371" s="1040"/>
      <c r="H371" s="1014"/>
      <c r="I371" s="120" t="s">
        <v>123</v>
      </c>
      <c r="J371" s="159" t="s">
        <v>111</v>
      </c>
      <c r="K371" s="1042"/>
      <c r="L371" s="1043"/>
      <c r="M371" s="1016"/>
      <c r="N371" s="1014"/>
      <c r="O371" s="1029"/>
      <c r="P371" s="1014"/>
      <c r="Q371" s="1022"/>
      <c r="R371" s="1031"/>
      <c r="S371" s="1022"/>
      <c r="T371" s="1022"/>
      <c r="U371" s="1022"/>
      <c r="V371" s="1031"/>
      <c r="W371" s="1022"/>
      <c r="X371" s="1022"/>
      <c r="Y371" s="1022"/>
      <c r="Z371" s="1002"/>
      <c r="AA371" s="1002"/>
      <c r="AB371" s="1002"/>
      <c r="AC371" s="1002"/>
      <c r="AD371" s="1040"/>
      <c r="AE371" s="1069"/>
      <c r="AF371" s="1008"/>
      <c r="AG371" s="1015"/>
      <c r="AH371" s="1165"/>
      <c r="AI371" s="1016"/>
      <c r="AJ371" s="1016"/>
      <c r="AK371" s="1016"/>
      <c r="AL371" s="1016"/>
      <c r="AM371" s="1014"/>
      <c r="AN371" s="1020"/>
      <c r="AO371" s="1017"/>
      <c r="AP371" s="1017"/>
      <c r="AQ371" s="1094"/>
      <c r="AR371" s="1013"/>
    </row>
    <row r="372" spans="1:44">
      <c r="A372" s="1031"/>
      <c r="B372" s="1035"/>
      <c r="C372" s="1014"/>
      <c r="D372" s="1014"/>
      <c r="E372" s="1074"/>
      <c r="F372" s="1014"/>
      <c r="G372" s="1040"/>
      <c r="H372" s="1014"/>
      <c r="I372" s="120" t="s">
        <v>124</v>
      </c>
      <c r="J372" s="159" t="s">
        <v>90</v>
      </c>
      <c r="K372" s="1042"/>
      <c r="L372" s="1043"/>
      <c r="M372" s="1016"/>
      <c r="N372" s="1014"/>
      <c r="O372" s="1029"/>
      <c r="P372" s="1014"/>
      <c r="Q372" s="1022"/>
      <c r="R372" s="1031"/>
      <c r="S372" s="1022"/>
      <c r="T372" s="1022"/>
      <c r="U372" s="1022"/>
      <c r="V372" s="1031"/>
      <c r="W372" s="1022"/>
      <c r="X372" s="1022"/>
      <c r="Y372" s="1022"/>
      <c r="Z372" s="1002"/>
      <c r="AA372" s="1002"/>
      <c r="AB372" s="1002"/>
      <c r="AC372" s="1002"/>
      <c r="AD372" s="1040"/>
      <c r="AE372" s="1069"/>
      <c r="AF372" s="1008"/>
      <c r="AG372" s="1015"/>
      <c r="AH372" s="1165"/>
      <c r="AI372" s="1016"/>
      <c r="AJ372" s="1016"/>
      <c r="AK372" s="1016"/>
      <c r="AL372" s="1016"/>
      <c r="AM372" s="1014"/>
      <c r="AN372" s="1020"/>
      <c r="AO372" s="1017"/>
      <c r="AP372" s="1017"/>
      <c r="AQ372" s="1094"/>
      <c r="AR372" s="1013"/>
    </row>
    <row r="373" spans="1:44">
      <c r="A373" s="1031"/>
      <c r="B373" s="1035"/>
      <c r="C373" s="1014"/>
      <c r="D373" s="1014"/>
      <c r="E373" s="1074"/>
      <c r="F373" s="1014"/>
      <c r="G373" s="1040"/>
      <c r="H373" s="1014"/>
      <c r="I373" s="120" t="s">
        <v>125</v>
      </c>
      <c r="J373" s="159" t="s">
        <v>90</v>
      </c>
      <c r="K373" s="1042"/>
      <c r="L373" s="1043"/>
      <c r="M373" s="1016"/>
      <c r="N373" s="1014"/>
      <c r="O373" s="1029"/>
      <c r="P373" s="1014"/>
      <c r="Q373" s="1022"/>
      <c r="R373" s="1031"/>
      <c r="S373" s="1022"/>
      <c r="T373" s="1022"/>
      <c r="U373" s="1022"/>
      <c r="V373" s="1031"/>
      <c r="W373" s="1022"/>
      <c r="X373" s="1022"/>
      <c r="Y373" s="1022"/>
      <c r="Z373" s="1002"/>
      <c r="AA373" s="1002"/>
      <c r="AB373" s="1002"/>
      <c r="AC373" s="1002"/>
      <c r="AD373" s="1040"/>
      <c r="AE373" s="1069"/>
      <c r="AF373" s="1008"/>
      <c r="AG373" s="1015"/>
      <c r="AH373" s="1165"/>
      <c r="AI373" s="1016"/>
      <c r="AJ373" s="1016"/>
      <c r="AK373" s="1016"/>
      <c r="AL373" s="1016"/>
      <c r="AM373" s="1014"/>
      <c r="AN373" s="1020"/>
      <c r="AO373" s="1017"/>
      <c r="AP373" s="1017"/>
      <c r="AQ373" s="1094"/>
      <c r="AR373" s="1013"/>
    </row>
    <row r="374" spans="1:44">
      <c r="A374" s="1031"/>
      <c r="B374" s="1035"/>
      <c r="C374" s="1014"/>
      <c r="D374" s="1014"/>
      <c r="E374" s="1074"/>
      <c r="F374" s="1014"/>
      <c r="G374" s="1040"/>
      <c r="H374" s="1014"/>
      <c r="I374" s="120" t="s">
        <v>126</v>
      </c>
      <c r="J374" s="159" t="s">
        <v>90</v>
      </c>
      <c r="K374" s="1042"/>
      <c r="L374" s="1043"/>
      <c r="M374" s="1016"/>
      <c r="N374" s="1014"/>
      <c r="O374" s="1029"/>
      <c r="P374" s="1014"/>
      <c r="Q374" s="1022"/>
      <c r="R374" s="1031"/>
      <c r="S374" s="1022"/>
      <c r="T374" s="1022"/>
      <c r="U374" s="1022"/>
      <c r="V374" s="1031"/>
      <c r="W374" s="1022"/>
      <c r="X374" s="1022"/>
      <c r="Y374" s="1022"/>
      <c r="Z374" s="1003"/>
      <c r="AA374" s="1062"/>
      <c r="AB374" s="1062"/>
      <c r="AC374" s="1062"/>
      <c r="AD374" s="1041"/>
      <c r="AE374" s="1070"/>
      <c r="AF374" s="1008"/>
      <c r="AG374" s="1015"/>
      <c r="AH374" s="1165"/>
      <c r="AI374" s="1016"/>
      <c r="AJ374" s="1016"/>
      <c r="AK374" s="1016"/>
      <c r="AL374" s="1016"/>
      <c r="AM374" s="1014"/>
      <c r="AN374" s="1021"/>
      <c r="AO374" s="1017"/>
      <c r="AP374" s="1017"/>
      <c r="AQ374" s="1095"/>
      <c r="AR374" s="1013"/>
    </row>
    <row r="375" spans="1:44" ht="15" customHeight="1">
      <c r="A375" s="1031"/>
      <c r="B375" s="1035"/>
      <c r="C375" s="1014"/>
      <c r="D375" s="1014"/>
      <c r="E375" s="1029" t="s">
        <v>817</v>
      </c>
      <c r="F375" s="1014"/>
      <c r="G375" s="1040"/>
      <c r="H375" s="1014"/>
      <c r="I375" s="120" t="s">
        <v>127</v>
      </c>
      <c r="J375" s="159" t="s">
        <v>90</v>
      </c>
      <c r="K375" s="1042"/>
      <c r="L375" s="1043"/>
      <c r="M375" s="1016"/>
      <c r="N375" s="1014"/>
      <c r="O375" s="1029" t="s">
        <v>818</v>
      </c>
      <c r="P375" s="1014" t="s">
        <v>92</v>
      </c>
      <c r="Q375" s="121" t="s">
        <v>93</v>
      </c>
      <c r="R375" s="122" t="s">
        <v>94</v>
      </c>
      <c r="S375" s="121">
        <v>15</v>
      </c>
      <c r="T375" s="1022">
        <f>SUM(S375:S381)</f>
        <v>100</v>
      </c>
      <c r="U375" s="1022" t="str">
        <f>+IF(AND(T375&lt;=100,T375&gt;=96),"Fuerte",IF(AND(T375&lt;=95,T375&gt;=86),"Moderado",IF(AND(T375&lt;=85,K375&gt;=0),"Débil"," ")))</f>
        <v>Fuerte</v>
      </c>
      <c r="V375" s="1031" t="s">
        <v>95</v>
      </c>
      <c r="W375" s="1022" t="str">
        <f>IF(AND(EXACT(U375,"Fuerte"),(EXACT(V375,"Fuerte"))),"Fuerte",IF(AND(EXACT(U375,"Fuerte"),(EXACT(V375,"Moderado"))),"Moderado",IF(AND(EXACT(U375,"Fuerte"),(EXACT(V375,"Débil"))),"Débil",IF(AND(EXACT(U375,"Moderado"),(EXACT(V375,"Fuerte"))),"Moderado",IF(AND(EXACT(U375,"Moderado"),(EXACT(V375,"Moderado"))),"Moderado",IF(AND(EXACT(U375,"Moderado"),(EXACT(V375,"Débil"))),"Débil",IF(AND(EXACT(U375,"Débil"),(EXACT(V375,"Fuerte"))),"Débil",IF(AND(EXACT(U375,"Débil"),(EXACT(V375,"Moderado"))),"Débil",IF(AND(EXACT(U375,"Débil"),(EXACT(V375,"Débil"))),"Débil",)))))))))</f>
        <v>Fuerte</v>
      </c>
      <c r="X375" s="1022">
        <f>IF(W375="Fuerte",100,IF(W375="Moderado",50,IF(W375="Débil",0)))</f>
        <v>100</v>
      </c>
      <c r="Y375" s="1022"/>
      <c r="Z375" s="1001" t="s">
        <v>578</v>
      </c>
      <c r="AA375" s="1063">
        <v>0.33</v>
      </c>
      <c r="AB375" s="1063">
        <v>0.33</v>
      </c>
      <c r="AC375" s="1063">
        <v>0.34</v>
      </c>
      <c r="AD375" s="1039" t="s">
        <v>819</v>
      </c>
      <c r="AE375" s="1068" t="s">
        <v>820</v>
      </c>
      <c r="AF375" s="1008"/>
      <c r="AG375" s="1015"/>
      <c r="AH375" s="1165"/>
      <c r="AI375" s="1016"/>
      <c r="AJ375" s="1016"/>
      <c r="AK375" s="1016"/>
      <c r="AL375" s="1016"/>
      <c r="AM375" s="1014"/>
      <c r="AN375" s="1023" t="s">
        <v>821</v>
      </c>
      <c r="AO375" s="1017"/>
      <c r="AP375" s="1017"/>
      <c r="AQ375" s="1093" t="s">
        <v>815</v>
      </c>
      <c r="AR375" s="1013" t="s">
        <v>822</v>
      </c>
    </row>
    <row r="376" spans="1:44">
      <c r="A376" s="1031"/>
      <c r="B376" s="1035"/>
      <c r="C376" s="1014"/>
      <c r="D376" s="1014"/>
      <c r="E376" s="1029"/>
      <c r="F376" s="1014"/>
      <c r="G376" s="1040"/>
      <c r="H376" s="1014"/>
      <c r="I376" s="123" t="s">
        <v>128</v>
      </c>
      <c r="J376" s="159" t="s">
        <v>111</v>
      </c>
      <c r="K376" s="1042"/>
      <c r="L376" s="1043"/>
      <c r="M376" s="1016"/>
      <c r="N376" s="1014"/>
      <c r="O376" s="1029"/>
      <c r="P376" s="1014"/>
      <c r="Q376" s="121" t="s">
        <v>105</v>
      </c>
      <c r="R376" s="122" t="s">
        <v>106</v>
      </c>
      <c r="S376" s="121">
        <v>15</v>
      </c>
      <c r="T376" s="1022"/>
      <c r="U376" s="1022"/>
      <c r="V376" s="1031"/>
      <c r="W376" s="1022"/>
      <c r="X376" s="1022"/>
      <c r="Y376" s="1022"/>
      <c r="Z376" s="1002"/>
      <c r="AA376" s="1002"/>
      <c r="AB376" s="1002"/>
      <c r="AC376" s="1002"/>
      <c r="AD376" s="1040"/>
      <c r="AE376" s="1069"/>
      <c r="AF376" s="1008"/>
      <c r="AG376" s="1015"/>
      <c r="AH376" s="1165"/>
      <c r="AI376" s="1016"/>
      <c r="AJ376" s="1016"/>
      <c r="AK376" s="1016"/>
      <c r="AL376" s="1016"/>
      <c r="AM376" s="1014"/>
      <c r="AN376" s="1023"/>
      <c r="AO376" s="1017"/>
      <c r="AP376" s="1017"/>
      <c r="AQ376" s="1094"/>
      <c r="AR376" s="1013"/>
    </row>
    <row r="377" spans="1:44">
      <c r="A377" s="1031"/>
      <c r="B377" s="1035"/>
      <c r="C377" s="1014"/>
      <c r="D377" s="1014"/>
      <c r="E377" s="1029"/>
      <c r="F377" s="1014"/>
      <c r="G377" s="1040"/>
      <c r="H377" s="1014"/>
      <c r="I377" s="123" t="s">
        <v>129</v>
      </c>
      <c r="J377" s="159" t="s">
        <v>90</v>
      </c>
      <c r="K377" s="1042"/>
      <c r="L377" s="1043"/>
      <c r="M377" s="1016"/>
      <c r="N377" s="1014"/>
      <c r="O377" s="1029"/>
      <c r="P377" s="1014"/>
      <c r="Q377" s="121" t="s">
        <v>108</v>
      </c>
      <c r="R377" s="122" t="s">
        <v>109</v>
      </c>
      <c r="S377" s="121">
        <v>15</v>
      </c>
      <c r="T377" s="1022"/>
      <c r="U377" s="1022"/>
      <c r="V377" s="1031"/>
      <c r="W377" s="1022"/>
      <c r="X377" s="1022"/>
      <c r="Y377" s="1022"/>
      <c r="Z377" s="1002"/>
      <c r="AA377" s="1002"/>
      <c r="AB377" s="1002"/>
      <c r="AC377" s="1002"/>
      <c r="AD377" s="1040"/>
      <c r="AE377" s="1069"/>
      <c r="AF377" s="1008"/>
      <c r="AG377" s="1015"/>
      <c r="AH377" s="1165"/>
      <c r="AI377" s="1016"/>
      <c r="AJ377" s="1016"/>
      <c r="AK377" s="1016"/>
      <c r="AL377" s="1016"/>
      <c r="AM377" s="1014"/>
      <c r="AN377" s="1023"/>
      <c r="AO377" s="1017"/>
      <c r="AP377" s="1017"/>
      <c r="AQ377" s="1094"/>
      <c r="AR377" s="1013"/>
    </row>
    <row r="378" spans="1:44">
      <c r="A378" s="1031"/>
      <c r="B378" s="1035"/>
      <c r="C378" s="1014"/>
      <c r="D378" s="1014"/>
      <c r="E378" s="1029"/>
      <c r="F378" s="1014"/>
      <c r="G378" s="1040"/>
      <c r="H378" s="1014"/>
      <c r="I378" s="123" t="s">
        <v>130</v>
      </c>
      <c r="J378" s="159" t="s">
        <v>90</v>
      </c>
      <c r="K378" s="1042"/>
      <c r="L378" s="1043"/>
      <c r="M378" s="1016"/>
      <c r="N378" s="1014"/>
      <c r="O378" s="1029"/>
      <c r="P378" s="1014"/>
      <c r="Q378" s="121" t="s">
        <v>112</v>
      </c>
      <c r="R378" s="122" t="s">
        <v>113</v>
      </c>
      <c r="S378" s="121">
        <v>15</v>
      </c>
      <c r="T378" s="1022"/>
      <c r="U378" s="1022"/>
      <c r="V378" s="1031"/>
      <c r="W378" s="1022"/>
      <c r="X378" s="1022"/>
      <c r="Y378" s="1022"/>
      <c r="Z378" s="1002"/>
      <c r="AA378" s="1002"/>
      <c r="AB378" s="1002"/>
      <c r="AC378" s="1002"/>
      <c r="AD378" s="1040"/>
      <c r="AE378" s="1069"/>
      <c r="AF378" s="1008"/>
      <c r="AG378" s="1015"/>
      <c r="AH378" s="1165"/>
      <c r="AI378" s="1016"/>
      <c r="AJ378" s="1016"/>
      <c r="AK378" s="1016"/>
      <c r="AL378" s="1016"/>
      <c r="AM378" s="1014"/>
      <c r="AN378" s="1023"/>
      <c r="AO378" s="1017"/>
      <c r="AP378" s="1017"/>
      <c r="AQ378" s="1094"/>
      <c r="AR378" s="1013"/>
    </row>
    <row r="379" spans="1:44">
      <c r="A379" s="1031"/>
      <c r="B379" s="1035"/>
      <c r="C379" s="1014"/>
      <c r="D379" s="1014"/>
      <c r="E379" s="1029"/>
      <c r="F379" s="1014"/>
      <c r="G379" s="1040"/>
      <c r="H379" s="1014"/>
      <c r="I379" s="123" t="s">
        <v>131</v>
      </c>
      <c r="J379" s="124" t="s">
        <v>111</v>
      </c>
      <c r="K379" s="1042"/>
      <c r="L379" s="1043"/>
      <c r="M379" s="1016"/>
      <c r="N379" s="1014"/>
      <c r="O379" s="1029"/>
      <c r="P379" s="1014"/>
      <c r="Q379" s="121" t="s">
        <v>115</v>
      </c>
      <c r="R379" s="122" t="s">
        <v>116</v>
      </c>
      <c r="S379" s="121">
        <v>15</v>
      </c>
      <c r="T379" s="1022"/>
      <c r="U379" s="1022"/>
      <c r="V379" s="1031"/>
      <c r="W379" s="1022"/>
      <c r="X379" s="1022"/>
      <c r="Y379" s="1022"/>
      <c r="Z379" s="1002"/>
      <c r="AA379" s="1002"/>
      <c r="AB379" s="1002"/>
      <c r="AC379" s="1002"/>
      <c r="AD379" s="1040"/>
      <c r="AE379" s="1069"/>
      <c r="AF379" s="1008"/>
      <c r="AG379" s="1015"/>
      <c r="AH379" s="1165"/>
      <c r="AI379" s="1016"/>
      <c r="AJ379" s="1016"/>
      <c r="AK379" s="1016"/>
      <c r="AL379" s="1016"/>
      <c r="AM379" s="1014"/>
      <c r="AN379" s="1023"/>
      <c r="AO379" s="1017"/>
      <c r="AP379" s="1017"/>
      <c r="AQ379" s="1094"/>
      <c r="AR379" s="1013"/>
    </row>
    <row r="380" spans="1:44">
      <c r="A380" s="1031"/>
      <c r="B380" s="1035"/>
      <c r="C380" s="1014"/>
      <c r="D380" s="1014"/>
      <c r="E380" s="1029"/>
      <c r="F380" s="1014"/>
      <c r="G380" s="1040"/>
      <c r="H380" s="1014"/>
      <c r="I380" s="123" t="s">
        <v>132</v>
      </c>
      <c r="J380" s="159" t="s">
        <v>90</v>
      </c>
      <c r="K380" s="1042"/>
      <c r="L380" s="1043"/>
      <c r="M380" s="1016"/>
      <c r="N380" s="1014"/>
      <c r="O380" s="1029"/>
      <c r="P380" s="1014"/>
      <c r="Q380" s="121" t="s">
        <v>118</v>
      </c>
      <c r="R380" s="122" t="s">
        <v>119</v>
      </c>
      <c r="S380" s="121">
        <v>15</v>
      </c>
      <c r="T380" s="1022"/>
      <c r="U380" s="1022"/>
      <c r="V380" s="1031"/>
      <c r="W380" s="1022"/>
      <c r="X380" s="1022"/>
      <c r="Y380" s="1022"/>
      <c r="Z380" s="1002"/>
      <c r="AA380" s="1002"/>
      <c r="AB380" s="1002"/>
      <c r="AC380" s="1002"/>
      <c r="AD380" s="1040"/>
      <c r="AE380" s="1069"/>
      <c r="AF380" s="1008"/>
      <c r="AG380" s="1015"/>
      <c r="AH380" s="1165"/>
      <c r="AI380" s="1016"/>
      <c r="AJ380" s="1016"/>
      <c r="AK380" s="1016"/>
      <c r="AL380" s="1016"/>
      <c r="AM380" s="1014"/>
      <c r="AN380" s="1023"/>
      <c r="AO380" s="1017"/>
      <c r="AP380" s="1017"/>
      <c r="AQ380" s="1094"/>
      <c r="AR380" s="1013"/>
    </row>
    <row r="381" spans="1:44">
      <c r="A381" s="1031"/>
      <c r="B381" s="1035"/>
      <c r="C381" s="1014"/>
      <c r="D381" s="1014"/>
      <c r="E381" s="1029"/>
      <c r="F381" s="1014"/>
      <c r="G381" s="1040"/>
      <c r="H381" s="1014"/>
      <c r="I381" s="123" t="s">
        <v>133</v>
      </c>
      <c r="J381" s="159" t="s">
        <v>90</v>
      </c>
      <c r="K381" s="1042"/>
      <c r="L381" s="1043"/>
      <c r="M381" s="1016"/>
      <c r="N381" s="1014"/>
      <c r="O381" s="1029"/>
      <c r="P381" s="1014"/>
      <c r="Q381" s="121" t="s">
        <v>121</v>
      </c>
      <c r="R381" s="122" t="s">
        <v>122</v>
      </c>
      <c r="S381" s="121">
        <v>10</v>
      </c>
      <c r="T381" s="1022"/>
      <c r="U381" s="1022"/>
      <c r="V381" s="1031"/>
      <c r="W381" s="1022"/>
      <c r="X381" s="1022"/>
      <c r="Y381" s="1022"/>
      <c r="Z381" s="1002"/>
      <c r="AA381" s="1002"/>
      <c r="AB381" s="1002"/>
      <c r="AC381" s="1002"/>
      <c r="AD381" s="1040"/>
      <c r="AE381" s="1069"/>
      <c r="AF381" s="1008"/>
      <c r="AG381" s="1015"/>
      <c r="AH381" s="1165"/>
      <c r="AI381" s="1016"/>
      <c r="AJ381" s="1016"/>
      <c r="AK381" s="1016"/>
      <c r="AL381" s="1016"/>
      <c r="AM381" s="1014"/>
      <c r="AN381" s="1023"/>
      <c r="AO381" s="1017"/>
      <c r="AP381" s="1017"/>
      <c r="AQ381" s="1094"/>
      <c r="AR381" s="1013"/>
    </row>
    <row r="382" spans="1:44" ht="109.5" customHeight="1">
      <c r="A382" s="1031"/>
      <c r="B382" s="1035"/>
      <c r="C382" s="1014"/>
      <c r="D382" s="1014"/>
      <c r="E382" s="1029"/>
      <c r="F382" s="1014"/>
      <c r="G382" s="1041"/>
      <c r="H382" s="1014"/>
      <c r="I382" s="123" t="s">
        <v>134</v>
      </c>
      <c r="J382" s="159" t="s">
        <v>111</v>
      </c>
      <c r="K382" s="1042"/>
      <c r="L382" s="1043"/>
      <c r="M382" s="1016"/>
      <c r="N382" s="1014"/>
      <c r="O382" s="1029"/>
      <c r="P382" s="1014"/>
      <c r="Q382" s="121"/>
      <c r="R382" s="122"/>
      <c r="S382" s="121"/>
      <c r="T382" s="1022"/>
      <c r="U382" s="1022"/>
      <c r="V382" s="1031"/>
      <c r="W382" s="1022"/>
      <c r="X382" s="1022"/>
      <c r="Y382" s="1022"/>
      <c r="Z382" s="1003"/>
      <c r="AA382" s="1003"/>
      <c r="AB382" s="1003"/>
      <c r="AC382" s="1003"/>
      <c r="AD382" s="1041"/>
      <c r="AE382" s="1070"/>
      <c r="AF382" s="1008"/>
      <c r="AG382" s="1015"/>
      <c r="AH382" s="1165"/>
      <c r="AI382" s="1016"/>
      <c r="AJ382" s="1016"/>
      <c r="AK382" s="1016"/>
      <c r="AL382" s="1016"/>
      <c r="AM382" s="1014"/>
      <c r="AN382" s="1023"/>
      <c r="AO382" s="1017"/>
      <c r="AP382" s="1017"/>
      <c r="AQ382" s="1095"/>
      <c r="AR382" s="1013"/>
    </row>
    <row r="383" spans="1:44">
      <c r="A383" s="1031">
        <v>20</v>
      </c>
      <c r="B383" s="1035" t="s">
        <v>823</v>
      </c>
      <c r="C383" s="1014" t="s">
        <v>824</v>
      </c>
      <c r="D383" s="1014" t="s">
        <v>85</v>
      </c>
      <c r="E383" s="1029" t="s">
        <v>825</v>
      </c>
      <c r="F383" s="1014" t="s">
        <v>826</v>
      </c>
      <c r="G383" s="1039" t="s">
        <v>564</v>
      </c>
      <c r="H383" s="1014" t="s">
        <v>88</v>
      </c>
      <c r="I383" s="120" t="s">
        <v>89</v>
      </c>
      <c r="J383" s="159" t="s">
        <v>90</v>
      </c>
      <c r="K383" s="1042">
        <v>15</v>
      </c>
      <c r="L383" s="1043" t="s">
        <v>759</v>
      </c>
      <c r="M383" s="1016" t="s">
        <v>701</v>
      </c>
      <c r="N383" s="1014" t="s">
        <v>565</v>
      </c>
      <c r="O383" s="1029" t="s">
        <v>827</v>
      </c>
      <c r="P383" s="1014" t="s">
        <v>92</v>
      </c>
      <c r="Q383" s="121" t="s">
        <v>93</v>
      </c>
      <c r="R383" s="126" t="s">
        <v>94</v>
      </c>
      <c r="S383" s="121">
        <v>15</v>
      </c>
      <c r="T383" s="1022">
        <v>100</v>
      </c>
      <c r="U383" s="1022" t="s">
        <v>95</v>
      </c>
      <c r="V383" s="1031" t="s">
        <v>95</v>
      </c>
      <c r="W383" s="1022" t="s">
        <v>95</v>
      </c>
      <c r="X383" s="1022">
        <v>100</v>
      </c>
      <c r="Y383" s="1022">
        <v>100</v>
      </c>
      <c r="Z383" s="1001" t="s">
        <v>494</v>
      </c>
      <c r="AA383" s="1001">
        <v>4</v>
      </c>
      <c r="AB383" s="1001">
        <v>4</v>
      </c>
      <c r="AC383" s="1001">
        <v>4</v>
      </c>
      <c r="AD383" s="1039" t="s">
        <v>828</v>
      </c>
      <c r="AE383" s="1009" t="s">
        <v>829</v>
      </c>
      <c r="AF383" s="1008" t="s">
        <v>95</v>
      </c>
      <c r="AG383" s="1015" t="s">
        <v>99</v>
      </c>
      <c r="AH383" s="1008" t="s">
        <v>100</v>
      </c>
      <c r="AI383" s="1016" t="s">
        <v>88</v>
      </c>
      <c r="AJ383" s="1016" t="s">
        <v>705</v>
      </c>
      <c r="AK383" s="1016" t="s">
        <v>759</v>
      </c>
      <c r="AL383" s="1016"/>
      <c r="AM383" s="1014" t="s">
        <v>565</v>
      </c>
      <c r="AN383" s="1019" t="s">
        <v>830</v>
      </c>
      <c r="AO383" s="1017">
        <v>44562</v>
      </c>
      <c r="AP383" s="1017">
        <v>44926</v>
      </c>
      <c r="AQ383" s="1012" t="s">
        <v>176</v>
      </c>
      <c r="AR383" s="1013" t="s">
        <v>831</v>
      </c>
    </row>
    <row r="384" spans="1:44">
      <c r="A384" s="1031"/>
      <c r="B384" s="1035"/>
      <c r="C384" s="1014"/>
      <c r="D384" s="1014"/>
      <c r="E384" s="1029"/>
      <c r="F384" s="1014"/>
      <c r="G384" s="1040"/>
      <c r="H384" s="1014"/>
      <c r="I384" s="120" t="s">
        <v>104</v>
      </c>
      <c r="J384" s="159" t="s">
        <v>90</v>
      </c>
      <c r="K384" s="1042"/>
      <c r="L384" s="1043"/>
      <c r="M384" s="1016"/>
      <c r="N384" s="1014"/>
      <c r="O384" s="1029"/>
      <c r="P384" s="1014"/>
      <c r="Q384" s="121" t="s">
        <v>105</v>
      </c>
      <c r="R384" s="126" t="s">
        <v>106</v>
      </c>
      <c r="S384" s="121">
        <v>15</v>
      </c>
      <c r="T384" s="1022"/>
      <c r="U384" s="1022"/>
      <c r="V384" s="1031"/>
      <c r="W384" s="1022"/>
      <c r="X384" s="1022"/>
      <c r="Y384" s="1022"/>
      <c r="Z384" s="1002"/>
      <c r="AA384" s="1002"/>
      <c r="AB384" s="1002"/>
      <c r="AC384" s="1002"/>
      <c r="AD384" s="1040"/>
      <c r="AE384" s="1010"/>
      <c r="AF384" s="1008"/>
      <c r="AG384" s="1015"/>
      <c r="AH384" s="1008"/>
      <c r="AI384" s="1016"/>
      <c r="AJ384" s="1016"/>
      <c r="AK384" s="1016"/>
      <c r="AL384" s="1016"/>
      <c r="AM384" s="1014"/>
      <c r="AN384" s="1020"/>
      <c r="AO384" s="1017"/>
      <c r="AP384" s="1017"/>
      <c r="AQ384" s="1012"/>
      <c r="AR384" s="1013"/>
    </row>
    <row r="385" spans="1:44">
      <c r="A385" s="1031"/>
      <c r="B385" s="1035"/>
      <c r="C385" s="1014"/>
      <c r="D385" s="1014"/>
      <c r="E385" s="1029"/>
      <c r="F385" s="1014"/>
      <c r="G385" s="1040"/>
      <c r="H385" s="1014"/>
      <c r="I385" s="120" t="s">
        <v>107</v>
      </c>
      <c r="J385" s="159" t="s">
        <v>90</v>
      </c>
      <c r="K385" s="1042"/>
      <c r="L385" s="1043"/>
      <c r="M385" s="1016"/>
      <c r="N385" s="1014"/>
      <c r="O385" s="1029"/>
      <c r="P385" s="1014"/>
      <c r="Q385" s="121" t="s">
        <v>108</v>
      </c>
      <c r="R385" s="126" t="s">
        <v>109</v>
      </c>
      <c r="S385" s="121">
        <v>15</v>
      </c>
      <c r="T385" s="1022"/>
      <c r="U385" s="1022"/>
      <c r="V385" s="1031"/>
      <c r="W385" s="1022"/>
      <c r="X385" s="1022"/>
      <c r="Y385" s="1022"/>
      <c r="Z385" s="1002"/>
      <c r="AA385" s="1002"/>
      <c r="AB385" s="1002"/>
      <c r="AC385" s="1002"/>
      <c r="AD385" s="1040"/>
      <c r="AE385" s="1010"/>
      <c r="AF385" s="1008"/>
      <c r="AG385" s="1015"/>
      <c r="AH385" s="1008"/>
      <c r="AI385" s="1016"/>
      <c r="AJ385" s="1016"/>
      <c r="AK385" s="1016"/>
      <c r="AL385" s="1016"/>
      <c r="AM385" s="1014"/>
      <c r="AN385" s="1020"/>
      <c r="AO385" s="1017"/>
      <c r="AP385" s="1017"/>
      <c r="AQ385" s="1012"/>
      <c r="AR385" s="1013"/>
    </row>
    <row r="386" spans="1:44">
      <c r="A386" s="1031"/>
      <c r="B386" s="1035"/>
      <c r="C386" s="1014"/>
      <c r="D386" s="1014"/>
      <c r="E386" s="1029"/>
      <c r="F386" s="1014"/>
      <c r="G386" s="1040"/>
      <c r="H386" s="1014"/>
      <c r="I386" s="120" t="s">
        <v>110</v>
      </c>
      <c r="J386" s="159" t="s">
        <v>90</v>
      </c>
      <c r="K386" s="1042"/>
      <c r="L386" s="1043"/>
      <c r="M386" s="1016"/>
      <c r="N386" s="1014"/>
      <c r="O386" s="1029"/>
      <c r="P386" s="1014"/>
      <c r="Q386" s="121" t="s">
        <v>112</v>
      </c>
      <c r="R386" s="126" t="s">
        <v>113</v>
      </c>
      <c r="S386" s="121">
        <v>15</v>
      </c>
      <c r="T386" s="1022"/>
      <c r="U386" s="1022"/>
      <c r="V386" s="1031"/>
      <c r="W386" s="1022"/>
      <c r="X386" s="1022"/>
      <c r="Y386" s="1022"/>
      <c r="Z386" s="1002"/>
      <c r="AA386" s="1002"/>
      <c r="AB386" s="1002"/>
      <c r="AC386" s="1002"/>
      <c r="AD386" s="1040"/>
      <c r="AE386" s="1010"/>
      <c r="AF386" s="1008"/>
      <c r="AG386" s="1015"/>
      <c r="AH386" s="1008"/>
      <c r="AI386" s="1016"/>
      <c r="AJ386" s="1016"/>
      <c r="AK386" s="1016"/>
      <c r="AL386" s="1016"/>
      <c r="AM386" s="1014"/>
      <c r="AN386" s="1020"/>
      <c r="AO386" s="1017"/>
      <c r="AP386" s="1017"/>
      <c r="AQ386" s="1012"/>
      <c r="AR386" s="1013"/>
    </row>
    <row r="387" spans="1:44">
      <c r="A387" s="1031"/>
      <c r="B387" s="1035"/>
      <c r="C387" s="1014"/>
      <c r="D387" s="1014"/>
      <c r="E387" s="1029"/>
      <c r="F387" s="1014"/>
      <c r="G387" s="1040"/>
      <c r="H387" s="1014"/>
      <c r="I387" s="120" t="s">
        <v>114</v>
      </c>
      <c r="J387" s="159" t="s">
        <v>90</v>
      </c>
      <c r="K387" s="1042"/>
      <c r="L387" s="1043"/>
      <c r="M387" s="1016"/>
      <c r="N387" s="1014"/>
      <c r="O387" s="1029"/>
      <c r="P387" s="1014"/>
      <c r="Q387" s="121" t="s">
        <v>115</v>
      </c>
      <c r="R387" s="126" t="s">
        <v>116</v>
      </c>
      <c r="S387" s="121">
        <v>15</v>
      </c>
      <c r="T387" s="1022"/>
      <c r="U387" s="1022"/>
      <c r="V387" s="1031"/>
      <c r="W387" s="1022"/>
      <c r="X387" s="1022"/>
      <c r="Y387" s="1022"/>
      <c r="Z387" s="1002"/>
      <c r="AA387" s="1002"/>
      <c r="AB387" s="1002"/>
      <c r="AC387" s="1002"/>
      <c r="AD387" s="1040"/>
      <c r="AE387" s="1010"/>
      <c r="AF387" s="1008"/>
      <c r="AG387" s="1015"/>
      <c r="AH387" s="1008"/>
      <c r="AI387" s="1016"/>
      <c r="AJ387" s="1016"/>
      <c r="AK387" s="1016"/>
      <c r="AL387" s="1016"/>
      <c r="AM387" s="1014"/>
      <c r="AN387" s="1020"/>
      <c r="AO387" s="1017"/>
      <c r="AP387" s="1017"/>
      <c r="AQ387" s="1012"/>
      <c r="AR387" s="1013"/>
    </row>
    <row r="388" spans="1:44">
      <c r="A388" s="1031"/>
      <c r="B388" s="1035"/>
      <c r="C388" s="1014"/>
      <c r="D388" s="1014"/>
      <c r="E388" s="1029"/>
      <c r="F388" s="1014"/>
      <c r="G388" s="1040"/>
      <c r="H388" s="1014"/>
      <c r="I388" s="120" t="s">
        <v>117</v>
      </c>
      <c r="J388" s="159" t="s">
        <v>90</v>
      </c>
      <c r="K388" s="1042"/>
      <c r="L388" s="1043"/>
      <c r="M388" s="1016"/>
      <c r="N388" s="1014"/>
      <c r="O388" s="1029"/>
      <c r="P388" s="1014"/>
      <c r="Q388" s="121" t="s">
        <v>118</v>
      </c>
      <c r="R388" s="126" t="s">
        <v>119</v>
      </c>
      <c r="S388" s="121">
        <v>15</v>
      </c>
      <c r="T388" s="1022"/>
      <c r="U388" s="1022"/>
      <c r="V388" s="1031"/>
      <c r="W388" s="1022"/>
      <c r="X388" s="1022"/>
      <c r="Y388" s="1022"/>
      <c r="Z388" s="1002"/>
      <c r="AA388" s="1002"/>
      <c r="AB388" s="1002"/>
      <c r="AC388" s="1002"/>
      <c r="AD388" s="1040"/>
      <c r="AE388" s="1010"/>
      <c r="AF388" s="1008"/>
      <c r="AG388" s="1015"/>
      <c r="AH388" s="1008"/>
      <c r="AI388" s="1016"/>
      <c r="AJ388" s="1016"/>
      <c r="AK388" s="1016"/>
      <c r="AL388" s="1016"/>
      <c r="AM388" s="1014"/>
      <c r="AN388" s="1020"/>
      <c r="AO388" s="1017"/>
      <c r="AP388" s="1017"/>
      <c r="AQ388" s="1012"/>
      <c r="AR388" s="1013"/>
    </row>
    <row r="389" spans="1:44">
      <c r="A389" s="1031"/>
      <c r="B389" s="1035"/>
      <c r="C389" s="1014"/>
      <c r="D389" s="1014"/>
      <c r="E389" s="1029"/>
      <c r="F389" s="1014"/>
      <c r="G389" s="1040"/>
      <c r="H389" s="1014"/>
      <c r="I389" s="120" t="s">
        <v>120</v>
      </c>
      <c r="J389" s="159" t="s">
        <v>90</v>
      </c>
      <c r="K389" s="1042"/>
      <c r="L389" s="1043"/>
      <c r="M389" s="1016"/>
      <c r="N389" s="1014"/>
      <c r="O389" s="1029"/>
      <c r="P389" s="1014"/>
      <c r="Q389" s="121" t="s">
        <v>121</v>
      </c>
      <c r="R389" s="126" t="s">
        <v>122</v>
      </c>
      <c r="S389" s="121">
        <v>10</v>
      </c>
      <c r="T389" s="1022"/>
      <c r="U389" s="1022"/>
      <c r="V389" s="1031"/>
      <c r="W389" s="1022"/>
      <c r="X389" s="1022"/>
      <c r="Y389" s="1022"/>
      <c r="Z389" s="1002"/>
      <c r="AA389" s="1002"/>
      <c r="AB389" s="1002"/>
      <c r="AC389" s="1002"/>
      <c r="AD389" s="1040"/>
      <c r="AE389" s="1010"/>
      <c r="AF389" s="1008"/>
      <c r="AG389" s="1015"/>
      <c r="AH389" s="1008"/>
      <c r="AI389" s="1016"/>
      <c r="AJ389" s="1016"/>
      <c r="AK389" s="1016"/>
      <c r="AL389" s="1016"/>
      <c r="AM389" s="1014"/>
      <c r="AN389" s="1020"/>
      <c r="AO389" s="1017"/>
      <c r="AP389" s="1017"/>
      <c r="AQ389" s="1012"/>
      <c r="AR389" s="1013"/>
    </row>
    <row r="390" spans="1:44" ht="30">
      <c r="A390" s="1031"/>
      <c r="B390" s="1035"/>
      <c r="C390" s="1014"/>
      <c r="D390" s="1014"/>
      <c r="E390" s="1029"/>
      <c r="F390" s="1014"/>
      <c r="G390" s="1040"/>
      <c r="H390" s="1014"/>
      <c r="I390" s="120" t="s">
        <v>123</v>
      </c>
      <c r="J390" s="159" t="s">
        <v>111</v>
      </c>
      <c r="K390" s="1042"/>
      <c r="L390" s="1043"/>
      <c r="M390" s="1016"/>
      <c r="N390" s="1014"/>
      <c r="O390" s="1029"/>
      <c r="P390" s="1014"/>
      <c r="Q390" s="1022"/>
      <c r="R390" s="1031"/>
      <c r="S390" s="1022"/>
      <c r="T390" s="1022"/>
      <c r="U390" s="1022"/>
      <c r="V390" s="1031"/>
      <c r="W390" s="1022"/>
      <c r="X390" s="1022"/>
      <c r="Y390" s="1022"/>
      <c r="Z390" s="1002"/>
      <c r="AA390" s="1002"/>
      <c r="AB390" s="1002"/>
      <c r="AC390" s="1002"/>
      <c r="AD390" s="1040"/>
      <c r="AE390" s="1010"/>
      <c r="AF390" s="1008"/>
      <c r="AG390" s="1015"/>
      <c r="AH390" s="1008"/>
      <c r="AI390" s="1016"/>
      <c r="AJ390" s="1016"/>
      <c r="AK390" s="1016"/>
      <c r="AL390" s="1016"/>
      <c r="AM390" s="1014"/>
      <c r="AN390" s="1020"/>
      <c r="AO390" s="1017"/>
      <c r="AP390" s="1017"/>
      <c r="AQ390" s="1012"/>
      <c r="AR390" s="1013"/>
    </row>
    <row r="391" spans="1:44">
      <c r="A391" s="1031"/>
      <c r="B391" s="1035"/>
      <c r="C391" s="1014"/>
      <c r="D391" s="1014"/>
      <c r="E391" s="1029"/>
      <c r="F391" s="1014"/>
      <c r="G391" s="1040"/>
      <c r="H391" s="1014"/>
      <c r="I391" s="120" t="s">
        <v>124</v>
      </c>
      <c r="J391" s="159" t="s">
        <v>111</v>
      </c>
      <c r="K391" s="1042"/>
      <c r="L391" s="1043"/>
      <c r="M391" s="1016"/>
      <c r="N391" s="1014"/>
      <c r="O391" s="1029"/>
      <c r="P391" s="1014"/>
      <c r="Q391" s="1022"/>
      <c r="R391" s="1031"/>
      <c r="S391" s="1022"/>
      <c r="T391" s="1022"/>
      <c r="U391" s="1022"/>
      <c r="V391" s="1031"/>
      <c r="W391" s="1022"/>
      <c r="X391" s="1022"/>
      <c r="Y391" s="1022"/>
      <c r="Z391" s="1002"/>
      <c r="AA391" s="1002"/>
      <c r="AB391" s="1002"/>
      <c r="AC391" s="1002"/>
      <c r="AD391" s="1040"/>
      <c r="AE391" s="1010"/>
      <c r="AF391" s="1008"/>
      <c r="AG391" s="1015"/>
      <c r="AH391" s="1008"/>
      <c r="AI391" s="1016"/>
      <c r="AJ391" s="1016"/>
      <c r="AK391" s="1016"/>
      <c r="AL391" s="1016"/>
      <c r="AM391" s="1014"/>
      <c r="AN391" s="1020"/>
      <c r="AO391" s="1017"/>
      <c r="AP391" s="1017"/>
      <c r="AQ391" s="1012"/>
      <c r="AR391" s="1013"/>
    </row>
    <row r="392" spans="1:44" ht="16.5" customHeight="1">
      <c r="A392" s="1031"/>
      <c r="B392" s="1035"/>
      <c r="C392" s="1014"/>
      <c r="D392" s="1014"/>
      <c r="E392" s="1029"/>
      <c r="F392" s="1014"/>
      <c r="G392" s="1040"/>
      <c r="H392" s="1014"/>
      <c r="I392" s="120" t="s">
        <v>125</v>
      </c>
      <c r="J392" s="159" t="s">
        <v>90</v>
      </c>
      <c r="K392" s="1042"/>
      <c r="L392" s="1043"/>
      <c r="M392" s="1016"/>
      <c r="N392" s="1014"/>
      <c r="O392" s="1029"/>
      <c r="P392" s="1014"/>
      <c r="Q392" s="1022"/>
      <c r="R392" s="1031"/>
      <c r="S392" s="1022"/>
      <c r="T392" s="1022"/>
      <c r="U392" s="1022"/>
      <c r="V392" s="1031"/>
      <c r="W392" s="1022"/>
      <c r="X392" s="1022"/>
      <c r="Y392" s="1022"/>
      <c r="Z392" s="1002"/>
      <c r="AA392" s="1002"/>
      <c r="AB392" s="1002"/>
      <c r="AC392" s="1002"/>
      <c r="AD392" s="1040"/>
      <c r="AE392" s="1010"/>
      <c r="AF392" s="1008"/>
      <c r="AG392" s="1015"/>
      <c r="AH392" s="1008"/>
      <c r="AI392" s="1016"/>
      <c r="AJ392" s="1016"/>
      <c r="AK392" s="1016"/>
      <c r="AL392" s="1016"/>
      <c r="AM392" s="1014"/>
      <c r="AN392" s="1020"/>
      <c r="AO392" s="1017"/>
      <c r="AP392" s="1017"/>
      <c r="AQ392" s="1012"/>
      <c r="AR392" s="1013"/>
    </row>
    <row r="393" spans="1:44" hidden="1">
      <c r="A393" s="1031"/>
      <c r="B393" s="1035"/>
      <c r="C393" s="1014"/>
      <c r="D393" s="1014"/>
      <c r="E393" s="1029"/>
      <c r="F393" s="1014"/>
      <c r="G393" s="1040"/>
      <c r="H393" s="1014"/>
      <c r="I393" s="120" t="s">
        <v>126</v>
      </c>
      <c r="J393" s="159" t="s">
        <v>90</v>
      </c>
      <c r="K393" s="1042"/>
      <c r="L393" s="1043"/>
      <c r="M393" s="1016"/>
      <c r="N393" s="1014"/>
      <c r="O393" s="1029"/>
      <c r="P393" s="1014"/>
      <c r="Q393" s="1022"/>
      <c r="R393" s="1031"/>
      <c r="S393" s="1022"/>
      <c r="T393" s="1022"/>
      <c r="U393" s="1022"/>
      <c r="V393" s="1031"/>
      <c r="W393" s="1022"/>
      <c r="X393" s="1022"/>
      <c r="Y393" s="1022"/>
      <c r="Z393" s="1003"/>
      <c r="AA393" s="1003"/>
      <c r="AB393" s="1003"/>
      <c r="AC393" s="1003"/>
      <c r="AD393" s="1041"/>
      <c r="AE393" s="1011"/>
      <c r="AF393" s="1008"/>
      <c r="AG393" s="1015"/>
      <c r="AH393" s="1008"/>
      <c r="AI393" s="1016"/>
      <c r="AJ393" s="1016"/>
      <c r="AK393" s="1016"/>
      <c r="AL393" s="1016"/>
      <c r="AM393" s="1014"/>
      <c r="AN393" s="1021"/>
      <c r="AO393" s="1017"/>
      <c r="AP393" s="1017"/>
      <c r="AQ393" s="1012"/>
      <c r="AR393" s="1013"/>
    </row>
    <row r="394" spans="1:44">
      <c r="A394" s="1031"/>
      <c r="B394" s="1035"/>
      <c r="C394" s="1014"/>
      <c r="D394" s="1014"/>
      <c r="E394" s="1029" t="s">
        <v>570</v>
      </c>
      <c r="F394" s="1014"/>
      <c r="G394" s="1040"/>
      <c r="H394" s="1014"/>
      <c r="I394" s="120" t="s">
        <v>127</v>
      </c>
      <c r="J394" s="159" t="s">
        <v>90</v>
      </c>
      <c r="K394" s="1042"/>
      <c r="L394" s="1043"/>
      <c r="M394" s="1016"/>
      <c r="N394" s="1014"/>
      <c r="O394" s="1029" t="s">
        <v>571</v>
      </c>
      <c r="P394" s="1014"/>
      <c r="Q394" s="121" t="s">
        <v>93</v>
      </c>
      <c r="R394" s="122"/>
      <c r="S394" s="121" t="s">
        <v>201</v>
      </c>
      <c r="T394" s="1022">
        <v>0</v>
      </c>
      <c r="U394" s="1022" t="s">
        <v>739</v>
      </c>
      <c r="V394" s="1031"/>
      <c r="W394" s="1022">
        <v>0</v>
      </c>
      <c r="X394" s="1022" t="b">
        <v>0</v>
      </c>
      <c r="Y394" s="1022"/>
      <c r="Z394" s="1001"/>
      <c r="AA394" s="1001"/>
      <c r="AB394" s="1001"/>
      <c r="AC394" s="1001"/>
      <c r="AD394" s="1039"/>
      <c r="AE394" s="1009"/>
      <c r="AF394" s="1008"/>
      <c r="AG394" s="1015"/>
      <c r="AH394" s="1008"/>
      <c r="AI394" s="1016"/>
      <c r="AJ394" s="1016"/>
      <c r="AK394" s="1016"/>
      <c r="AL394" s="1016"/>
      <c r="AM394" s="1014"/>
      <c r="AN394" s="1023" t="s">
        <v>832</v>
      </c>
      <c r="AO394" s="1017"/>
      <c r="AP394" s="1017"/>
      <c r="AQ394" s="1012"/>
      <c r="AR394" s="1013" t="s">
        <v>833</v>
      </c>
    </row>
    <row r="395" spans="1:44">
      <c r="A395" s="1031"/>
      <c r="B395" s="1035"/>
      <c r="C395" s="1014"/>
      <c r="D395" s="1014"/>
      <c r="E395" s="1029"/>
      <c r="F395" s="1014"/>
      <c r="G395" s="1040"/>
      <c r="H395" s="1014"/>
      <c r="I395" s="123" t="s">
        <v>128</v>
      </c>
      <c r="J395" s="159" t="s">
        <v>90</v>
      </c>
      <c r="K395" s="1042"/>
      <c r="L395" s="1043"/>
      <c r="M395" s="1016"/>
      <c r="N395" s="1014"/>
      <c r="O395" s="1029"/>
      <c r="P395" s="1014"/>
      <c r="Q395" s="121" t="s">
        <v>105</v>
      </c>
      <c r="R395" s="122"/>
      <c r="S395" s="121" t="s">
        <v>201</v>
      </c>
      <c r="T395" s="1022"/>
      <c r="U395" s="1022"/>
      <c r="V395" s="1031"/>
      <c r="W395" s="1022"/>
      <c r="X395" s="1022"/>
      <c r="Y395" s="1022"/>
      <c r="Z395" s="1002"/>
      <c r="AA395" s="1002"/>
      <c r="AB395" s="1002"/>
      <c r="AC395" s="1002"/>
      <c r="AD395" s="1040"/>
      <c r="AE395" s="1010"/>
      <c r="AF395" s="1008"/>
      <c r="AG395" s="1015"/>
      <c r="AH395" s="1008"/>
      <c r="AI395" s="1016"/>
      <c r="AJ395" s="1016"/>
      <c r="AK395" s="1016"/>
      <c r="AL395" s="1016"/>
      <c r="AM395" s="1014"/>
      <c r="AN395" s="1023"/>
      <c r="AO395" s="1017"/>
      <c r="AP395" s="1017"/>
      <c r="AQ395" s="1012"/>
      <c r="AR395" s="1013"/>
    </row>
    <row r="396" spans="1:44">
      <c r="A396" s="1031"/>
      <c r="B396" s="1035"/>
      <c r="C396" s="1014"/>
      <c r="D396" s="1014"/>
      <c r="E396" s="1029"/>
      <c r="F396" s="1014"/>
      <c r="G396" s="1040"/>
      <c r="H396" s="1014"/>
      <c r="I396" s="123" t="s">
        <v>129</v>
      </c>
      <c r="J396" s="159" t="s">
        <v>90</v>
      </c>
      <c r="K396" s="1042"/>
      <c r="L396" s="1043"/>
      <c r="M396" s="1016"/>
      <c r="N396" s="1014"/>
      <c r="O396" s="1029"/>
      <c r="P396" s="1014"/>
      <c r="Q396" s="121" t="s">
        <v>108</v>
      </c>
      <c r="R396" s="122"/>
      <c r="S396" s="121" t="s">
        <v>201</v>
      </c>
      <c r="T396" s="1022"/>
      <c r="U396" s="1022"/>
      <c r="V396" s="1031"/>
      <c r="W396" s="1022"/>
      <c r="X396" s="1022"/>
      <c r="Y396" s="1022"/>
      <c r="Z396" s="1002"/>
      <c r="AA396" s="1002"/>
      <c r="AB396" s="1002"/>
      <c r="AC396" s="1002"/>
      <c r="AD396" s="1040"/>
      <c r="AE396" s="1010"/>
      <c r="AF396" s="1008"/>
      <c r="AG396" s="1015"/>
      <c r="AH396" s="1008"/>
      <c r="AI396" s="1016"/>
      <c r="AJ396" s="1016"/>
      <c r="AK396" s="1016"/>
      <c r="AL396" s="1016"/>
      <c r="AM396" s="1014"/>
      <c r="AN396" s="1023"/>
      <c r="AO396" s="1017"/>
      <c r="AP396" s="1017"/>
      <c r="AQ396" s="1012"/>
      <c r="AR396" s="1013"/>
    </row>
    <row r="397" spans="1:44">
      <c r="A397" s="1031"/>
      <c r="B397" s="1035"/>
      <c r="C397" s="1014"/>
      <c r="D397" s="1014"/>
      <c r="E397" s="1029"/>
      <c r="F397" s="1014"/>
      <c r="G397" s="1040"/>
      <c r="H397" s="1014"/>
      <c r="I397" s="123" t="s">
        <v>130</v>
      </c>
      <c r="J397" s="159" t="s">
        <v>90</v>
      </c>
      <c r="K397" s="1042"/>
      <c r="L397" s="1043"/>
      <c r="M397" s="1016"/>
      <c r="N397" s="1014"/>
      <c r="O397" s="1029"/>
      <c r="P397" s="1014"/>
      <c r="Q397" s="121" t="s">
        <v>112</v>
      </c>
      <c r="R397" s="122"/>
      <c r="S397" s="121" t="s">
        <v>201</v>
      </c>
      <c r="T397" s="1022"/>
      <c r="U397" s="1022"/>
      <c r="V397" s="1031"/>
      <c r="W397" s="1022"/>
      <c r="X397" s="1022"/>
      <c r="Y397" s="1022"/>
      <c r="Z397" s="1002"/>
      <c r="AA397" s="1002"/>
      <c r="AB397" s="1002"/>
      <c r="AC397" s="1002"/>
      <c r="AD397" s="1040"/>
      <c r="AE397" s="1010"/>
      <c r="AF397" s="1008"/>
      <c r="AG397" s="1015"/>
      <c r="AH397" s="1008"/>
      <c r="AI397" s="1016"/>
      <c r="AJ397" s="1016"/>
      <c r="AK397" s="1016"/>
      <c r="AL397" s="1016"/>
      <c r="AM397" s="1014"/>
      <c r="AN397" s="1023"/>
      <c r="AO397" s="1017"/>
      <c r="AP397" s="1017"/>
      <c r="AQ397" s="1012"/>
      <c r="AR397" s="1013"/>
    </row>
    <row r="398" spans="1:44">
      <c r="A398" s="1031"/>
      <c r="B398" s="1035"/>
      <c r="C398" s="1014"/>
      <c r="D398" s="1014"/>
      <c r="E398" s="1029"/>
      <c r="F398" s="1014"/>
      <c r="G398" s="1040"/>
      <c r="H398" s="1014"/>
      <c r="I398" s="123" t="s">
        <v>131</v>
      </c>
      <c r="J398" s="124" t="s">
        <v>111</v>
      </c>
      <c r="K398" s="1042"/>
      <c r="L398" s="1043"/>
      <c r="M398" s="1016"/>
      <c r="N398" s="1014"/>
      <c r="O398" s="1029"/>
      <c r="P398" s="1014"/>
      <c r="Q398" s="121" t="s">
        <v>115</v>
      </c>
      <c r="R398" s="122"/>
      <c r="S398" s="121" t="s">
        <v>201</v>
      </c>
      <c r="T398" s="1022"/>
      <c r="U398" s="1022"/>
      <c r="V398" s="1031"/>
      <c r="W398" s="1022"/>
      <c r="X398" s="1022"/>
      <c r="Y398" s="1022"/>
      <c r="Z398" s="1002"/>
      <c r="AA398" s="1002"/>
      <c r="AB398" s="1002"/>
      <c r="AC398" s="1002"/>
      <c r="AD398" s="1040"/>
      <c r="AE398" s="1010"/>
      <c r="AF398" s="1008"/>
      <c r="AG398" s="1015"/>
      <c r="AH398" s="1008"/>
      <c r="AI398" s="1016"/>
      <c r="AJ398" s="1016"/>
      <c r="AK398" s="1016"/>
      <c r="AL398" s="1016"/>
      <c r="AM398" s="1014"/>
      <c r="AN398" s="1023"/>
      <c r="AO398" s="1017"/>
      <c r="AP398" s="1017"/>
      <c r="AQ398" s="1012"/>
      <c r="AR398" s="1013"/>
    </row>
    <row r="399" spans="1:44">
      <c r="A399" s="1031"/>
      <c r="B399" s="1035"/>
      <c r="C399" s="1014"/>
      <c r="D399" s="1014"/>
      <c r="E399" s="1029"/>
      <c r="F399" s="1014"/>
      <c r="G399" s="1040"/>
      <c r="H399" s="1014"/>
      <c r="I399" s="123" t="s">
        <v>132</v>
      </c>
      <c r="J399" s="159" t="s">
        <v>90</v>
      </c>
      <c r="K399" s="1042"/>
      <c r="L399" s="1043"/>
      <c r="M399" s="1016"/>
      <c r="N399" s="1014"/>
      <c r="O399" s="1029"/>
      <c r="P399" s="1014"/>
      <c r="Q399" s="121" t="s">
        <v>118</v>
      </c>
      <c r="R399" s="122"/>
      <c r="S399" s="121" t="s">
        <v>201</v>
      </c>
      <c r="T399" s="1022"/>
      <c r="U399" s="1022"/>
      <c r="V399" s="1031"/>
      <c r="W399" s="1022"/>
      <c r="X399" s="1022"/>
      <c r="Y399" s="1022"/>
      <c r="Z399" s="1002"/>
      <c r="AA399" s="1002"/>
      <c r="AB399" s="1002"/>
      <c r="AC399" s="1002"/>
      <c r="AD399" s="1040"/>
      <c r="AE399" s="1010"/>
      <c r="AF399" s="1008"/>
      <c r="AG399" s="1015"/>
      <c r="AH399" s="1008"/>
      <c r="AI399" s="1016"/>
      <c r="AJ399" s="1016"/>
      <c r="AK399" s="1016"/>
      <c r="AL399" s="1016"/>
      <c r="AM399" s="1014"/>
      <c r="AN399" s="1023"/>
      <c r="AO399" s="1017"/>
      <c r="AP399" s="1017"/>
      <c r="AQ399" s="1012"/>
      <c r="AR399" s="1013"/>
    </row>
    <row r="400" spans="1:44">
      <c r="A400" s="1031"/>
      <c r="B400" s="1035"/>
      <c r="C400" s="1014"/>
      <c r="D400" s="1014"/>
      <c r="E400" s="1029"/>
      <c r="F400" s="1014"/>
      <c r="G400" s="1040"/>
      <c r="H400" s="1014"/>
      <c r="I400" s="123" t="s">
        <v>133</v>
      </c>
      <c r="J400" s="159" t="s">
        <v>90</v>
      </c>
      <c r="K400" s="1042"/>
      <c r="L400" s="1043"/>
      <c r="M400" s="1016"/>
      <c r="N400" s="1014"/>
      <c r="O400" s="1029"/>
      <c r="P400" s="1014"/>
      <c r="Q400" s="121" t="s">
        <v>121</v>
      </c>
      <c r="R400" s="122"/>
      <c r="S400" s="121" t="s">
        <v>201</v>
      </c>
      <c r="T400" s="1022"/>
      <c r="U400" s="1022"/>
      <c r="V400" s="1031"/>
      <c r="W400" s="1022"/>
      <c r="X400" s="1022"/>
      <c r="Y400" s="1022"/>
      <c r="Z400" s="1002"/>
      <c r="AA400" s="1002"/>
      <c r="AB400" s="1002"/>
      <c r="AC400" s="1002"/>
      <c r="AD400" s="1040"/>
      <c r="AE400" s="1010"/>
      <c r="AF400" s="1008"/>
      <c r="AG400" s="1015"/>
      <c r="AH400" s="1008"/>
      <c r="AI400" s="1016"/>
      <c r="AJ400" s="1016"/>
      <c r="AK400" s="1016"/>
      <c r="AL400" s="1016"/>
      <c r="AM400" s="1014"/>
      <c r="AN400" s="1023"/>
      <c r="AO400" s="1017"/>
      <c r="AP400" s="1017"/>
      <c r="AQ400" s="1012"/>
      <c r="AR400" s="1013"/>
    </row>
    <row r="401" spans="1:44">
      <c r="A401" s="1031"/>
      <c r="B401" s="1035"/>
      <c r="C401" s="1014"/>
      <c r="D401" s="1014"/>
      <c r="E401" s="1029"/>
      <c r="F401" s="1014"/>
      <c r="G401" s="1041"/>
      <c r="H401" s="1014"/>
      <c r="I401" s="123" t="s">
        <v>134</v>
      </c>
      <c r="J401" s="159" t="s">
        <v>111</v>
      </c>
      <c r="K401" s="1042"/>
      <c r="L401" s="1043"/>
      <c r="M401" s="1016"/>
      <c r="N401" s="1014"/>
      <c r="O401" s="1029"/>
      <c r="P401" s="1014"/>
      <c r="Q401" s="121"/>
      <c r="R401" s="122"/>
      <c r="S401" s="121"/>
      <c r="T401" s="1022"/>
      <c r="U401" s="1022"/>
      <c r="V401" s="1031"/>
      <c r="W401" s="1022"/>
      <c r="X401" s="1022"/>
      <c r="Y401" s="1022"/>
      <c r="Z401" s="1003"/>
      <c r="AA401" s="1003"/>
      <c r="AB401" s="1003"/>
      <c r="AC401" s="1003"/>
      <c r="AD401" s="1041"/>
      <c r="AE401" s="1011"/>
      <c r="AF401" s="1008"/>
      <c r="AG401" s="1015"/>
      <c r="AH401" s="1008"/>
      <c r="AI401" s="1016"/>
      <c r="AJ401" s="1016"/>
      <c r="AK401" s="1016"/>
      <c r="AL401" s="1016"/>
      <c r="AM401" s="1014"/>
      <c r="AN401" s="1023"/>
      <c r="AO401" s="1017"/>
      <c r="AP401" s="1017"/>
      <c r="AQ401" s="1012"/>
      <c r="AR401" s="1013"/>
    </row>
    <row r="402" spans="1:44">
      <c r="A402" s="1031">
        <v>21</v>
      </c>
      <c r="B402" s="1035" t="s">
        <v>834</v>
      </c>
      <c r="C402" s="1067" t="s">
        <v>835</v>
      </c>
      <c r="D402" s="1014" t="s">
        <v>85</v>
      </c>
      <c r="E402" s="1029" t="s">
        <v>836</v>
      </c>
      <c r="F402" s="1014" t="s">
        <v>837</v>
      </c>
      <c r="G402" s="1039" t="s">
        <v>564</v>
      </c>
      <c r="H402" s="1014" t="s">
        <v>88</v>
      </c>
      <c r="I402" s="120" t="s">
        <v>89</v>
      </c>
      <c r="J402" s="159" t="s">
        <v>90</v>
      </c>
      <c r="K402" s="1042">
        <v>14</v>
      </c>
      <c r="L402" s="1043" t="s">
        <v>759</v>
      </c>
      <c r="M402" s="1016" t="s">
        <v>701</v>
      </c>
      <c r="N402" s="1014" t="s">
        <v>565</v>
      </c>
      <c r="O402" s="1029" t="s">
        <v>838</v>
      </c>
      <c r="P402" s="1014" t="s">
        <v>92</v>
      </c>
      <c r="Q402" s="121" t="s">
        <v>93</v>
      </c>
      <c r="R402" s="122" t="s">
        <v>94</v>
      </c>
      <c r="S402" s="121">
        <v>15</v>
      </c>
      <c r="T402" s="1022">
        <v>100</v>
      </c>
      <c r="U402" s="1022" t="s">
        <v>95</v>
      </c>
      <c r="V402" s="1031" t="s">
        <v>95</v>
      </c>
      <c r="W402" s="1022" t="s">
        <v>95</v>
      </c>
      <c r="X402" s="1022">
        <v>100</v>
      </c>
      <c r="Y402" s="1022">
        <v>100</v>
      </c>
      <c r="Z402" s="1001" t="s">
        <v>494</v>
      </c>
      <c r="AA402" s="1001">
        <v>4</v>
      </c>
      <c r="AB402" s="1001">
        <v>4</v>
      </c>
      <c r="AC402" s="1001">
        <v>4</v>
      </c>
      <c r="AD402" s="1039" t="s">
        <v>839</v>
      </c>
      <c r="AE402" s="1009" t="s">
        <v>840</v>
      </c>
      <c r="AF402" s="1008" t="s">
        <v>95</v>
      </c>
      <c r="AG402" s="1015" t="s">
        <v>99</v>
      </c>
      <c r="AH402" s="1008" t="s">
        <v>100</v>
      </c>
      <c r="AI402" s="1016" t="s">
        <v>88</v>
      </c>
      <c r="AJ402" s="1016" t="s">
        <v>705</v>
      </c>
      <c r="AK402" s="1016" t="s">
        <v>759</v>
      </c>
      <c r="AL402" s="1016" t="s">
        <v>701</v>
      </c>
      <c r="AM402" s="1014"/>
      <c r="AN402" s="1019" t="s">
        <v>841</v>
      </c>
      <c r="AO402" s="1017"/>
      <c r="AP402" s="1017"/>
      <c r="AQ402" s="1012"/>
      <c r="AR402" s="1013" t="s">
        <v>842</v>
      </c>
    </row>
    <row r="403" spans="1:44">
      <c r="A403" s="1031"/>
      <c r="B403" s="1035"/>
      <c r="C403" s="1067"/>
      <c r="D403" s="1014"/>
      <c r="E403" s="1029"/>
      <c r="F403" s="1014"/>
      <c r="G403" s="1040"/>
      <c r="H403" s="1014"/>
      <c r="I403" s="120" t="s">
        <v>104</v>
      </c>
      <c r="J403" s="159" t="s">
        <v>90</v>
      </c>
      <c r="K403" s="1042"/>
      <c r="L403" s="1043"/>
      <c r="M403" s="1016"/>
      <c r="N403" s="1014"/>
      <c r="O403" s="1029"/>
      <c r="P403" s="1014"/>
      <c r="Q403" s="121" t="s">
        <v>105</v>
      </c>
      <c r="R403" s="122" t="s">
        <v>106</v>
      </c>
      <c r="S403" s="121">
        <v>15</v>
      </c>
      <c r="T403" s="1022"/>
      <c r="U403" s="1022"/>
      <c r="V403" s="1031"/>
      <c r="W403" s="1022"/>
      <c r="X403" s="1022"/>
      <c r="Y403" s="1022"/>
      <c r="Z403" s="1002"/>
      <c r="AA403" s="1002"/>
      <c r="AB403" s="1002"/>
      <c r="AC403" s="1002"/>
      <c r="AD403" s="1040"/>
      <c r="AE403" s="1010"/>
      <c r="AF403" s="1008"/>
      <c r="AG403" s="1015"/>
      <c r="AH403" s="1008"/>
      <c r="AI403" s="1016"/>
      <c r="AJ403" s="1016"/>
      <c r="AK403" s="1016"/>
      <c r="AL403" s="1016"/>
      <c r="AM403" s="1014"/>
      <c r="AN403" s="1020"/>
      <c r="AO403" s="1017"/>
      <c r="AP403" s="1017"/>
      <c r="AQ403" s="1012"/>
      <c r="AR403" s="1013"/>
    </row>
    <row r="404" spans="1:44">
      <c r="A404" s="1031"/>
      <c r="B404" s="1035"/>
      <c r="C404" s="1067"/>
      <c r="D404" s="1014"/>
      <c r="E404" s="1029"/>
      <c r="F404" s="1014"/>
      <c r="G404" s="1040"/>
      <c r="H404" s="1014"/>
      <c r="I404" s="120" t="s">
        <v>107</v>
      </c>
      <c r="J404" s="159" t="s">
        <v>90</v>
      </c>
      <c r="K404" s="1042"/>
      <c r="L404" s="1043"/>
      <c r="M404" s="1016"/>
      <c r="N404" s="1014"/>
      <c r="O404" s="1029"/>
      <c r="P404" s="1014"/>
      <c r="Q404" s="121" t="s">
        <v>108</v>
      </c>
      <c r="R404" s="122" t="s">
        <v>109</v>
      </c>
      <c r="S404" s="121">
        <v>15</v>
      </c>
      <c r="T404" s="1022"/>
      <c r="U404" s="1022"/>
      <c r="V404" s="1031"/>
      <c r="W404" s="1022"/>
      <c r="X404" s="1022"/>
      <c r="Y404" s="1022"/>
      <c r="Z404" s="1002"/>
      <c r="AA404" s="1002"/>
      <c r="AB404" s="1002"/>
      <c r="AC404" s="1002"/>
      <c r="AD404" s="1040"/>
      <c r="AE404" s="1010"/>
      <c r="AF404" s="1008"/>
      <c r="AG404" s="1015"/>
      <c r="AH404" s="1008"/>
      <c r="AI404" s="1016"/>
      <c r="AJ404" s="1016"/>
      <c r="AK404" s="1016"/>
      <c r="AL404" s="1016"/>
      <c r="AM404" s="1014"/>
      <c r="AN404" s="1020"/>
      <c r="AO404" s="1017"/>
      <c r="AP404" s="1017"/>
      <c r="AQ404" s="1012"/>
      <c r="AR404" s="1013"/>
    </row>
    <row r="405" spans="1:44">
      <c r="A405" s="1031"/>
      <c r="B405" s="1035"/>
      <c r="C405" s="1067"/>
      <c r="D405" s="1014"/>
      <c r="E405" s="1029"/>
      <c r="F405" s="1014"/>
      <c r="G405" s="1040"/>
      <c r="H405" s="1014"/>
      <c r="I405" s="120" t="s">
        <v>110</v>
      </c>
      <c r="J405" s="159" t="s">
        <v>90</v>
      </c>
      <c r="K405" s="1042"/>
      <c r="L405" s="1043"/>
      <c r="M405" s="1016"/>
      <c r="N405" s="1014"/>
      <c r="O405" s="1029"/>
      <c r="P405" s="1014"/>
      <c r="Q405" s="121" t="s">
        <v>112</v>
      </c>
      <c r="R405" s="122" t="s">
        <v>113</v>
      </c>
      <c r="S405" s="121">
        <v>15</v>
      </c>
      <c r="T405" s="1022"/>
      <c r="U405" s="1022"/>
      <c r="V405" s="1031"/>
      <c r="W405" s="1022"/>
      <c r="X405" s="1022"/>
      <c r="Y405" s="1022"/>
      <c r="Z405" s="1002"/>
      <c r="AA405" s="1002"/>
      <c r="AB405" s="1002"/>
      <c r="AC405" s="1002"/>
      <c r="AD405" s="1040"/>
      <c r="AE405" s="1010"/>
      <c r="AF405" s="1008"/>
      <c r="AG405" s="1015"/>
      <c r="AH405" s="1008"/>
      <c r="AI405" s="1016"/>
      <c r="AJ405" s="1016"/>
      <c r="AK405" s="1016"/>
      <c r="AL405" s="1016"/>
      <c r="AM405" s="1014"/>
      <c r="AN405" s="1020"/>
      <c r="AO405" s="1017"/>
      <c r="AP405" s="1017"/>
      <c r="AQ405" s="1012"/>
      <c r="AR405" s="1013"/>
    </row>
    <row r="406" spans="1:44">
      <c r="A406" s="1031"/>
      <c r="B406" s="1035"/>
      <c r="C406" s="1067"/>
      <c r="D406" s="1014"/>
      <c r="E406" s="1029"/>
      <c r="F406" s="1014"/>
      <c r="G406" s="1040"/>
      <c r="H406" s="1014"/>
      <c r="I406" s="120" t="s">
        <v>114</v>
      </c>
      <c r="J406" s="159" t="s">
        <v>90</v>
      </c>
      <c r="K406" s="1042"/>
      <c r="L406" s="1043"/>
      <c r="M406" s="1016"/>
      <c r="N406" s="1014"/>
      <c r="O406" s="1029"/>
      <c r="P406" s="1014"/>
      <c r="Q406" s="121" t="s">
        <v>115</v>
      </c>
      <c r="R406" s="122" t="s">
        <v>116</v>
      </c>
      <c r="S406" s="121">
        <v>15</v>
      </c>
      <c r="T406" s="1022"/>
      <c r="U406" s="1022"/>
      <c r="V406" s="1031"/>
      <c r="W406" s="1022"/>
      <c r="X406" s="1022"/>
      <c r="Y406" s="1022"/>
      <c r="Z406" s="1002"/>
      <c r="AA406" s="1002"/>
      <c r="AB406" s="1002"/>
      <c r="AC406" s="1002"/>
      <c r="AD406" s="1040"/>
      <c r="AE406" s="1010"/>
      <c r="AF406" s="1008"/>
      <c r="AG406" s="1015"/>
      <c r="AH406" s="1008"/>
      <c r="AI406" s="1016"/>
      <c r="AJ406" s="1016"/>
      <c r="AK406" s="1016"/>
      <c r="AL406" s="1016"/>
      <c r="AM406" s="1014"/>
      <c r="AN406" s="1020"/>
      <c r="AO406" s="1017"/>
      <c r="AP406" s="1017"/>
      <c r="AQ406" s="1012"/>
      <c r="AR406" s="1013"/>
    </row>
    <row r="407" spans="1:44">
      <c r="A407" s="1031"/>
      <c r="B407" s="1035"/>
      <c r="C407" s="1067"/>
      <c r="D407" s="1014"/>
      <c r="E407" s="1029"/>
      <c r="F407" s="1014"/>
      <c r="G407" s="1040"/>
      <c r="H407" s="1014"/>
      <c r="I407" s="120" t="s">
        <v>117</v>
      </c>
      <c r="J407" s="159" t="s">
        <v>90</v>
      </c>
      <c r="K407" s="1042"/>
      <c r="L407" s="1043"/>
      <c r="M407" s="1016"/>
      <c r="N407" s="1014"/>
      <c r="O407" s="1029"/>
      <c r="P407" s="1014"/>
      <c r="Q407" s="121" t="s">
        <v>118</v>
      </c>
      <c r="R407" s="122" t="s">
        <v>119</v>
      </c>
      <c r="S407" s="121">
        <v>15</v>
      </c>
      <c r="T407" s="1022"/>
      <c r="U407" s="1022"/>
      <c r="V407" s="1031"/>
      <c r="W407" s="1022"/>
      <c r="X407" s="1022"/>
      <c r="Y407" s="1022"/>
      <c r="Z407" s="1002"/>
      <c r="AA407" s="1002"/>
      <c r="AB407" s="1002"/>
      <c r="AC407" s="1002"/>
      <c r="AD407" s="1040"/>
      <c r="AE407" s="1010"/>
      <c r="AF407" s="1008"/>
      <c r="AG407" s="1015"/>
      <c r="AH407" s="1008"/>
      <c r="AI407" s="1016"/>
      <c r="AJ407" s="1016"/>
      <c r="AK407" s="1016"/>
      <c r="AL407" s="1016"/>
      <c r="AM407" s="1014"/>
      <c r="AN407" s="1020"/>
      <c r="AO407" s="1017"/>
      <c r="AP407" s="1017"/>
      <c r="AQ407" s="1012"/>
      <c r="AR407" s="1013"/>
    </row>
    <row r="408" spans="1:44">
      <c r="A408" s="1031"/>
      <c r="B408" s="1035"/>
      <c r="C408" s="1067"/>
      <c r="D408" s="1014"/>
      <c r="E408" s="1029"/>
      <c r="F408" s="1014"/>
      <c r="G408" s="1040"/>
      <c r="H408" s="1014"/>
      <c r="I408" s="120" t="s">
        <v>120</v>
      </c>
      <c r="J408" s="159" t="s">
        <v>90</v>
      </c>
      <c r="K408" s="1042"/>
      <c r="L408" s="1043"/>
      <c r="M408" s="1016"/>
      <c r="N408" s="1014"/>
      <c r="O408" s="1029"/>
      <c r="P408" s="1014"/>
      <c r="Q408" s="121" t="s">
        <v>121</v>
      </c>
      <c r="R408" s="122" t="s">
        <v>122</v>
      </c>
      <c r="S408" s="121">
        <v>10</v>
      </c>
      <c r="T408" s="1022"/>
      <c r="U408" s="1022"/>
      <c r="V408" s="1031"/>
      <c r="W408" s="1022"/>
      <c r="X408" s="1022"/>
      <c r="Y408" s="1022"/>
      <c r="Z408" s="1002"/>
      <c r="AA408" s="1002"/>
      <c r="AB408" s="1002"/>
      <c r="AC408" s="1002"/>
      <c r="AD408" s="1040"/>
      <c r="AE408" s="1010"/>
      <c r="AF408" s="1008"/>
      <c r="AG408" s="1015"/>
      <c r="AH408" s="1008"/>
      <c r="AI408" s="1016"/>
      <c r="AJ408" s="1016"/>
      <c r="AK408" s="1016"/>
      <c r="AL408" s="1016"/>
      <c r="AM408" s="1014"/>
      <c r="AN408" s="1020"/>
      <c r="AO408" s="1017"/>
      <c r="AP408" s="1017"/>
      <c r="AQ408" s="1012"/>
      <c r="AR408" s="1013"/>
    </row>
    <row r="409" spans="1:44" ht="30">
      <c r="A409" s="1031"/>
      <c r="B409" s="1035"/>
      <c r="C409" s="1067"/>
      <c r="D409" s="1014"/>
      <c r="E409" s="1029"/>
      <c r="F409" s="1014"/>
      <c r="G409" s="1040"/>
      <c r="H409" s="1014"/>
      <c r="I409" s="120" t="s">
        <v>123</v>
      </c>
      <c r="J409" s="159" t="s">
        <v>90</v>
      </c>
      <c r="K409" s="1042"/>
      <c r="L409" s="1043"/>
      <c r="M409" s="1016"/>
      <c r="N409" s="1014"/>
      <c r="O409" s="1029"/>
      <c r="P409" s="1014"/>
      <c r="Q409" s="1022"/>
      <c r="R409" s="1031"/>
      <c r="S409" s="1022"/>
      <c r="T409" s="1022"/>
      <c r="U409" s="1022"/>
      <c r="V409" s="1031"/>
      <c r="W409" s="1022"/>
      <c r="X409" s="1022"/>
      <c r="Y409" s="1022"/>
      <c r="Z409" s="1002"/>
      <c r="AA409" s="1002"/>
      <c r="AB409" s="1002"/>
      <c r="AC409" s="1002"/>
      <c r="AD409" s="1040"/>
      <c r="AE409" s="1010"/>
      <c r="AF409" s="1008"/>
      <c r="AG409" s="1015"/>
      <c r="AH409" s="1008"/>
      <c r="AI409" s="1016"/>
      <c r="AJ409" s="1016"/>
      <c r="AK409" s="1016"/>
      <c r="AL409" s="1016"/>
      <c r="AM409" s="1014"/>
      <c r="AN409" s="1020"/>
      <c r="AO409" s="1017"/>
      <c r="AP409" s="1017"/>
      <c r="AQ409" s="1012"/>
      <c r="AR409" s="1013"/>
    </row>
    <row r="410" spans="1:44" hidden="1">
      <c r="A410" s="1031"/>
      <c r="B410" s="1035"/>
      <c r="C410" s="1067"/>
      <c r="D410" s="1014"/>
      <c r="E410" s="1029"/>
      <c r="F410" s="1014"/>
      <c r="G410" s="1040"/>
      <c r="H410" s="1014"/>
      <c r="I410" s="120" t="s">
        <v>124</v>
      </c>
      <c r="J410" s="159" t="s">
        <v>111</v>
      </c>
      <c r="K410" s="1042"/>
      <c r="L410" s="1043"/>
      <c r="M410" s="1016"/>
      <c r="N410" s="1014"/>
      <c r="O410" s="1029"/>
      <c r="P410" s="1014"/>
      <c r="Q410" s="1022"/>
      <c r="R410" s="1031"/>
      <c r="S410" s="1022"/>
      <c r="T410" s="1022"/>
      <c r="U410" s="1022"/>
      <c r="V410" s="1031"/>
      <c r="W410" s="1022"/>
      <c r="X410" s="1022"/>
      <c r="Y410" s="1022"/>
      <c r="Z410" s="1002"/>
      <c r="AA410" s="1002"/>
      <c r="AB410" s="1002"/>
      <c r="AC410" s="1002"/>
      <c r="AD410" s="1040"/>
      <c r="AE410" s="1010"/>
      <c r="AF410" s="1008"/>
      <c r="AG410" s="1015"/>
      <c r="AH410" s="1008"/>
      <c r="AI410" s="1016"/>
      <c r="AJ410" s="1016"/>
      <c r="AK410" s="1016"/>
      <c r="AL410" s="1016"/>
      <c r="AM410" s="1014"/>
      <c r="AN410" s="1020"/>
      <c r="AO410" s="1017"/>
      <c r="AP410" s="1017"/>
      <c r="AQ410" s="1012"/>
      <c r="AR410" s="1013"/>
    </row>
    <row r="411" spans="1:44" hidden="1">
      <c r="A411" s="1031"/>
      <c r="B411" s="1035"/>
      <c r="C411" s="1067"/>
      <c r="D411" s="1014"/>
      <c r="E411" s="1029"/>
      <c r="F411" s="1014"/>
      <c r="G411" s="1040"/>
      <c r="H411" s="1014"/>
      <c r="I411" s="120" t="s">
        <v>125</v>
      </c>
      <c r="J411" s="159" t="s">
        <v>90</v>
      </c>
      <c r="K411" s="1042"/>
      <c r="L411" s="1043"/>
      <c r="M411" s="1016"/>
      <c r="N411" s="1014"/>
      <c r="O411" s="1029"/>
      <c r="P411" s="1014"/>
      <c r="Q411" s="1022"/>
      <c r="R411" s="1031"/>
      <c r="S411" s="1022"/>
      <c r="T411" s="1022"/>
      <c r="U411" s="1022"/>
      <c r="V411" s="1031"/>
      <c r="W411" s="1022"/>
      <c r="X411" s="1022"/>
      <c r="Y411" s="1022"/>
      <c r="Z411" s="1002"/>
      <c r="AA411" s="1002"/>
      <c r="AB411" s="1002"/>
      <c r="AC411" s="1002"/>
      <c r="AD411" s="1040"/>
      <c r="AE411" s="1010"/>
      <c r="AF411" s="1008"/>
      <c r="AG411" s="1015"/>
      <c r="AH411" s="1008"/>
      <c r="AI411" s="1016"/>
      <c r="AJ411" s="1016"/>
      <c r="AK411" s="1016"/>
      <c r="AL411" s="1016"/>
      <c r="AM411" s="1014"/>
      <c r="AN411" s="1020"/>
      <c r="AO411" s="1017"/>
      <c r="AP411" s="1017"/>
      <c r="AQ411" s="1012"/>
      <c r="AR411" s="1013"/>
    </row>
    <row r="412" spans="1:44" ht="46.5" hidden="1" customHeight="1">
      <c r="A412" s="1031"/>
      <c r="B412" s="1035"/>
      <c r="C412" s="1067"/>
      <c r="D412" s="1014"/>
      <c r="E412" s="1029"/>
      <c r="F412" s="1014"/>
      <c r="G412" s="1040"/>
      <c r="H412" s="1014"/>
      <c r="I412" s="120" t="s">
        <v>126</v>
      </c>
      <c r="J412" s="159" t="s">
        <v>90</v>
      </c>
      <c r="K412" s="1042"/>
      <c r="L412" s="1043"/>
      <c r="M412" s="1016"/>
      <c r="N412" s="1014"/>
      <c r="O412" s="1029"/>
      <c r="P412" s="1014"/>
      <c r="Q412" s="1022"/>
      <c r="R412" s="1031"/>
      <c r="S412" s="1022"/>
      <c r="T412" s="1022"/>
      <c r="U412" s="1022"/>
      <c r="V412" s="1031"/>
      <c r="W412" s="1022"/>
      <c r="X412" s="1022"/>
      <c r="Y412" s="1022"/>
      <c r="Z412" s="1003"/>
      <c r="AA412" s="1003"/>
      <c r="AB412" s="1003"/>
      <c r="AC412" s="1003"/>
      <c r="AD412" s="1041"/>
      <c r="AE412" s="1011"/>
      <c r="AF412" s="1008"/>
      <c r="AG412" s="1015"/>
      <c r="AH412" s="1008"/>
      <c r="AI412" s="1016"/>
      <c r="AJ412" s="1016"/>
      <c r="AK412" s="1016"/>
      <c r="AL412" s="1016"/>
      <c r="AM412" s="1014"/>
      <c r="AN412" s="1021"/>
      <c r="AO412" s="1017"/>
      <c r="AP412" s="1017"/>
      <c r="AQ412" s="1012"/>
      <c r="AR412" s="1013"/>
    </row>
    <row r="413" spans="1:44">
      <c r="A413" s="1031"/>
      <c r="B413" s="1035"/>
      <c r="C413" s="1067"/>
      <c r="D413" s="1014"/>
      <c r="E413" s="1029" t="s">
        <v>570</v>
      </c>
      <c r="F413" s="1014"/>
      <c r="G413" s="1040"/>
      <c r="H413" s="1014"/>
      <c r="I413" s="120" t="s">
        <v>127</v>
      </c>
      <c r="J413" s="159" t="s">
        <v>90</v>
      </c>
      <c r="K413" s="1042"/>
      <c r="L413" s="1043"/>
      <c r="M413" s="1016"/>
      <c r="N413" s="1014"/>
      <c r="O413" s="1029" t="s">
        <v>571</v>
      </c>
      <c r="P413" s="1014"/>
      <c r="Q413" s="121" t="s">
        <v>93</v>
      </c>
      <c r="R413" s="122"/>
      <c r="S413" s="121" t="s">
        <v>201</v>
      </c>
      <c r="T413" s="1022">
        <v>0</v>
      </c>
      <c r="U413" s="1022" t="s">
        <v>739</v>
      </c>
      <c r="V413" s="1031"/>
      <c r="W413" s="1022">
        <v>0</v>
      </c>
      <c r="X413" s="1022" t="b">
        <v>0</v>
      </c>
      <c r="Y413" s="1022"/>
      <c r="Z413" s="1001"/>
      <c r="AA413" s="1001"/>
      <c r="AB413" s="1001"/>
      <c r="AC413" s="1001"/>
      <c r="AD413" s="1039"/>
      <c r="AE413" s="1009"/>
      <c r="AF413" s="1008"/>
      <c r="AG413" s="1015"/>
      <c r="AH413" s="1008"/>
      <c r="AI413" s="1016"/>
      <c r="AJ413" s="1016"/>
      <c r="AK413" s="1016"/>
      <c r="AL413" s="1016"/>
      <c r="AM413" s="1014"/>
      <c r="AN413" s="1023" t="s">
        <v>843</v>
      </c>
      <c r="AO413" s="1017"/>
      <c r="AP413" s="1017"/>
      <c r="AQ413" s="1012"/>
      <c r="AR413" s="1013" t="s">
        <v>844</v>
      </c>
    </row>
    <row r="414" spans="1:44">
      <c r="A414" s="1031"/>
      <c r="B414" s="1035"/>
      <c r="C414" s="1067"/>
      <c r="D414" s="1014"/>
      <c r="E414" s="1029"/>
      <c r="F414" s="1014"/>
      <c r="G414" s="1040"/>
      <c r="H414" s="1014"/>
      <c r="I414" s="123" t="s">
        <v>128</v>
      </c>
      <c r="J414" s="159" t="s">
        <v>90</v>
      </c>
      <c r="K414" s="1042"/>
      <c r="L414" s="1043"/>
      <c r="M414" s="1016"/>
      <c r="N414" s="1014"/>
      <c r="O414" s="1029"/>
      <c r="P414" s="1014"/>
      <c r="Q414" s="121" t="s">
        <v>105</v>
      </c>
      <c r="R414" s="122"/>
      <c r="S414" s="121" t="s">
        <v>201</v>
      </c>
      <c r="T414" s="1022"/>
      <c r="U414" s="1022"/>
      <c r="V414" s="1031"/>
      <c r="W414" s="1022"/>
      <c r="X414" s="1022"/>
      <c r="Y414" s="1022"/>
      <c r="Z414" s="1002"/>
      <c r="AA414" s="1002"/>
      <c r="AB414" s="1002"/>
      <c r="AC414" s="1002"/>
      <c r="AD414" s="1040"/>
      <c r="AE414" s="1010"/>
      <c r="AF414" s="1008"/>
      <c r="AG414" s="1015"/>
      <c r="AH414" s="1008"/>
      <c r="AI414" s="1016"/>
      <c r="AJ414" s="1016"/>
      <c r="AK414" s="1016"/>
      <c r="AL414" s="1016"/>
      <c r="AM414" s="1014"/>
      <c r="AN414" s="1023"/>
      <c r="AO414" s="1017"/>
      <c r="AP414" s="1017"/>
      <c r="AQ414" s="1012"/>
      <c r="AR414" s="1013"/>
    </row>
    <row r="415" spans="1:44">
      <c r="A415" s="1031"/>
      <c r="B415" s="1035"/>
      <c r="C415" s="1067"/>
      <c r="D415" s="1014"/>
      <c r="E415" s="1029"/>
      <c r="F415" s="1014"/>
      <c r="G415" s="1040"/>
      <c r="H415" s="1014"/>
      <c r="I415" s="123" t="s">
        <v>129</v>
      </c>
      <c r="J415" s="159" t="s">
        <v>90</v>
      </c>
      <c r="K415" s="1042"/>
      <c r="L415" s="1043"/>
      <c r="M415" s="1016"/>
      <c r="N415" s="1014"/>
      <c r="O415" s="1029"/>
      <c r="P415" s="1014"/>
      <c r="Q415" s="121" t="s">
        <v>108</v>
      </c>
      <c r="R415" s="122"/>
      <c r="S415" s="121" t="s">
        <v>201</v>
      </c>
      <c r="T415" s="1022"/>
      <c r="U415" s="1022"/>
      <c r="V415" s="1031"/>
      <c r="W415" s="1022"/>
      <c r="X415" s="1022"/>
      <c r="Y415" s="1022"/>
      <c r="Z415" s="1002"/>
      <c r="AA415" s="1002"/>
      <c r="AB415" s="1002"/>
      <c r="AC415" s="1002"/>
      <c r="AD415" s="1040"/>
      <c r="AE415" s="1010"/>
      <c r="AF415" s="1008"/>
      <c r="AG415" s="1015"/>
      <c r="AH415" s="1008"/>
      <c r="AI415" s="1016"/>
      <c r="AJ415" s="1016"/>
      <c r="AK415" s="1016"/>
      <c r="AL415" s="1016"/>
      <c r="AM415" s="1014"/>
      <c r="AN415" s="1023"/>
      <c r="AO415" s="1017"/>
      <c r="AP415" s="1017"/>
      <c r="AQ415" s="1012"/>
      <c r="AR415" s="1013"/>
    </row>
    <row r="416" spans="1:44">
      <c r="A416" s="1031"/>
      <c r="B416" s="1035"/>
      <c r="C416" s="1067"/>
      <c r="D416" s="1014"/>
      <c r="E416" s="1029"/>
      <c r="F416" s="1014"/>
      <c r="G416" s="1040"/>
      <c r="H416" s="1014"/>
      <c r="I416" s="123" t="s">
        <v>130</v>
      </c>
      <c r="J416" s="159" t="s">
        <v>90</v>
      </c>
      <c r="K416" s="1042"/>
      <c r="L416" s="1043"/>
      <c r="M416" s="1016"/>
      <c r="N416" s="1014"/>
      <c r="O416" s="1029"/>
      <c r="P416" s="1014"/>
      <c r="Q416" s="121" t="s">
        <v>112</v>
      </c>
      <c r="R416" s="122"/>
      <c r="S416" s="121" t="s">
        <v>201</v>
      </c>
      <c r="T416" s="1022"/>
      <c r="U416" s="1022"/>
      <c r="V416" s="1031"/>
      <c r="W416" s="1022"/>
      <c r="X416" s="1022"/>
      <c r="Y416" s="1022"/>
      <c r="Z416" s="1002"/>
      <c r="AA416" s="1002"/>
      <c r="AB416" s="1002"/>
      <c r="AC416" s="1002"/>
      <c r="AD416" s="1040"/>
      <c r="AE416" s="1010"/>
      <c r="AF416" s="1008"/>
      <c r="AG416" s="1015"/>
      <c r="AH416" s="1008"/>
      <c r="AI416" s="1016"/>
      <c r="AJ416" s="1016"/>
      <c r="AK416" s="1016"/>
      <c r="AL416" s="1016"/>
      <c r="AM416" s="1014"/>
      <c r="AN416" s="1023"/>
      <c r="AO416" s="1017"/>
      <c r="AP416" s="1017"/>
      <c r="AQ416" s="1012"/>
      <c r="AR416" s="1013"/>
    </row>
    <row r="417" spans="1:44">
      <c r="A417" s="1031"/>
      <c r="B417" s="1035"/>
      <c r="C417" s="1067"/>
      <c r="D417" s="1014"/>
      <c r="E417" s="1029"/>
      <c r="F417" s="1014"/>
      <c r="G417" s="1040"/>
      <c r="H417" s="1014"/>
      <c r="I417" s="123" t="s">
        <v>131</v>
      </c>
      <c r="J417" s="124" t="s">
        <v>111</v>
      </c>
      <c r="K417" s="1042"/>
      <c r="L417" s="1043"/>
      <c r="M417" s="1016"/>
      <c r="N417" s="1014"/>
      <c r="O417" s="1029"/>
      <c r="P417" s="1014"/>
      <c r="Q417" s="121" t="s">
        <v>115</v>
      </c>
      <c r="R417" s="122"/>
      <c r="S417" s="121" t="s">
        <v>201</v>
      </c>
      <c r="T417" s="1022"/>
      <c r="U417" s="1022"/>
      <c r="V417" s="1031"/>
      <c r="W417" s="1022"/>
      <c r="X417" s="1022"/>
      <c r="Y417" s="1022"/>
      <c r="Z417" s="1002"/>
      <c r="AA417" s="1002"/>
      <c r="AB417" s="1002"/>
      <c r="AC417" s="1002"/>
      <c r="AD417" s="1040"/>
      <c r="AE417" s="1010"/>
      <c r="AF417" s="1008"/>
      <c r="AG417" s="1015"/>
      <c r="AH417" s="1008"/>
      <c r="AI417" s="1016"/>
      <c r="AJ417" s="1016"/>
      <c r="AK417" s="1016"/>
      <c r="AL417" s="1016"/>
      <c r="AM417" s="1014"/>
      <c r="AN417" s="1023"/>
      <c r="AO417" s="1017"/>
      <c r="AP417" s="1017"/>
      <c r="AQ417" s="1012"/>
      <c r="AR417" s="1013"/>
    </row>
    <row r="418" spans="1:44">
      <c r="A418" s="1031"/>
      <c r="B418" s="1035"/>
      <c r="C418" s="1067"/>
      <c r="D418" s="1014"/>
      <c r="E418" s="1029"/>
      <c r="F418" s="1014"/>
      <c r="G418" s="1040"/>
      <c r="H418" s="1014"/>
      <c r="I418" s="123" t="s">
        <v>132</v>
      </c>
      <c r="J418" s="159" t="s">
        <v>111</v>
      </c>
      <c r="K418" s="1042"/>
      <c r="L418" s="1043"/>
      <c r="M418" s="1016"/>
      <c r="N418" s="1014"/>
      <c r="O418" s="1029"/>
      <c r="P418" s="1014"/>
      <c r="Q418" s="121" t="s">
        <v>118</v>
      </c>
      <c r="R418" s="122"/>
      <c r="S418" s="121" t="s">
        <v>201</v>
      </c>
      <c r="T418" s="1022"/>
      <c r="U418" s="1022"/>
      <c r="V418" s="1031"/>
      <c r="W418" s="1022"/>
      <c r="X418" s="1022"/>
      <c r="Y418" s="1022"/>
      <c r="Z418" s="1002"/>
      <c r="AA418" s="1002"/>
      <c r="AB418" s="1002"/>
      <c r="AC418" s="1002"/>
      <c r="AD418" s="1040"/>
      <c r="AE418" s="1010"/>
      <c r="AF418" s="1008"/>
      <c r="AG418" s="1015"/>
      <c r="AH418" s="1008"/>
      <c r="AI418" s="1016"/>
      <c r="AJ418" s="1016"/>
      <c r="AK418" s="1016"/>
      <c r="AL418" s="1016"/>
      <c r="AM418" s="1014"/>
      <c r="AN418" s="1023"/>
      <c r="AO418" s="1017"/>
      <c r="AP418" s="1017"/>
      <c r="AQ418" s="1012"/>
      <c r="AR418" s="1013"/>
    </row>
    <row r="419" spans="1:44">
      <c r="A419" s="1031"/>
      <c r="B419" s="1035"/>
      <c r="C419" s="1067"/>
      <c r="D419" s="1014"/>
      <c r="E419" s="1029"/>
      <c r="F419" s="1014"/>
      <c r="G419" s="1040"/>
      <c r="H419" s="1014"/>
      <c r="I419" s="123" t="s">
        <v>133</v>
      </c>
      <c r="J419" s="159" t="s">
        <v>111</v>
      </c>
      <c r="K419" s="1042"/>
      <c r="L419" s="1043"/>
      <c r="M419" s="1016"/>
      <c r="N419" s="1014"/>
      <c r="O419" s="1029"/>
      <c r="P419" s="1014"/>
      <c r="Q419" s="121" t="s">
        <v>121</v>
      </c>
      <c r="R419" s="122"/>
      <c r="S419" s="121" t="s">
        <v>201</v>
      </c>
      <c r="T419" s="1022"/>
      <c r="U419" s="1022"/>
      <c r="V419" s="1031"/>
      <c r="W419" s="1022"/>
      <c r="X419" s="1022"/>
      <c r="Y419" s="1022"/>
      <c r="Z419" s="1002"/>
      <c r="AA419" s="1002"/>
      <c r="AB419" s="1002"/>
      <c r="AC419" s="1002"/>
      <c r="AD419" s="1040"/>
      <c r="AE419" s="1010"/>
      <c r="AF419" s="1008"/>
      <c r="AG419" s="1015"/>
      <c r="AH419" s="1008"/>
      <c r="AI419" s="1016"/>
      <c r="AJ419" s="1016"/>
      <c r="AK419" s="1016"/>
      <c r="AL419" s="1016"/>
      <c r="AM419" s="1014"/>
      <c r="AN419" s="1023"/>
      <c r="AO419" s="1017"/>
      <c r="AP419" s="1017"/>
      <c r="AQ419" s="1012"/>
      <c r="AR419" s="1013"/>
    </row>
    <row r="420" spans="1:44">
      <c r="A420" s="1031"/>
      <c r="B420" s="1035"/>
      <c r="C420" s="1067"/>
      <c r="D420" s="1014"/>
      <c r="E420" s="1029"/>
      <c r="F420" s="1014"/>
      <c r="G420" s="1041"/>
      <c r="H420" s="1014"/>
      <c r="I420" s="123" t="s">
        <v>134</v>
      </c>
      <c r="J420" s="159" t="s">
        <v>111</v>
      </c>
      <c r="K420" s="1042"/>
      <c r="L420" s="1043"/>
      <c r="M420" s="1016"/>
      <c r="N420" s="1014"/>
      <c r="O420" s="1029"/>
      <c r="P420" s="1014"/>
      <c r="Q420" s="121"/>
      <c r="R420" s="122"/>
      <c r="S420" s="121"/>
      <c r="T420" s="1022"/>
      <c r="U420" s="1022"/>
      <c r="V420" s="1031"/>
      <c r="W420" s="1022"/>
      <c r="X420" s="1022"/>
      <c r="Y420" s="1022"/>
      <c r="Z420" s="1003"/>
      <c r="AA420" s="1003"/>
      <c r="AB420" s="1003"/>
      <c r="AC420" s="1003"/>
      <c r="AD420" s="1041"/>
      <c r="AE420" s="1011"/>
      <c r="AF420" s="1008"/>
      <c r="AG420" s="1015"/>
      <c r="AH420" s="1008"/>
      <c r="AI420" s="1016"/>
      <c r="AJ420" s="1016"/>
      <c r="AK420" s="1016"/>
      <c r="AL420" s="1016"/>
      <c r="AM420" s="1014"/>
      <c r="AN420" s="1023"/>
      <c r="AO420" s="1017"/>
      <c r="AP420" s="1017"/>
      <c r="AQ420" s="1012"/>
      <c r="AR420" s="1013"/>
    </row>
    <row r="421" spans="1:44" ht="15" customHeight="1">
      <c r="A421" s="1031">
        <v>22</v>
      </c>
      <c r="B421" s="1035" t="s">
        <v>845</v>
      </c>
      <c r="C421" s="1039" t="s">
        <v>846</v>
      </c>
      <c r="D421" s="1039" t="s">
        <v>85</v>
      </c>
      <c r="E421" s="1079" t="s">
        <v>847</v>
      </c>
      <c r="F421" s="1039" t="s">
        <v>848</v>
      </c>
      <c r="G421" s="1039" t="s">
        <v>564</v>
      </c>
      <c r="H421" s="1039" t="s">
        <v>88</v>
      </c>
      <c r="I421" s="168" t="s">
        <v>89</v>
      </c>
      <c r="J421" s="165" t="s">
        <v>90</v>
      </c>
      <c r="K421" s="1082">
        <v>11</v>
      </c>
      <c r="L421" s="1091" t="s">
        <v>40</v>
      </c>
      <c r="M421" s="1077" t="s">
        <v>706</v>
      </c>
      <c r="N421" s="1078" t="s">
        <v>565</v>
      </c>
      <c r="O421" s="1074" t="s">
        <v>849</v>
      </c>
      <c r="P421" s="1078" t="s">
        <v>92</v>
      </c>
      <c r="Q421" s="163" t="s">
        <v>93</v>
      </c>
      <c r="R421" s="164" t="s">
        <v>94</v>
      </c>
      <c r="S421" s="163">
        <v>15</v>
      </c>
      <c r="T421" s="1076">
        <v>100</v>
      </c>
      <c r="U421" s="1076" t="s">
        <v>95</v>
      </c>
      <c r="V421" s="1030" t="s">
        <v>95</v>
      </c>
      <c r="W421" s="1076" t="s">
        <v>95</v>
      </c>
      <c r="X421" s="1076">
        <v>100</v>
      </c>
      <c r="Y421" s="1076">
        <v>100</v>
      </c>
      <c r="Z421" s="1001" t="s">
        <v>578</v>
      </c>
      <c r="AA421" s="1004">
        <v>0.33</v>
      </c>
      <c r="AB421" s="1004">
        <v>0.33</v>
      </c>
      <c r="AC421" s="1004">
        <v>0.34</v>
      </c>
      <c r="AD421" s="1039" t="s">
        <v>850</v>
      </c>
      <c r="AE421" s="1009" t="s">
        <v>851</v>
      </c>
      <c r="AF421" s="1089" t="s">
        <v>95</v>
      </c>
      <c r="AG421" s="1090" t="s">
        <v>99</v>
      </c>
      <c r="AH421" s="1089" t="s">
        <v>100</v>
      </c>
      <c r="AI421" s="1077" t="s">
        <v>88</v>
      </c>
      <c r="AJ421" s="1077" t="s">
        <v>705</v>
      </c>
      <c r="AK421" s="1077" t="s">
        <v>40</v>
      </c>
      <c r="AL421" s="1077" t="s">
        <v>706</v>
      </c>
      <c r="AM421" s="1078" t="s">
        <v>565</v>
      </c>
      <c r="AN421" s="1075" t="s">
        <v>852</v>
      </c>
      <c r="AO421" s="1017">
        <v>44562</v>
      </c>
      <c r="AP421" s="1017">
        <v>44926</v>
      </c>
      <c r="AQ421" s="1078" t="s">
        <v>853</v>
      </c>
      <c r="AR421" s="1078" t="s">
        <v>854</v>
      </c>
    </row>
    <row r="422" spans="1:44">
      <c r="A422" s="1031"/>
      <c r="B422" s="1035"/>
      <c r="C422" s="1040"/>
      <c r="D422" s="1040"/>
      <c r="E422" s="1080"/>
      <c r="F422" s="1040"/>
      <c r="G422" s="1040"/>
      <c r="H422" s="1040"/>
      <c r="I422" s="168" t="s">
        <v>104</v>
      </c>
      <c r="J422" s="165" t="s">
        <v>111</v>
      </c>
      <c r="K422" s="1082"/>
      <c r="L422" s="1091"/>
      <c r="M422" s="1077"/>
      <c r="N422" s="1078"/>
      <c r="O422" s="1074"/>
      <c r="P422" s="1078"/>
      <c r="Q422" s="163" t="s">
        <v>105</v>
      </c>
      <c r="R422" s="164" t="s">
        <v>106</v>
      </c>
      <c r="S422" s="163">
        <v>15</v>
      </c>
      <c r="T422" s="1076"/>
      <c r="U422" s="1076"/>
      <c r="V422" s="1030"/>
      <c r="W422" s="1076"/>
      <c r="X422" s="1076"/>
      <c r="Y422" s="1076"/>
      <c r="Z422" s="1002"/>
      <c r="AA422" s="1005"/>
      <c r="AB422" s="1005"/>
      <c r="AC422" s="1005"/>
      <c r="AD422" s="1040"/>
      <c r="AE422" s="1010"/>
      <c r="AF422" s="1089"/>
      <c r="AG422" s="1090"/>
      <c r="AH422" s="1089"/>
      <c r="AI422" s="1077"/>
      <c r="AJ422" s="1077"/>
      <c r="AK422" s="1077"/>
      <c r="AL422" s="1077"/>
      <c r="AM422" s="1078"/>
      <c r="AN422" s="1075"/>
      <c r="AO422" s="1017"/>
      <c r="AP422" s="1017"/>
      <c r="AQ422" s="1078"/>
      <c r="AR422" s="1078"/>
    </row>
    <row r="423" spans="1:44">
      <c r="A423" s="1031"/>
      <c r="B423" s="1035"/>
      <c r="C423" s="1040"/>
      <c r="D423" s="1040"/>
      <c r="E423" s="1080"/>
      <c r="F423" s="1040"/>
      <c r="G423" s="1040"/>
      <c r="H423" s="1040"/>
      <c r="I423" s="168" t="s">
        <v>107</v>
      </c>
      <c r="J423" s="165" t="s">
        <v>111</v>
      </c>
      <c r="K423" s="1082"/>
      <c r="L423" s="1091"/>
      <c r="M423" s="1077"/>
      <c r="N423" s="1078"/>
      <c r="O423" s="1074"/>
      <c r="P423" s="1078"/>
      <c r="Q423" s="163" t="s">
        <v>108</v>
      </c>
      <c r="R423" s="164" t="s">
        <v>109</v>
      </c>
      <c r="S423" s="163">
        <v>15</v>
      </c>
      <c r="T423" s="1076"/>
      <c r="U423" s="1076"/>
      <c r="V423" s="1030"/>
      <c r="W423" s="1076"/>
      <c r="X423" s="1076"/>
      <c r="Y423" s="1076"/>
      <c r="Z423" s="1002"/>
      <c r="AA423" s="1005"/>
      <c r="AB423" s="1005"/>
      <c r="AC423" s="1005"/>
      <c r="AD423" s="1040"/>
      <c r="AE423" s="1010"/>
      <c r="AF423" s="1089"/>
      <c r="AG423" s="1090"/>
      <c r="AH423" s="1089"/>
      <c r="AI423" s="1077"/>
      <c r="AJ423" s="1077"/>
      <c r="AK423" s="1077"/>
      <c r="AL423" s="1077"/>
      <c r="AM423" s="1078"/>
      <c r="AN423" s="1075"/>
      <c r="AO423" s="1017"/>
      <c r="AP423" s="1017"/>
      <c r="AQ423" s="1078"/>
      <c r="AR423" s="1078"/>
    </row>
    <row r="424" spans="1:44">
      <c r="A424" s="1031"/>
      <c r="B424" s="1035"/>
      <c r="C424" s="1040"/>
      <c r="D424" s="1040"/>
      <c r="E424" s="1080"/>
      <c r="F424" s="1040"/>
      <c r="G424" s="1040"/>
      <c r="H424" s="1040"/>
      <c r="I424" s="168" t="s">
        <v>110</v>
      </c>
      <c r="J424" s="165" t="s">
        <v>111</v>
      </c>
      <c r="K424" s="1082"/>
      <c r="L424" s="1091"/>
      <c r="M424" s="1077"/>
      <c r="N424" s="1078"/>
      <c r="O424" s="1074"/>
      <c r="P424" s="1078"/>
      <c r="Q424" s="163" t="s">
        <v>112</v>
      </c>
      <c r="R424" s="164" t="s">
        <v>113</v>
      </c>
      <c r="S424" s="163">
        <v>15</v>
      </c>
      <c r="T424" s="1076"/>
      <c r="U424" s="1076"/>
      <c r="V424" s="1030"/>
      <c r="W424" s="1076"/>
      <c r="X424" s="1076"/>
      <c r="Y424" s="1076"/>
      <c r="Z424" s="1002"/>
      <c r="AA424" s="1005"/>
      <c r="AB424" s="1005"/>
      <c r="AC424" s="1005"/>
      <c r="AD424" s="1040"/>
      <c r="AE424" s="1010"/>
      <c r="AF424" s="1089"/>
      <c r="AG424" s="1090"/>
      <c r="AH424" s="1089"/>
      <c r="AI424" s="1077"/>
      <c r="AJ424" s="1077"/>
      <c r="AK424" s="1077"/>
      <c r="AL424" s="1077"/>
      <c r="AM424" s="1078"/>
      <c r="AN424" s="1075"/>
      <c r="AO424" s="1017"/>
      <c r="AP424" s="1017"/>
      <c r="AQ424" s="1078"/>
      <c r="AR424" s="1078"/>
    </row>
    <row r="425" spans="1:44">
      <c r="A425" s="1031"/>
      <c r="B425" s="1035"/>
      <c r="C425" s="1040"/>
      <c r="D425" s="1040"/>
      <c r="E425" s="1080"/>
      <c r="F425" s="1040"/>
      <c r="G425" s="1040"/>
      <c r="H425" s="1040"/>
      <c r="I425" s="168" t="s">
        <v>114</v>
      </c>
      <c r="J425" s="165" t="s">
        <v>90</v>
      </c>
      <c r="K425" s="1082"/>
      <c r="L425" s="1091"/>
      <c r="M425" s="1077"/>
      <c r="N425" s="1078"/>
      <c r="O425" s="1074"/>
      <c r="P425" s="1078"/>
      <c r="Q425" s="163" t="s">
        <v>115</v>
      </c>
      <c r="R425" s="164" t="s">
        <v>116</v>
      </c>
      <c r="S425" s="163">
        <v>15</v>
      </c>
      <c r="T425" s="1076"/>
      <c r="U425" s="1076"/>
      <c r="V425" s="1030"/>
      <c r="W425" s="1076"/>
      <c r="X425" s="1076"/>
      <c r="Y425" s="1076"/>
      <c r="Z425" s="1002"/>
      <c r="AA425" s="1005"/>
      <c r="AB425" s="1005"/>
      <c r="AC425" s="1005"/>
      <c r="AD425" s="1040"/>
      <c r="AE425" s="1010"/>
      <c r="AF425" s="1089"/>
      <c r="AG425" s="1090"/>
      <c r="AH425" s="1089"/>
      <c r="AI425" s="1077"/>
      <c r="AJ425" s="1077"/>
      <c r="AK425" s="1077"/>
      <c r="AL425" s="1077"/>
      <c r="AM425" s="1078"/>
      <c r="AN425" s="1075"/>
      <c r="AO425" s="1017"/>
      <c r="AP425" s="1017"/>
      <c r="AQ425" s="1078"/>
      <c r="AR425" s="1078"/>
    </row>
    <row r="426" spans="1:44">
      <c r="A426" s="1031"/>
      <c r="B426" s="1035"/>
      <c r="C426" s="1040"/>
      <c r="D426" s="1040"/>
      <c r="E426" s="1080"/>
      <c r="F426" s="1040"/>
      <c r="G426" s="1040"/>
      <c r="H426" s="1040"/>
      <c r="I426" s="168" t="s">
        <v>117</v>
      </c>
      <c r="J426" s="165" t="s">
        <v>90</v>
      </c>
      <c r="K426" s="1082"/>
      <c r="L426" s="1091"/>
      <c r="M426" s="1077"/>
      <c r="N426" s="1078"/>
      <c r="O426" s="1074"/>
      <c r="P426" s="1078"/>
      <c r="Q426" s="163" t="s">
        <v>118</v>
      </c>
      <c r="R426" s="164" t="s">
        <v>119</v>
      </c>
      <c r="S426" s="163">
        <v>15</v>
      </c>
      <c r="T426" s="1076"/>
      <c r="U426" s="1076"/>
      <c r="V426" s="1030"/>
      <c r="W426" s="1076"/>
      <c r="X426" s="1076"/>
      <c r="Y426" s="1076"/>
      <c r="Z426" s="1002"/>
      <c r="AA426" s="1005"/>
      <c r="AB426" s="1005"/>
      <c r="AC426" s="1005"/>
      <c r="AD426" s="1040"/>
      <c r="AE426" s="1010"/>
      <c r="AF426" s="1089"/>
      <c r="AG426" s="1090"/>
      <c r="AH426" s="1089"/>
      <c r="AI426" s="1077"/>
      <c r="AJ426" s="1077"/>
      <c r="AK426" s="1077"/>
      <c r="AL426" s="1077"/>
      <c r="AM426" s="1078"/>
      <c r="AN426" s="1075"/>
      <c r="AO426" s="1017"/>
      <c r="AP426" s="1017"/>
      <c r="AQ426" s="1078"/>
      <c r="AR426" s="1078"/>
    </row>
    <row r="427" spans="1:44">
      <c r="A427" s="1031"/>
      <c r="B427" s="1035"/>
      <c r="C427" s="1040"/>
      <c r="D427" s="1040"/>
      <c r="E427" s="1080"/>
      <c r="F427" s="1040"/>
      <c r="G427" s="1040"/>
      <c r="H427" s="1040"/>
      <c r="I427" s="168" t="s">
        <v>120</v>
      </c>
      <c r="J427" s="165" t="s">
        <v>111</v>
      </c>
      <c r="K427" s="1082"/>
      <c r="L427" s="1091"/>
      <c r="M427" s="1077"/>
      <c r="N427" s="1078"/>
      <c r="O427" s="1074"/>
      <c r="P427" s="1078"/>
      <c r="Q427" s="163" t="s">
        <v>121</v>
      </c>
      <c r="R427" s="164" t="s">
        <v>122</v>
      </c>
      <c r="S427" s="163">
        <v>10</v>
      </c>
      <c r="T427" s="1076"/>
      <c r="U427" s="1076"/>
      <c r="V427" s="1030"/>
      <c r="W427" s="1076"/>
      <c r="X427" s="1076"/>
      <c r="Y427" s="1076"/>
      <c r="Z427" s="1002"/>
      <c r="AA427" s="1005"/>
      <c r="AB427" s="1005"/>
      <c r="AC427" s="1005"/>
      <c r="AD427" s="1040"/>
      <c r="AE427" s="1010"/>
      <c r="AF427" s="1089"/>
      <c r="AG427" s="1090"/>
      <c r="AH427" s="1089"/>
      <c r="AI427" s="1077"/>
      <c r="AJ427" s="1077"/>
      <c r="AK427" s="1077"/>
      <c r="AL427" s="1077"/>
      <c r="AM427" s="1078"/>
      <c r="AN427" s="1075"/>
      <c r="AO427" s="1017"/>
      <c r="AP427" s="1017"/>
      <c r="AQ427" s="1078"/>
      <c r="AR427" s="1078"/>
    </row>
    <row r="428" spans="1:44" ht="30">
      <c r="A428" s="1031"/>
      <c r="B428" s="1035"/>
      <c r="C428" s="1040"/>
      <c r="D428" s="1040"/>
      <c r="E428" s="1080"/>
      <c r="F428" s="1040"/>
      <c r="G428" s="1040"/>
      <c r="H428" s="1040"/>
      <c r="I428" s="168" t="s">
        <v>123</v>
      </c>
      <c r="J428" s="165" t="s">
        <v>90</v>
      </c>
      <c r="K428" s="1082"/>
      <c r="L428" s="1091"/>
      <c r="M428" s="1077"/>
      <c r="N428" s="1078"/>
      <c r="O428" s="1074"/>
      <c r="P428" s="1078"/>
      <c r="Q428" s="1076"/>
      <c r="R428" s="1030"/>
      <c r="S428" s="1076"/>
      <c r="T428" s="1076"/>
      <c r="U428" s="1076"/>
      <c r="V428" s="1030"/>
      <c r="W428" s="1076"/>
      <c r="X428" s="1076"/>
      <c r="Y428" s="1076"/>
      <c r="Z428" s="1002"/>
      <c r="AA428" s="1005"/>
      <c r="AB428" s="1005"/>
      <c r="AC428" s="1005"/>
      <c r="AD428" s="1040"/>
      <c r="AE428" s="1010"/>
      <c r="AF428" s="1089"/>
      <c r="AG428" s="1090"/>
      <c r="AH428" s="1089"/>
      <c r="AI428" s="1077"/>
      <c r="AJ428" s="1077"/>
      <c r="AK428" s="1077"/>
      <c r="AL428" s="1077"/>
      <c r="AM428" s="1078"/>
      <c r="AN428" s="1075"/>
      <c r="AO428" s="1017"/>
      <c r="AP428" s="1017"/>
      <c r="AQ428" s="1078"/>
      <c r="AR428" s="1078"/>
    </row>
    <row r="429" spans="1:44">
      <c r="A429" s="1031"/>
      <c r="B429" s="1035"/>
      <c r="C429" s="1040"/>
      <c r="D429" s="1040"/>
      <c r="E429" s="1080"/>
      <c r="F429" s="1040"/>
      <c r="G429" s="1040"/>
      <c r="H429" s="1040"/>
      <c r="I429" s="168" t="s">
        <v>124</v>
      </c>
      <c r="J429" s="165" t="s">
        <v>111</v>
      </c>
      <c r="K429" s="1082"/>
      <c r="L429" s="1091"/>
      <c r="M429" s="1077"/>
      <c r="N429" s="1078"/>
      <c r="O429" s="1074"/>
      <c r="P429" s="1078"/>
      <c r="Q429" s="1076"/>
      <c r="R429" s="1030"/>
      <c r="S429" s="1076"/>
      <c r="T429" s="1076"/>
      <c r="U429" s="1076"/>
      <c r="V429" s="1030"/>
      <c r="W429" s="1076"/>
      <c r="X429" s="1076"/>
      <c r="Y429" s="1076"/>
      <c r="Z429" s="1002"/>
      <c r="AA429" s="1005"/>
      <c r="AB429" s="1005"/>
      <c r="AC429" s="1005"/>
      <c r="AD429" s="1040"/>
      <c r="AE429" s="1010"/>
      <c r="AF429" s="1089"/>
      <c r="AG429" s="1090"/>
      <c r="AH429" s="1089"/>
      <c r="AI429" s="1077"/>
      <c r="AJ429" s="1077"/>
      <c r="AK429" s="1077"/>
      <c r="AL429" s="1077"/>
      <c r="AM429" s="1078"/>
      <c r="AN429" s="1075"/>
      <c r="AO429" s="1017"/>
      <c r="AP429" s="1017"/>
      <c r="AQ429" s="1078"/>
      <c r="AR429" s="1078"/>
    </row>
    <row r="430" spans="1:44">
      <c r="A430" s="1031"/>
      <c r="B430" s="1035"/>
      <c r="C430" s="1040"/>
      <c r="D430" s="1040"/>
      <c r="E430" s="1080"/>
      <c r="F430" s="1040"/>
      <c r="G430" s="1040"/>
      <c r="H430" s="1040"/>
      <c r="I430" s="168" t="s">
        <v>125</v>
      </c>
      <c r="J430" s="165" t="s">
        <v>90</v>
      </c>
      <c r="K430" s="1082"/>
      <c r="L430" s="1091"/>
      <c r="M430" s="1077"/>
      <c r="N430" s="1078"/>
      <c r="O430" s="1074"/>
      <c r="P430" s="1078"/>
      <c r="Q430" s="1076"/>
      <c r="R430" s="1030"/>
      <c r="S430" s="1076"/>
      <c r="T430" s="1076"/>
      <c r="U430" s="1076"/>
      <c r="V430" s="1030"/>
      <c r="W430" s="1076"/>
      <c r="X430" s="1076"/>
      <c r="Y430" s="1076"/>
      <c r="Z430" s="1002"/>
      <c r="AA430" s="1005"/>
      <c r="AB430" s="1005"/>
      <c r="AC430" s="1005"/>
      <c r="AD430" s="1040"/>
      <c r="AE430" s="1010"/>
      <c r="AF430" s="1089"/>
      <c r="AG430" s="1090"/>
      <c r="AH430" s="1089"/>
      <c r="AI430" s="1077"/>
      <c r="AJ430" s="1077"/>
      <c r="AK430" s="1077"/>
      <c r="AL430" s="1077"/>
      <c r="AM430" s="1078"/>
      <c r="AN430" s="1075"/>
      <c r="AO430" s="1017"/>
      <c r="AP430" s="1017"/>
      <c r="AQ430" s="1078"/>
      <c r="AR430" s="1078"/>
    </row>
    <row r="431" spans="1:44">
      <c r="A431" s="1031"/>
      <c r="B431" s="1035"/>
      <c r="C431" s="1040"/>
      <c r="D431" s="1040"/>
      <c r="E431" s="1081"/>
      <c r="F431" s="1040"/>
      <c r="G431" s="1040"/>
      <c r="H431" s="1040"/>
      <c r="I431" s="168" t="s">
        <v>126</v>
      </c>
      <c r="J431" s="165" t="s">
        <v>90</v>
      </c>
      <c r="K431" s="1082"/>
      <c r="L431" s="1091"/>
      <c r="M431" s="1077"/>
      <c r="N431" s="1078"/>
      <c r="O431" s="1074"/>
      <c r="P431" s="1078"/>
      <c r="Q431" s="1076"/>
      <c r="R431" s="1030"/>
      <c r="S431" s="1076"/>
      <c r="T431" s="1076"/>
      <c r="U431" s="1076"/>
      <c r="V431" s="1030"/>
      <c r="W431" s="1076"/>
      <c r="X431" s="1076"/>
      <c r="Y431" s="1076"/>
      <c r="Z431" s="1003"/>
      <c r="AA431" s="1006"/>
      <c r="AB431" s="1006"/>
      <c r="AC431" s="1006"/>
      <c r="AD431" s="1041"/>
      <c r="AE431" s="1011"/>
      <c r="AF431" s="1089"/>
      <c r="AG431" s="1090"/>
      <c r="AH431" s="1089"/>
      <c r="AI431" s="1077"/>
      <c r="AJ431" s="1077"/>
      <c r="AK431" s="1077"/>
      <c r="AL431" s="1077"/>
      <c r="AM431" s="1078"/>
      <c r="AN431" s="1075"/>
      <c r="AO431" s="1017"/>
      <c r="AP431" s="1017"/>
      <c r="AQ431" s="1078"/>
      <c r="AR431" s="1078"/>
    </row>
    <row r="432" spans="1:44" ht="15" customHeight="1">
      <c r="A432" s="1031"/>
      <c r="B432" s="1035"/>
      <c r="C432" s="1040"/>
      <c r="D432" s="1040"/>
      <c r="E432" s="1079" t="s">
        <v>570</v>
      </c>
      <c r="F432" s="1040"/>
      <c r="G432" s="1040"/>
      <c r="H432" s="1040"/>
      <c r="I432" s="168" t="s">
        <v>127</v>
      </c>
      <c r="J432" s="165" t="s">
        <v>90</v>
      </c>
      <c r="K432" s="1082"/>
      <c r="L432" s="1091"/>
      <c r="M432" s="1077"/>
      <c r="N432" s="1078"/>
      <c r="O432" s="1074" t="s">
        <v>571</v>
      </c>
      <c r="P432" s="1078"/>
      <c r="Q432" s="163" t="s">
        <v>93</v>
      </c>
      <c r="R432" s="164"/>
      <c r="S432" s="163" t="s">
        <v>201</v>
      </c>
      <c r="T432" s="1076">
        <v>0</v>
      </c>
      <c r="U432" s="1076" t="s">
        <v>739</v>
      </c>
      <c r="V432" s="1030"/>
      <c r="W432" s="1076">
        <v>0</v>
      </c>
      <c r="X432" s="1076" t="b">
        <v>0</v>
      </c>
      <c r="Y432" s="1076"/>
      <c r="Z432" s="1007"/>
      <c r="AA432" s="1007"/>
      <c r="AB432" s="1007"/>
      <c r="AC432" s="1007"/>
      <c r="AD432" s="1039"/>
      <c r="AE432" s="1009"/>
      <c r="AF432" s="1089"/>
      <c r="AG432" s="1090"/>
      <c r="AH432" s="1089"/>
      <c r="AI432" s="1077"/>
      <c r="AJ432" s="1077"/>
      <c r="AK432" s="1077"/>
      <c r="AL432" s="1077"/>
      <c r="AM432" s="1078"/>
      <c r="AN432" s="1075" t="s">
        <v>855</v>
      </c>
      <c r="AO432" s="1017"/>
      <c r="AP432" s="1017"/>
      <c r="AQ432" s="1078"/>
      <c r="AR432" s="1078" t="s">
        <v>856</v>
      </c>
    </row>
    <row r="433" spans="1:44">
      <c r="A433" s="1031"/>
      <c r="B433" s="1035"/>
      <c r="C433" s="1040"/>
      <c r="D433" s="1040"/>
      <c r="E433" s="1080"/>
      <c r="F433" s="1040"/>
      <c r="G433" s="1040"/>
      <c r="H433" s="1040"/>
      <c r="I433" s="166" t="s">
        <v>128</v>
      </c>
      <c r="J433" s="165" t="s">
        <v>90</v>
      </c>
      <c r="K433" s="1082"/>
      <c r="L433" s="1091"/>
      <c r="M433" s="1077"/>
      <c r="N433" s="1078"/>
      <c r="O433" s="1074"/>
      <c r="P433" s="1078"/>
      <c r="Q433" s="163" t="s">
        <v>105</v>
      </c>
      <c r="R433" s="164"/>
      <c r="S433" s="163" t="s">
        <v>201</v>
      </c>
      <c r="T433" s="1076"/>
      <c r="U433" s="1076"/>
      <c r="V433" s="1030"/>
      <c r="W433" s="1076"/>
      <c r="X433" s="1076"/>
      <c r="Y433" s="1076"/>
      <c r="Z433" s="1005"/>
      <c r="AA433" s="1005"/>
      <c r="AB433" s="1005"/>
      <c r="AC433" s="1005"/>
      <c r="AD433" s="1040"/>
      <c r="AE433" s="1010"/>
      <c r="AF433" s="1089"/>
      <c r="AG433" s="1090"/>
      <c r="AH433" s="1089"/>
      <c r="AI433" s="1077"/>
      <c r="AJ433" s="1077"/>
      <c r="AK433" s="1077"/>
      <c r="AL433" s="1077"/>
      <c r="AM433" s="1078"/>
      <c r="AN433" s="1075"/>
      <c r="AO433" s="1017"/>
      <c r="AP433" s="1017"/>
      <c r="AQ433" s="1078"/>
      <c r="AR433" s="1078"/>
    </row>
    <row r="434" spans="1:44">
      <c r="A434" s="1031"/>
      <c r="B434" s="1035"/>
      <c r="C434" s="1040"/>
      <c r="D434" s="1040"/>
      <c r="E434" s="1080"/>
      <c r="F434" s="1040"/>
      <c r="G434" s="1040"/>
      <c r="H434" s="1040"/>
      <c r="I434" s="166" t="s">
        <v>129</v>
      </c>
      <c r="J434" s="165" t="s">
        <v>90</v>
      </c>
      <c r="K434" s="1082"/>
      <c r="L434" s="1091"/>
      <c r="M434" s="1077"/>
      <c r="N434" s="1078"/>
      <c r="O434" s="1074"/>
      <c r="P434" s="1078"/>
      <c r="Q434" s="163" t="s">
        <v>108</v>
      </c>
      <c r="R434" s="164"/>
      <c r="S434" s="163" t="s">
        <v>201</v>
      </c>
      <c r="T434" s="1076"/>
      <c r="U434" s="1076"/>
      <c r="V434" s="1030"/>
      <c r="W434" s="1076"/>
      <c r="X434" s="1076"/>
      <c r="Y434" s="1076"/>
      <c r="Z434" s="1005"/>
      <c r="AA434" s="1005"/>
      <c r="AB434" s="1005"/>
      <c r="AC434" s="1005"/>
      <c r="AD434" s="1040"/>
      <c r="AE434" s="1010"/>
      <c r="AF434" s="1089"/>
      <c r="AG434" s="1090"/>
      <c r="AH434" s="1089"/>
      <c r="AI434" s="1077"/>
      <c r="AJ434" s="1077"/>
      <c r="AK434" s="1077"/>
      <c r="AL434" s="1077"/>
      <c r="AM434" s="1078"/>
      <c r="AN434" s="1075"/>
      <c r="AO434" s="1017"/>
      <c r="AP434" s="1017"/>
      <c r="AQ434" s="1078"/>
      <c r="AR434" s="1078"/>
    </row>
    <row r="435" spans="1:44">
      <c r="A435" s="1031"/>
      <c r="B435" s="1035"/>
      <c r="C435" s="1040"/>
      <c r="D435" s="1040"/>
      <c r="E435" s="1080"/>
      <c r="F435" s="1040"/>
      <c r="G435" s="1040"/>
      <c r="H435" s="1040"/>
      <c r="I435" s="166" t="s">
        <v>130</v>
      </c>
      <c r="J435" s="165" t="s">
        <v>90</v>
      </c>
      <c r="K435" s="1082"/>
      <c r="L435" s="1091"/>
      <c r="M435" s="1077"/>
      <c r="N435" s="1078"/>
      <c r="O435" s="1074"/>
      <c r="P435" s="1078"/>
      <c r="Q435" s="163" t="s">
        <v>112</v>
      </c>
      <c r="R435" s="164"/>
      <c r="S435" s="163" t="s">
        <v>201</v>
      </c>
      <c r="T435" s="1076"/>
      <c r="U435" s="1076"/>
      <c r="V435" s="1030"/>
      <c r="W435" s="1076"/>
      <c r="X435" s="1076"/>
      <c r="Y435" s="1076"/>
      <c r="Z435" s="1005"/>
      <c r="AA435" s="1005"/>
      <c r="AB435" s="1005"/>
      <c r="AC435" s="1005"/>
      <c r="AD435" s="1040"/>
      <c r="AE435" s="1010"/>
      <c r="AF435" s="1089"/>
      <c r="AG435" s="1090"/>
      <c r="AH435" s="1089"/>
      <c r="AI435" s="1077"/>
      <c r="AJ435" s="1077"/>
      <c r="AK435" s="1077"/>
      <c r="AL435" s="1077"/>
      <c r="AM435" s="1078"/>
      <c r="AN435" s="1075"/>
      <c r="AO435" s="1017"/>
      <c r="AP435" s="1017"/>
      <c r="AQ435" s="1078"/>
      <c r="AR435" s="1078"/>
    </row>
    <row r="436" spans="1:44">
      <c r="A436" s="1031"/>
      <c r="B436" s="1035"/>
      <c r="C436" s="1040"/>
      <c r="D436" s="1040"/>
      <c r="E436" s="1080"/>
      <c r="F436" s="1040"/>
      <c r="G436" s="1040"/>
      <c r="H436" s="1040"/>
      <c r="I436" s="166" t="s">
        <v>131</v>
      </c>
      <c r="J436" s="165" t="s">
        <v>111</v>
      </c>
      <c r="K436" s="1082"/>
      <c r="L436" s="1091"/>
      <c r="M436" s="1077"/>
      <c r="N436" s="1078"/>
      <c r="O436" s="1074"/>
      <c r="P436" s="1078"/>
      <c r="Q436" s="163" t="s">
        <v>115</v>
      </c>
      <c r="R436" s="164"/>
      <c r="S436" s="163" t="s">
        <v>201</v>
      </c>
      <c r="T436" s="1076"/>
      <c r="U436" s="1076"/>
      <c r="V436" s="1030"/>
      <c r="W436" s="1076"/>
      <c r="X436" s="1076"/>
      <c r="Y436" s="1076"/>
      <c r="Z436" s="1005"/>
      <c r="AA436" s="1005"/>
      <c r="AB436" s="1005"/>
      <c r="AC436" s="1005"/>
      <c r="AD436" s="1040"/>
      <c r="AE436" s="1010"/>
      <c r="AF436" s="1089"/>
      <c r="AG436" s="1090"/>
      <c r="AH436" s="1089"/>
      <c r="AI436" s="1077"/>
      <c r="AJ436" s="1077"/>
      <c r="AK436" s="1077"/>
      <c r="AL436" s="1077"/>
      <c r="AM436" s="1078"/>
      <c r="AN436" s="1075"/>
      <c r="AO436" s="1017"/>
      <c r="AP436" s="1017"/>
      <c r="AQ436" s="1078"/>
      <c r="AR436" s="1078"/>
    </row>
    <row r="437" spans="1:44">
      <c r="A437" s="1031"/>
      <c r="B437" s="1035"/>
      <c r="C437" s="1040"/>
      <c r="D437" s="1040"/>
      <c r="E437" s="1080"/>
      <c r="F437" s="1040"/>
      <c r="G437" s="1040"/>
      <c r="H437" s="1040"/>
      <c r="I437" s="166" t="s">
        <v>132</v>
      </c>
      <c r="J437" s="165" t="s">
        <v>90</v>
      </c>
      <c r="K437" s="1082"/>
      <c r="L437" s="1091"/>
      <c r="M437" s="1077"/>
      <c r="N437" s="1078"/>
      <c r="O437" s="1074"/>
      <c r="P437" s="1078"/>
      <c r="Q437" s="163" t="s">
        <v>118</v>
      </c>
      <c r="R437" s="164"/>
      <c r="S437" s="163" t="s">
        <v>201</v>
      </c>
      <c r="T437" s="1076"/>
      <c r="U437" s="1076"/>
      <c r="V437" s="1030"/>
      <c r="W437" s="1076"/>
      <c r="X437" s="1076"/>
      <c r="Y437" s="1076"/>
      <c r="Z437" s="1005"/>
      <c r="AA437" s="1005"/>
      <c r="AB437" s="1005"/>
      <c r="AC437" s="1005"/>
      <c r="AD437" s="1040"/>
      <c r="AE437" s="1010"/>
      <c r="AF437" s="1089"/>
      <c r="AG437" s="1090"/>
      <c r="AH437" s="1089"/>
      <c r="AI437" s="1077"/>
      <c r="AJ437" s="1077"/>
      <c r="AK437" s="1077"/>
      <c r="AL437" s="1077"/>
      <c r="AM437" s="1078"/>
      <c r="AN437" s="1075"/>
      <c r="AO437" s="1017"/>
      <c r="AP437" s="1017"/>
      <c r="AQ437" s="1078"/>
      <c r="AR437" s="1078"/>
    </row>
    <row r="438" spans="1:44">
      <c r="A438" s="1031"/>
      <c r="B438" s="1035"/>
      <c r="C438" s="1040"/>
      <c r="D438" s="1040"/>
      <c r="E438" s="1080"/>
      <c r="F438" s="1040"/>
      <c r="G438" s="1040"/>
      <c r="H438" s="1040"/>
      <c r="I438" s="166" t="s">
        <v>133</v>
      </c>
      <c r="J438" s="165" t="s">
        <v>111</v>
      </c>
      <c r="K438" s="1082"/>
      <c r="L438" s="1091"/>
      <c r="M438" s="1077"/>
      <c r="N438" s="1078"/>
      <c r="O438" s="1074"/>
      <c r="P438" s="1078"/>
      <c r="Q438" s="163" t="s">
        <v>121</v>
      </c>
      <c r="R438" s="164"/>
      <c r="S438" s="163" t="s">
        <v>201</v>
      </c>
      <c r="T438" s="1076"/>
      <c r="U438" s="1076"/>
      <c r="V438" s="1030"/>
      <c r="W438" s="1076"/>
      <c r="X438" s="1076"/>
      <c r="Y438" s="1076"/>
      <c r="Z438" s="1005"/>
      <c r="AA438" s="1005"/>
      <c r="AB438" s="1005"/>
      <c r="AC438" s="1005"/>
      <c r="AD438" s="1040"/>
      <c r="AE438" s="1010"/>
      <c r="AF438" s="1089"/>
      <c r="AG438" s="1090"/>
      <c r="AH438" s="1089"/>
      <c r="AI438" s="1077"/>
      <c r="AJ438" s="1077"/>
      <c r="AK438" s="1077"/>
      <c r="AL438" s="1077"/>
      <c r="AM438" s="1078"/>
      <c r="AN438" s="1075"/>
      <c r="AO438" s="1017"/>
      <c r="AP438" s="1017"/>
      <c r="AQ438" s="1078"/>
      <c r="AR438" s="1078"/>
    </row>
    <row r="439" spans="1:44">
      <c r="A439" s="1031"/>
      <c r="B439" s="1035"/>
      <c r="C439" s="1041"/>
      <c r="D439" s="1041"/>
      <c r="E439" s="1081"/>
      <c r="F439" s="1041"/>
      <c r="G439" s="1041"/>
      <c r="H439" s="1041"/>
      <c r="I439" s="166" t="s">
        <v>134</v>
      </c>
      <c r="J439" s="165" t="s">
        <v>111</v>
      </c>
      <c r="K439" s="1082"/>
      <c r="L439" s="1091"/>
      <c r="M439" s="1077"/>
      <c r="N439" s="1078"/>
      <c r="O439" s="1074"/>
      <c r="P439" s="1078"/>
      <c r="Q439" s="163"/>
      <c r="R439" s="164"/>
      <c r="S439" s="163"/>
      <c r="T439" s="1076"/>
      <c r="U439" s="1076"/>
      <c r="V439" s="1030"/>
      <c r="W439" s="1076"/>
      <c r="X439" s="1076"/>
      <c r="Y439" s="1076"/>
      <c r="Z439" s="1006"/>
      <c r="AA439" s="1006"/>
      <c r="AB439" s="1006"/>
      <c r="AC439" s="1006"/>
      <c r="AD439" s="1041"/>
      <c r="AE439" s="1011"/>
      <c r="AF439" s="1089"/>
      <c r="AG439" s="1090"/>
      <c r="AH439" s="1089"/>
      <c r="AI439" s="1077"/>
      <c r="AJ439" s="1077"/>
      <c r="AK439" s="1077"/>
      <c r="AL439" s="1077"/>
      <c r="AM439" s="1078"/>
      <c r="AN439" s="1075"/>
      <c r="AO439" s="1017"/>
      <c r="AP439" s="1017"/>
      <c r="AQ439" s="1078"/>
      <c r="AR439" s="1078"/>
    </row>
    <row r="440" spans="1:44" ht="15" customHeight="1">
      <c r="A440" s="1031">
        <v>23</v>
      </c>
      <c r="B440" s="1035" t="s">
        <v>857</v>
      </c>
      <c r="C440" s="1014" t="s">
        <v>858</v>
      </c>
      <c r="D440" s="1014" t="s">
        <v>85</v>
      </c>
      <c r="E440" s="1074" t="s">
        <v>859</v>
      </c>
      <c r="F440" s="1014" t="s">
        <v>860</v>
      </c>
      <c r="G440" s="1039" t="s">
        <v>861</v>
      </c>
      <c r="H440" s="1078" t="s">
        <v>139</v>
      </c>
      <c r="I440" s="168" t="s">
        <v>89</v>
      </c>
      <c r="J440" s="165" t="s">
        <v>111</v>
      </c>
      <c r="K440" s="1082">
        <v>8</v>
      </c>
      <c r="L440" s="1091" t="s">
        <v>40</v>
      </c>
      <c r="M440" s="1077" t="s">
        <v>701</v>
      </c>
      <c r="N440" s="1078" t="s">
        <v>565</v>
      </c>
      <c r="O440" s="1074" t="s">
        <v>862</v>
      </c>
      <c r="P440" s="1078" t="s">
        <v>92</v>
      </c>
      <c r="Q440" s="163" t="s">
        <v>93</v>
      </c>
      <c r="R440" s="164" t="s">
        <v>94</v>
      </c>
      <c r="S440" s="163">
        <v>15</v>
      </c>
      <c r="T440" s="1076">
        <v>100</v>
      </c>
      <c r="U440" s="1076" t="s">
        <v>95</v>
      </c>
      <c r="V440" s="1030" t="s">
        <v>95</v>
      </c>
      <c r="W440" s="1076" t="s">
        <v>95</v>
      </c>
      <c r="X440" s="1076">
        <v>100</v>
      </c>
      <c r="Y440" s="1076">
        <v>100</v>
      </c>
      <c r="Z440" s="1001" t="s">
        <v>494</v>
      </c>
      <c r="AA440" s="1007">
        <v>1</v>
      </c>
      <c r="AB440" s="1007">
        <v>1</v>
      </c>
      <c r="AC440" s="1007">
        <v>2</v>
      </c>
      <c r="AD440" s="1039" t="s">
        <v>863</v>
      </c>
      <c r="AE440" s="1009" t="s">
        <v>864</v>
      </c>
      <c r="AF440" s="1089" t="s">
        <v>95</v>
      </c>
      <c r="AG440" s="1090" t="s">
        <v>99</v>
      </c>
      <c r="AH440" s="1089" t="s">
        <v>100</v>
      </c>
      <c r="AI440" s="1077" t="s">
        <v>88</v>
      </c>
      <c r="AJ440" s="1077" t="s">
        <v>705</v>
      </c>
      <c r="AK440" s="1077" t="s">
        <v>40</v>
      </c>
      <c r="AL440" s="1077" t="s">
        <v>706</v>
      </c>
      <c r="AM440" s="1078" t="s">
        <v>565</v>
      </c>
      <c r="AN440" s="1075" t="s">
        <v>865</v>
      </c>
      <c r="AO440" s="1017">
        <v>44562</v>
      </c>
      <c r="AP440" s="1017">
        <v>44926</v>
      </c>
      <c r="AQ440" s="1078" t="s">
        <v>866</v>
      </c>
      <c r="AR440" s="1078" t="s">
        <v>867</v>
      </c>
    </row>
    <row r="441" spans="1:44">
      <c r="A441" s="1031"/>
      <c r="B441" s="1035"/>
      <c r="C441" s="1014"/>
      <c r="D441" s="1014"/>
      <c r="E441" s="1074"/>
      <c r="F441" s="1014"/>
      <c r="G441" s="1040"/>
      <c r="H441" s="1078"/>
      <c r="I441" s="168" t="s">
        <v>104</v>
      </c>
      <c r="J441" s="165" t="s">
        <v>90</v>
      </c>
      <c r="K441" s="1082"/>
      <c r="L441" s="1091"/>
      <c r="M441" s="1077"/>
      <c r="N441" s="1078"/>
      <c r="O441" s="1074"/>
      <c r="P441" s="1078"/>
      <c r="Q441" s="163" t="s">
        <v>105</v>
      </c>
      <c r="R441" s="164" t="s">
        <v>106</v>
      </c>
      <c r="S441" s="163">
        <v>15</v>
      </c>
      <c r="T441" s="1076"/>
      <c r="U441" s="1076"/>
      <c r="V441" s="1030"/>
      <c r="W441" s="1076"/>
      <c r="X441" s="1076"/>
      <c r="Y441" s="1076"/>
      <c r="Z441" s="1002"/>
      <c r="AA441" s="1005"/>
      <c r="AB441" s="1005"/>
      <c r="AC441" s="1005"/>
      <c r="AD441" s="1040"/>
      <c r="AE441" s="1010"/>
      <c r="AF441" s="1089"/>
      <c r="AG441" s="1090"/>
      <c r="AH441" s="1089"/>
      <c r="AI441" s="1077"/>
      <c r="AJ441" s="1077"/>
      <c r="AK441" s="1077"/>
      <c r="AL441" s="1077"/>
      <c r="AM441" s="1078"/>
      <c r="AN441" s="1075"/>
      <c r="AO441" s="1017"/>
      <c r="AP441" s="1017"/>
      <c r="AQ441" s="1078"/>
      <c r="AR441" s="1078"/>
    </row>
    <row r="442" spans="1:44">
      <c r="A442" s="1031"/>
      <c r="B442" s="1035"/>
      <c r="C442" s="1014"/>
      <c r="D442" s="1014"/>
      <c r="E442" s="1074"/>
      <c r="F442" s="1014"/>
      <c r="G442" s="1040"/>
      <c r="H442" s="1078"/>
      <c r="I442" s="168" t="s">
        <v>107</v>
      </c>
      <c r="J442" s="165" t="s">
        <v>111</v>
      </c>
      <c r="K442" s="1082"/>
      <c r="L442" s="1091"/>
      <c r="M442" s="1077"/>
      <c r="N442" s="1078"/>
      <c r="O442" s="1074"/>
      <c r="P442" s="1078"/>
      <c r="Q442" s="163" t="s">
        <v>108</v>
      </c>
      <c r="R442" s="164" t="s">
        <v>109</v>
      </c>
      <c r="S442" s="163">
        <v>15</v>
      </c>
      <c r="T442" s="1076"/>
      <c r="U442" s="1076"/>
      <c r="V442" s="1030"/>
      <c r="W442" s="1076"/>
      <c r="X442" s="1076"/>
      <c r="Y442" s="1076"/>
      <c r="Z442" s="1002"/>
      <c r="AA442" s="1005"/>
      <c r="AB442" s="1005"/>
      <c r="AC442" s="1005"/>
      <c r="AD442" s="1040"/>
      <c r="AE442" s="1010"/>
      <c r="AF442" s="1089"/>
      <c r="AG442" s="1090"/>
      <c r="AH442" s="1089"/>
      <c r="AI442" s="1077"/>
      <c r="AJ442" s="1077"/>
      <c r="AK442" s="1077"/>
      <c r="AL442" s="1077"/>
      <c r="AM442" s="1078"/>
      <c r="AN442" s="1075"/>
      <c r="AO442" s="1017"/>
      <c r="AP442" s="1017"/>
      <c r="AQ442" s="1078"/>
      <c r="AR442" s="1078"/>
    </row>
    <row r="443" spans="1:44">
      <c r="A443" s="1031"/>
      <c r="B443" s="1035"/>
      <c r="C443" s="1014"/>
      <c r="D443" s="1014"/>
      <c r="E443" s="1074"/>
      <c r="F443" s="1014"/>
      <c r="G443" s="1040"/>
      <c r="H443" s="1078"/>
      <c r="I443" s="168" t="s">
        <v>110</v>
      </c>
      <c r="J443" s="165" t="s">
        <v>90</v>
      </c>
      <c r="K443" s="1082"/>
      <c r="L443" s="1091"/>
      <c r="M443" s="1077"/>
      <c r="N443" s="1078"/>
      <c r="O443" s="1074"/>
      <c r="P443" s="1078"/>
      <c r="Q443" s="163" t="s">
        <v>112</v>
      </c>
      <c r="R443" s="164" t="s">
        <v>113</v>
      </c>
      <c r="S443" s="163">
        <v>15</v>
      </c>
      <c r="T443" s="1076"/>
      <c r="U443" s="1076"/>
      <c r="V443" s="1030"/>
      <c r="W443" s="1076"/>
      <c r="X443" s="1076"/>
      <c r="Y443" s="1076"/>
      <c r="Z443" s="1002"/>
      <c r="AA443" s="1005"/>
      <c r="AB443" s="1005"/>
      <c r="AC443" s="1005"/>
      <c r="AD443" s="1040"/>
      <c r="AE443" s="1010"/>
      <c r="AF443" s="1089"/>
      <c r="AG443" s="1090"/>
      <c r="AH443" s="1089"/>
      <c r="AI443" s="1077"/>
      <c r="AJ443" s="1077"/>
      <c r="AK443" s="1077"/>
      <c r="AL443" s="1077"/>
      <c r="AM443" s="1078"/>
      <c r="AN443" s="1075"/>
      <c r="AO443" s="1017"/>
      <c r="AP443" s="1017"/>
      <c r="AQ443" s="1078"/>
      <c r="AR443" s="1078"/>
    </row>
    <row r="444" spans="1:44">
      <c r="A444" s="1031"/>
      <c r="B444" s="1035"/>
      <c r="C444" s="1014"/>
      <c r="D444" s="1014"/>
      <c r="E444" s="1074"/>
      <c r="F444" s="1014"/>
      <c r="G444" s="1040"/>
      <c r="H444" s="1078"/>
      <c r="I444" s="168" t="s">
        <v>114</v>
      </c>
      <c r="J444" s="165" t="s">
        <v>90</v>
      </c>
      <c r="K444" s="1082"/>
      <c r="L444" s="1091"/>
      <c r="M444" s="1077"/>
      <c r="N444" s="1078"/>
      <c r="O444" s="1074"/>
      <c r="P444" s="1078"/>
      <c r="Q444" s="163" t="s">
        <v>115</v>
      </c>
      <c r="R444" s="164" t="s">
        <v>116</v>
      </c>
      <c r="S444" s="163">
        <v>15</v>
      </c>
      <c r="T444" s="1076"/>
      <c r="U444" s="1076"/>
      <c r="V444" s="1030"/>
      <c r="W444" s="1076"/>
      <c r="X444" s="1076"/>
      <c r="Y444" s="1076"/>
      <c r="Z444" s="1002"/>
      <c r="AA444" s="1005"/>
      <c r="AB444" s="1005"/>
      <c r="AC444" s="1005"/>
      <c r="AD444" s="1040"/>
      <c r="AE444" s="1010"/>
      <c r="AF444" s="1089"/>
      <c r="AG444" s="1090"/>
      <c r="AH444" s="1089"/>
      <c r="AI444" s="1077"/>
      <c r="AJ444" s="1077"/>
      <c r="AK444" s="1077"/>
      <c r="AL444" s="1077"/>
      <c r="AM444" s="1078"/>
      <c r="AN444" s="1075"/>
      <c r="AO444" s="1017"/>
      <c r="AP444" s="1017"/>
      <c r="AQ444" s="1078"/>
      <c r="AR444" s="1078"/>
    </row>
    <row r="445" spans="1:44">
      <c r="A445" s="1031"/>
      <c r="B445" s="1035"/>
      <c r="C445" s="1014"/>
      <c r="D445" s="1014"/>
      <c r="E445" s="1074"/>
      <c r="F445" s="1014"/>
      <c r="G445" s="1040"/>
      <c r="H445" s="1078"/>
      <c r="I445" s="168" t="s">
        <v>117</v>
      </c>
      <c r="J445" s="165" t="s">
        <v>90</v>
      </c>
      <c r="K445" s="1082"/>
      <c r="L445" s="1091"/>
      <c r="M445" s="1077"/>
      <c r="N445" s="1078"/>
      <c r="O445" s="1074"/>
      <c r="P445" s="1078"/>
      <c r="Q445" s="163" t="s">
        <v>118</v>
      </c>
      <c r="R445" s="164" t="s">
        <v>119</v>
      </c>
      <c r="S445" s="163">
        <v>15</v>
      </c>
      <c r="T445" s="1076"/>
      <c r="U445" s="1076"/>
      <c r="V445" s="1030"/>
      <c r="W445" s="1076"/>
      <c r="X445" s="1076"/>
      <c r="Y445" s="1076"/>
      <c r="Z445" s="1002"/>
      <c r="AA445" s="1005"/>
      <c r="AB445" s="1005"/>
      <c r="AC445" s="1005"/>
      <c r="AD445" s="1040"/>
      <c r="AE445" s="1010"/>
      <c r="AF445" s="1089"/>
      <c r="AG445" s="1090"/>
      <c r="AH445" s="1089"/>
      <c r="AI445" s="1077"/>
      <c r="AJ445" s="1077"/>
      <c r="AK445" s="1077"/>
      <c r="AL445" s="1077"/>
      <c r="AM445" s="1078"/>
      <c r="AN445" s="1075"/>
      <c r="AO445" s="1017"/>
      <c r="AP445" s="1017"/>
      <c r="AQ445" s="1078"/>
      <c r="AR445" s="1078"/>
    </row>
    <row r="446" spans="1:44">
      <c r="A446" s="1031"/>
      <c r="B446" s="1035"/>
      <c r="C446" s="1014"/>
      <c r="D446" s="1014"/>
      <c r="E446" s="1074"/>
      <c r="F446" s="1014"/>
      <c r="G446" s="1040"/>
      <c r="H446" s="1078"/>
      <c r="I446" s="168" t="s">
        <v>120</v>
      </c>
      <c r="J446" s="165" t="s">
        <v>90</v>
      </c>
      <c r="K446" s="1082"/>
      <c r="L446" s="1091"/>
      <c r="M446" s="1077"/>
      <c r="N446" s="1078"/>
      <c r="O446" s="1074"/>
      <c r="P446" s="1078"/>
      <c r="Q446" s="163" t="s">
        <v>121</v>
      </c>
      <c r="R446" s="164" t="s">
        <v>122</v>
      </c>
      <c r="S446" s="163">
        <v>10</v>
      </c>
      <c r="T446" s="1076"/>
      <c r="U446" s="1076"/>
      <c r="V446" s="1030"/>
      <c r="W446" s="1076"/>
      <c r="X446" s="1076"/>
      <c r="Y446" s="1076"/>
      <c r="Z446" s="1002"/>
      <c r="AA446" s="1005"/>
      <c r="AB446" s="1005"/>
      <c r="AC446" s="1005"/>
      <c r="AD446" s="1040"/>
      <c r="AE446" s="1010"/>
      <c r="AF446" s="1089"/>
      <c r="AG446" s="1090"/>
      <c r="AH446" s="1089"/>
      <c r="AI446" s="1077"/>
      <c r="AJ446" s="1077"/>
      <c r="AK446" s="1077"/>
      <c r="AL446" s="1077"/>
      <c r="AM446" s="1078"/>
      <c r="AN446" s="1075"/>
      <c r="AO446" s="1017"/>
      <c r="AP446" s="1017"/>
      <c r="AQ446" s="1078"/>
      <c r="AR446" s="1078"/>
    </row>
    <row r="447" spans="1:44" ht="46.5" customHeight="1">
      <c r="A447" s="1031"/>
      <c r="B447" s="1035"/>
      <c r="C447" s="1014"/>
      <c r="D447" s="1014"/>
      <c r="E447" s="1074"/>
      <c r="F447" s="1014"/>
      <c r="G447" s="1040"/>
      <c r="H447" s="1078"/>
      <c r="I447" s="168" t="s">
        <v>123</v>
      </c>
      <c r="J447" s="165" t="s">
        <v>111</v>
      </c>
      <c r="K447" s="1082"/>
      <c r="L447" s="1091"/>
      <c r="M447" s="1077"/>
      <c r="N447" s="1078"/>
      <c r="O447" s="1074"/>
      <c r="P447" s="1078"/>
      <c r="Q447" s="1076"/>
      <c r="R447" s="1030"/>
      <c r="S447" s="1076"/>
      <c r="T447" s="1076"/>
      <c r="U447" s="1076"/>
      <c r="V447" s="1030"/>
      <c r="W447" s="1076"/>
      <c r="X447" s="1076"/>
      <c r="Y447" s="1076"/>
      <c r="Z447" s="1002"/>
      <c r="AA447" s="1005"/>
      <c r="AB447" s="1005"/>
      <c r="AC447" s="1005"/>
      <c r="AD447" s="1040"/>
      <c r="AE447" s="1010"/>
      <c r="AF447" s="1089"/>
      <c r="AG447" s="1090"/>
      <c r="AH447" s="1089"/>
      <c r="AI447" s="1077"/>
      <c r="AJ447" s="1077"/>
      <c r="AK447" s="1077"/>
      <c r="AL447" s="1077"/>
      <c r="AM447" s="1078"/>
      <c r="AN447" s="1075"/>
      <c r="AO447" s="1017"/>
      <c r="AP447" s="1017"/>
      <c r="AQ447" s="1078"/>
      <c r="AR447" s="1078"/>
    </row>
    <row r="448" spans="1:44" ht="33.75" customHeight="1">
      <c r="A448" s="1031"/>
      <c r="B448" s="1035"/>
      <c r="C448" s="1014"/>
      <c r="D448" s="1014"/>
      <c r="E448" s="1074"/>
      <c r="F448" s="1014"/>
      <c r="G448" s="1040"/>
      <c r="H448" s="1078"/>
      <c r="I448" s="168" t="s">
        <v>124</v>
      </c>
      <c r="J448" s="165" t="s">
        <v>111</v>
      </c>
      <c r="K448" s="1082"/>
      <c r="L448" s="1091"/>
      <c r="M448" s="1077"/>
      <c r="N448" s="1078"/>
      <c r="O448" s="1074"/>
      <c r="P448" s="1078"/>
      <c r="Q448" s="1076"/>
      <c r="R448" s="1030"/>
      <c r="S448" s="1076"/>
      <c r="T448" s="1076"/>
      <c r="U448" s="1076"/>
      <c r="V448" s="1030"/>
      <c r="W448" s="1076"/>
      <c r="X448" s="1076"/>
      <c r="Y448" s="1076"/>
      <c r="Z448" s="1002"/>
      <c r="AA448" s="1005"/>
      <c r="AB448" s="1005"/>
      <c r="AC448" s="1005"/>
      <c r="AD448" s="1040"/>
      <c r="AE448" s="1010"/>
      <c r="AF448" s="1089"/>
      <c r="AG448" s="1090"/>
      <c r="AH448" s="1089"/>
      <c r="AI448" s="1077"/>
      <c r="AJ448" s="1077"/>
      <c r="AK448" s="1077"/>
      <c r="AL448" s="1077"/>
      <c r="AM448" s="1078"/>
      <c r="AN448" s="1075"/>
      <c r="AO448" s="1017"/>
      <c r="AP448" s="1017"/>
      <c r="AQ448" s="1078"/>
      <c r="AR448" s="1078"/>
    </row>
    <row r="449" spans="1:44" ht="59.25" customHeight="1">
      <c r="A449" s="1031"/>
      <c r="B449" s="1035"/>
      <c r="C449" s="1014"/>
      <c r="D449" s="1014"/>
      <c r="E449" s="1074"/>
      <c r="F449" s="1014"/>
      <c r="G449" s="1040"/>
      <c r="H449" s="1078"/>
      <c r="I449" s="168" t="s">
        <v>125</v>
      </c>
      <c r="J449" s="165" t="s">
        <v>111</v>
      </c>
      <c r="K449" s="1082"/>
      <c r="L449" s="1091"/>
      <c r="M449" s="1077"/>
      <c r="N449" s="1078"/>
      <c r="O449" s="1074"/>
      <c r="P449" s="1078"/>
      <c r="Q449" s="1076"/>
      <c r="R449" s="1030"/>
      <c r="S449" s="1076"/>
      <c r="T449" s="1076"/>
      <c r="U449" s="1076"/>
      <c r="V449" s="1030"/>
      <c r="W449" s="1076"/>
      <c r="X449" s="1076"/>
      <c r="Y449" s="1076"/>
      <c r="Z449" s="1002"/>
      <c r="AA449" s="1005"/>
      <c r="AB449" s="1005"/>
      <c r="AC449" s="1005"/>
      <c r="AD449" s="1040"/>
      <c r="AE449" s="1010"/>
      <c r="AF449" s="1089"/>
      <c r="AG449" s="1090"/>
      <c r="AH449" s="1089"/>
      <c r="AI449" s="1077"/>
      <c r="AJ449" s="1077"/>
      <c r="AK449" s="1077"/>
      <c r="AL449" s="1077"/>
      <c r="AM449" s="1078"/>
      <c r="AN449" s="1075"/>
      <c r="AO449" s="1017"/>
      <c r="AP449" s="1017"/>
      <c r="AQ449" s="1078"/>
      <c r="AR449" s="1078"/>
    </row>
    <row r="450" spans="1:44" ht="66.75" customHeight="1">
      <c r="A450" s="1031"/>
      <c r="B450" s="1035"/>
      <c r="C450" s="1014"/>
      <c r="D450" s="1014"/>
      <c r="E450" s="1074"/>
      <c r="F450" s="1014"/>
      <c r="G450" s="1040"/>
      <c r="H450" s="1078"/>
      <c r="I450" s="168" t="s">
        <v>126</v>
      </c>
      <c r="J450" s="165" t="s">
        <v>90</v>
      </c>
      <c r="K450" s="1082"/>
      <c r="L450" s="1091"/>
      <c r="M450" s="1077"/>
      <c r="N450" s="1078"/>
      <c r="O450" s="1074"/>
      <c r="P450" s="1078"/>
      <c r="Q450" s="1076"/>
      <c r="R450" s="1030"/>
      <c r="S450" s="1076"/>
      <c r="T450" s="1076"/>
      <c r="U450" s="1076"/>
      <c r="V450" s="1030"/>
      <c r="W450" s="1076"/>
      <c r="X450" s="1076"/>
      <c r="Y450" s="1076"/>
      <c r="Z450" s="1003"/>
      <c r="AA450" s="1006"/>
      <c r="AB450" s="1006"/>
      <c r="AC450" s="1006"/>
      <c r="AD450" s="1041"/>
      <c r="AE450" s="1011"/>
      <c r="AF450" s="1089"/>
      <c r="AG450" s="1090"/>
      <c r="AH450" s="1089"/>
      <c r="AI450" s="1077"/>
      <c r="AJ450" s="1077"/>
      <c r="AK450" s="1077"/>
      <c r="AL450" s="1077"/>
      <c r="AM450" s="1078"/>
      <c r="AN450" s="1075"/>
      <c r="AO450" s="1017"/>
      <c r="AP450" s="1017"/>
      <c r="AQ450" s="1078"/>
      <c r="AR450" s="1078"/>
    </row>
    <row r="451" spans="1:44" ht="15" customHeight="1">
      <c r="A451" s="1031"/>
      <c r="B451" s="1035"/>
      <c r="C451" s="1014"/>
      <c r="D451" s="1014"/>
      <c r="E451" s="1092" t="s">
        <v>570</v>
      </c>
      <c r="F451" s="1014"/>
      <c r="G451" s="1040"/>
      <c r="H451" s="1078"/>
      <c r="I451" s="168" t="s">
        <v>127</v>
      </c>
      <c r="J451" s="165" t="s">
        <v>90</v>
      </c>
      <c r="K451" s="1082"/>
      <c r="L451" s="1091"/>
      <c r="M451" s="1077"/>
      <c r="N451" s="1078"/>
      <c r="O451" s="1092" t="s">
        <v>571</v>
      </c>
      <c r="P451" s="1078"/>
      <c r="Q451" s="163" t="s">
        <v>93</v>
      </c>
      <c r="R451" s="164"/>
      <c r="S451" s="163" t="s">
        <v>201</v>
      </c>
      <c r="T451" s="1076">
        <v>0</v>
      </c>
      <c r="U451" s="1076" t="s">
        <v>739</v>
      </c>
      <c r="V451" s="1030"/>
      <c r="W451" s="1076">
        <v>0</v>
      </c>
      <c r="X451" s="1076" t="b">
        <v>0</v>
      </c>
      <c r="Y451" s="1076"/>
      <c r="Z451" s="1007"/>
      <c r="AA451" s="1007"/>
      <c r="AB451" s="1007"/>
      <c r="AC451" s="1007"/>
      <c r="AD451" s="1083"/>
      <c r="AE451" s="1086"/>
      <c r="AF451" s="1089"/>
      <c r="AG451" s="1090"/>
      <c r="AH451" s="1089"/>
      <c r="AI451" s="1077"/>
      <c r="AJ451" s="1077"/>
      <c r="AK451" s="1077"/>
      <c r="AL451" s="1077"/>
      <c r="AM451" s="1078"/>
      <c r="AN451" s="1012" t="s">
        <v>868</v>
      </c>
      <c r="AO451" s="1017"/>
      <c r="AP451" s="1017"/>
      <c r="AQ451" s="1078"/>
      <c r="AR451" s="1078" t="s">
        <v>856</v>
      </c>
    </row>
    <row r="452" spans="1:44">
      <c r="A452" s="1031"/>
      <c r="B452" s="1035"/>
      <c r="C452" s="1014"/>
      <c r="D452" s="1014"/>
      <c r="E452" s="1092"/>
      <c r="F452" s="1014"/>
      <c r="G452" s="1040"/>
      <c r="H452" s="1078"/>
      <c r="I452" s="166" t="s">
        <v>128</v>
      </c>
      <c r="J452" s="165" t="s">
        <v>111</v>
      </c>
      <c r="K452" s="1082"/>
      <c r="L452" s="1091"/>
      <c r="M452" s="1077"/>
      <c r="N452" s="1078"/>
      <c r="O452" s="1092"/>
      <c r="P452" s="1078"/>
      <c r="Q452" s="163" t="s">
        <v>105</v>
      </c>
      <c r="R452" s="164"/>
      <c r="S452" s="163" t="s">
        <v>201</v>
      </c>
      <c r="T452" s="1076"/>
      <c r="U452" s="1076"/>
      <c r="V452" s="1030"/>
      <c r="W452" s="1076"/>
      <c r="X452" s="1076"/>
      <c r="Y452" s="1076"/>
      <c r="Z452" s="1005"/>
      <c r="AA452" s="1005"/>
      <c r="AB452" s="1005"/>
      <c r="AC452" s="1005"/>
      <c r="AD452" s="1084"/>
      <c r="AE452" s="1087"/>
      <c r="AF452" s="1089"/>
      <c r="AG452" s="1090"/>
      <c r="AH452" s="1089"/>
      <c r="AI452" s="1077"/>
      <c r="AJ452" s="1077"/>
      <c r="AK452" s="1077"/>
      <c r="AL452" s="1077"/>
      <c r="AM452" s="1078"/>
      <c r="AN452" s="1012"/>
      <c r="AO452" s="1017"/>
      <c r="AP452" s="1017"/>
      <c r="AQ452" s="1078"/>
      <c r="AR452" s="1078"/>
    </row>
    <row r="453" spans="1:44">
      <c r="A453" s="1031"/>
      <c r="B453" s="1035"/>
      <c r="C453" s="1014"/>
      <c r="D453" s="1014"/>
      <c r="E453" s="1092"/>
      <c r="F453" s="1014"/>
      <c r="G453" s="1040"/>
      <c r="H453" s="1078"/>
      <c r="I453" s="166" t="s">
        <v>129</v>
      </c>
      <c r="J453" s="165" t="s">
        <v>111</v>
      </c>
      <c r="K453" s="1082"/>
      <c r="L453" s="1091"/>
      <c r="M453" s="1077"/>
      <c r="N453" s="1078"/>
      <c r="O453" s="1092"/>
      <c r="P453" s="1078"/>
      <c r="Q453" s="163" t="s">
        <v>108</v>
      </c>
      <c r="R453" s="164"/>
      <c r="S453" s="163" t="s">
        <v>201</v>
      </c>
      <c r="T453" s="1076"/>
      <c r="U453" s="1076"/>
      <c r="V453" s="1030"/>
      <c r="W453" s="1076"/>
      <c r="X453" s="1076"/>
      <c r="Y453" s="1076"/>
      <c r="Z453" s="1005"/>
      <c r="AA453" s="1005"/>
      <c r="AB453" s="1005"/>
      <c r="AC453" s="1005"/>
      <c r="AD453" s="1084"/>
      <c r="AE453" s="1087"/>
      <c r="AF453" s="1089"/>
      <c r="AG453" s="1090"/>
      <c r="AH453" s="1089"/>
      <c r="AI453" s="1077"/>
      <c r="AJ453" s="1077"/>
      <c r="AK453" s="1077"/>
      <c r="AL453" s="1077"/>
      <c r="AM453" s="1078"/>
      <c r="AN453" s="1012"/>
      <c r="AO453" s="1017"/>
      <c r="AP453" s="1017"/>
      <c r="AQ453" s="1078"/>
      <c r="AR453" s="1078"/>
    </row>
    <row r="454" spans="1:44">
      <c r="A454" s="1031"/>
      <c r="B454" s="1035"/>
      <c r="C454" s="1014"/>
      <c r="D454" s="1014"/>
      <c r="E454" s="1092"/>
      <c r="F454" s="1014"/>
      <c r="G454" s="1040"/>
      <c r="H454" s="1078"/>
      <c r="I454" s="166" t="s">
        <v>130</v>
      </c>
      <c r="J454" s="165" t="s">
        <v>90</v>
      </c>
      <c r="K454" s="1082"/>
      <c r="L454" s="1091"/>
      <c r="M454" s="1077"/>
      <c r="N454" s="1078"/>
      <c r="O454" s="1092"/>
      <c r="P454" s="1078"/>
      <c r="Q454" s="163" t="s">
        <v>112</v>
      </c>
      <c r="R454" s="164"/>
      <c r="S454" s="163" t="s">
        <v>201</v>
      </c>
      <c r="T454" s="1076"/>
      <c r="U454" s="1076"/>
      <c r="V454" s="1030"/>
      <c r="W454" s="1076"/>
      <c r="X454" s="1076"/>
      <c r="Y454" s="1076"/>
      <c r="Z454" s="1005"/>
      <c r="AA454" s="1005"/>
      <c r="AB454" s="1005"/>
      <c r="AC454" s="1005"/>
      <c r="AD454" s="1084"/>
      <c r="AE454" s="1087"/>
      <c r="AF454" s="1089"/>
      <c r="AG454" s="1090"/>
      <c r="AH454" s="1089"/>
      <c r="AI454" s="1077"/>
      <c r="AJ454" s="1077"/>
      <c r="AK454" s="1077"/>
      <c r="AL454" s="1077"/>
      <c r="AM454" s="1078"/>
      <c r="AN454" s="1012"/>
      <c r="AO454" s="1017"/>
      <c r="AP454" s="1017"/>
      <c r="AQ454" s="1078"/>
      <c r="AR454" s="1078"/>
    </row>
    <row r="455" spans="1:44">
      <c r="A455" s="1031"/>
      <c r="B455" s="1035"/>
      <c r="C455" s="1014"/>
      <c r="D455" s="1014"/>
      <c r="E455" s="1092"/>
      <c r="F455" s="1014"/>
      <c r="G455" s="1040"/>
      <c r="H455" s="1078"/>
      <c r="I455" s="166" t="s">
        <v>131</v>
      </c>
      <c r="J455" s="167" t="s">
        <v>111</v>
      </c>
      <c r="K455" s="1082"/>
      <c r="L455" s="1091"/>
      <c r="M455" s="1077"/>
      <c r="N455" s="1078"/>
      <c r="O455" s="1092"/>
      <c r="P455" s="1078"/>
      <c r="Q455" s="163" t="s">
        <v>115</v>
      </c>
      <c r="R455" s="164"/>
      <c r="S455" s="163" t="s">
        <v>201</v>
      </c>
      <c r="T455" s="1076"/>
      <c r="U455" s="1076"/>
      <c r="V455" s="1030"/>
      <c r="W455" s="1076"/>
      <c r="X455" s="1076"/>
      <c r="Y455" s="1076"/>
      <c r="Z455" s="1005"/>
      <c r="AA455" s="1005"/>
      <c r="AB455" s="1005"/>
      <c r="AC455" s="1005"/>
      <c r="AD455" s="1084"/>
      <c r="AE455" s="1087"/>
      <c r="AF455" s="1089"/>
      <c r="AG455" s="1090"/>
      <c r="AH455" s="1089"/>
      <c r="AI455" s="1077"/>
      <c r="AJ455" s="1077"/>
      <c r="AK455" s="1077"/>
      <c r="AL455" s="1077"/>
      <c r="AM455" s="1078"/>
      <c r="AN455" s="1012"/>
      <c r="AO455" s="1017"/>
      <c r="AP455" s="1017"/>
      <c r="AQ455" s="1078"/>
      <c r="AR455" s="1078"/>
    </row>
    <row r="456" spans="1:44" ht="37.5" customHeight="1">
      <c r="A456" s="1031"/>
      <c r="B456" s="1035"/>
      <c r="C456" s="1014"/>
      <c r="D456" s="1014"/>
      <c r="E456" s="1092"/>
      <c r="F456" s="1014"/>
      <c r="G456" s="1040"/>
      <c r="H456" s="1078"/>
      <c r="I456" s="166" t="s">
        <v>132</v>
      </c>
      <c r="J456" s="165" t="s">
        <v>111</v>
      </c>
      <c r="K456" s="1082"/>
      <c r="L456" s="1091"/>
      <c r="M456" s="1077"/>
      <c r="N456" s="1078"/>
      <c r="O456" s="1092"/>
      <c r="P456" s="1078"/>
      <c r="Q456" s="163" t="s">
        <v>118</v>
      </c>
      <c r="R456" s="164"/>
      <c r="S456" s="163" t="s">
        <v>201</v>
      </c>
      <c r="T456" s="1076"/>
      <c r="U456" s="1076"/>
      <c r="V456" s="1030"/>
      <c r="W456" s="1076"/>
      <c r="X456" s="1076"/>
      <c r="Y456" s="1076"/>
      <c r="Z456" s="1005"/>
      <c r="AA456" s="1005"/>
      <c r="AB456" s="1005"/>
      <c r="AC456" s="1005"/>
      <c r="AD456" s="1084"/>
      <c r="AE456" s="1087"/>
      <c r="AF456" s="1089"/>
      <c r="AG456" s="1090"/>
      <c r="AH456" s="1089"/>
      <c r="AI456" s="1077"/>
      <c r="AJ456" s="1077"/>
      <c r="AK456" s="1077"/>
      <c r="AL456" s="1077"/>
      <c r="AM456" s="1078"/>
      <c r="AN456" s="1012"/>
      <c r="AO456" s="1017"/>
      <c r="AP456" s="1017"/>
      <c r="AQ456" s="1078"/>
      <c r="AR456" s="1078"/>
    </row>
    <row r="457" spans="1:44" ht="33" customHeight="1">
      <c r="A457" s="1031"/>
      <c r="B457" s="1035"/>
      <c r="C457" s="1014"/>
      <c r="D457" s="1014"/>
      <c r="E457" s="1092"/>
      <c r="F457" s="1014"/>
      <c r="G457" s="1040"/>
      <c r="H457" s="1078"/>
      <c r="I457" s="166" t="s">
        <v>133</v>
      </c>
      <c r="J457" s="165" t="s">
        <v>111</v>
      </c>
      <c r="K457" s="1082"/>
      <c r="L457" s="1091"/>
      <c r="M457" s="1077"/>
      <c r="N457" s="1078"/>
      <c r="O457" s="1092"/>
      <c r="P457" s="1078"/>
      <c r="Q457" s="163" t="s">
        <v>121</v>
      </c>
      <c r="R457" s="164"/>
      <c r="S457" s="163" t="s">
        <v>201</v>
      </c>
      <c r="T457" s="1076"/>
      <c r="U457" s="1076"/>
      <c r="V457" s="1030"/>
      <c r="W457" s="1076"/>
      <c r="X457" s="1076"/>
      <c r="Y457" s="1076"/>
      <c r="Z457" s="1005"/>
      <c r="AA457" s="1005"/>
      <c r="AB457" s="1005"/>
      <c r="AC457" s="1005"/>
      <c r="AD457" s="1084"/>
      <c r="AE457" s="1087"/>
      <c r="AF457" s="1089"/>
      <c r="AG457" s="1090"/>
      <c r="AH457" s="1089"/>
      <c r="AI457" s="1077"/>
      <c r="AJ457" s="1077"/>
      <c r="AK457" s="1077"/>
      <c r="AL457" s="1077"/>
      <c r="AM457" s="1078"/>
      <c r="AN457" s="1012"/>
      <c r="AO457" s="1017"/>
      <c r="AP457" s="1017"/>
      <c r="AQ457" s="1078"/>
      <c r="AR457" s="1078"/>
    </row>
    <row r="458" spans="1:44">
      <c r="A458" s="1031"/>
      <c r="B458" s="1035"/>
      <c r="C458" s="1014"/>
      <c r="D458" s="1014"/>
      <c r="E458" s="1092"/>
      <c r="F458" s="1014"/>
      <c r="G458" s="1041"/>
      <c r="H458" s="1078"/>
      <c r="I458" s="166" t="s">
        <v>134</v>
      </c>
      <c r="J458" s="165" t="s">
        <v>111</v>
      </c>
      <c r="K458" s="1082"/>
      <c r="L458" s="1091"/>
      <c r="M458" s="1077"/>
      <c r="N458" s="1078"/>
      <c r="O458" s="1092"/>
      <c r="P458" s="1078"/>
      <c r="Q458" s="163"/>
      <c r="R458" s="164"/>
      <c r="S458" s="163"/>
      <c r="T458" s="1076"/>
      <c r="U458" s="1076"/>
      <c r="V458" s="1030"/>
      <c r="W458" s="1076"/>
      <c r="X458" s="1076"/>
      <c r="Y458" s="1076"/>
      <c r="Z458" s="1006"/>
      <c r="AA458" s="1006"/>
      <c r="AB458" s="1006"/>
      <c r="AC458" s="1006"/>
      <c r="AD458" s="1085"/>
      <c r="AE458" s="1088"/>
      <c r="AF458" s="1089"/>
      <c r="AG458" s="1090"/>
      <c r="AH458" s="1089"/>
      <c r="AI458" s="1077"/>
      <c r="AJ458" s="1077"/>
      <c r="AK458" s="1077"/>
      <c r="AL458" s="1077"/>
      <c r="AM458" s="1078"/>
      <c r="AN458" s="1012"/>
      <c r="AO458" s="1017"/>
      <c r="AP458" s="1017"/>
      <c r="AQ458" s="1078"/>
      <c r="AR458" s="1078"/>
    </row>
    <row r="459" spans="1:44">
      <c r="A459" s="1031">
        <v>24</v>
      </c>
      <c r="B459" s="1035" t="s">
        <v>869</v>
      </c>
      <c r="C459" s="1014" t="s">
        <v>870</v>
      </c>
      <c r="D459" s="1014" t="s">
        <v>85</v>
      </c>
      <c r="E459" s="1074" t="s">
        <v>871</v>
      </c>
      <c r="F459" s="1014" t="s">
        <v>331</v>
      </c>
      <c r="G459" s="1039" t="s">
        <v>564</v>
      </c>
      <c r="H459" s="1014" t="s">
        <v>88</v>
      </c>
      <c r="I459" s="120" t="s">
        <v>89</v>
      </c>
      <c r="J459" s="159" t="s">
        <v>90</v>
      </c>
      <c r="K459" s="1042">
        <v>9</v>
      </c>
      <c r="L459" s="1043" t="s">
        <v>40</v>
      </c>
      <c r="M459" s="1016" t="s">
        <v>706</v>
      </c>
      <c r="N459" s="1014" t="s">
        <v>565</v>
      </c>
      <c r="O459" s="1029" t="s">
        <v>872</v>
      </c>
      <c r="P459" s="1014" t="s">
        <v>92</v>
      </c>
      <c r="Q459" s="121" t="s">
        <v>93</v>
      </c>
      <c r="R459" s="122" t="s">
        <v>94</v>
      </c>
      <c r="S459" s="121">
        <v>15</v>
      </c>
      <c r="T459" s="1022">
        <v>100</v>
      </c>
      <c r="U459" s="1022" t="s">
        <v>95</v>
      </c>
      <c r="V459" s="1031" t="s">
        <v>95</v>
      </c>
      <c r="W459" s="1022" t="s">
        <v>95</v>
      </c>
      <c r="X459" s="1022">
        <v>100</v>
      </c>
      <c r="Y459" s="1022">
        <v>100</v>
      </c>
      <c r="Z459" s="999" t="s">
        <v>578</v>
      </c>
      <c r="AA459" s="1000">
        <v>0.33</v>
      </c>
      <c r="AB459" s="1000">
        <v>0.33</v>
      </c>
      <c r="AC459" s="1000">
        <v>0.34</v>
      </c>
      <c r="AD459" s="1014" t="s">
        <v>333</v>
      </c>
      <c r="AE459" s="1015" t="s">
        <v>873</v>
      </c>
      <c r="AF459" s="1008" t="s">
        <v>95</v>
      </c>
      <c r="AG459" s="1015" t="s">
        <v>99</v>
      </c>
      <c r="AH459" s="1008" t="s">
        <v>100</v>
      </c>
      <c r="AI459" s="1016" t="s">
        <v>88</v>
      </c>
      <c r="AJ459" s="1016" t="s">
        <v>705</v>
      </c>
      <c r="AK459" s="1016" t="s">
        <v>40</v>
      </c>
      <c r="AL459" s="1016" t="s">
        <v>706</v>
      </c>
      <c r="AM459" s="1014" t="s">
        <v>565</v>
      </c>
      <c r="AN459" s="1019" t="s">
        <v>874</v>
      </c>
      <c r="AO459" s="1017">
        <v>44562</v>
      </c>
      <c r="AP459" s="1017">
        <v>44926</v>
      </c>
      <c r="AQ459" s="1012" t="s">
        <v>333</v>
      </c>
      <c r="AR459" s="1013" t="s">
        <v>875</v>
      </c>
    </row>
    <row r="460" spans="1:44">
      <c r="A460" s="1031"/>
      <c r="B460" s="1035"/>
      <c r="C460" s="1014"/>
      <c r="D460" s="1014"/>
      <c r="E460" s="1074"/>
      <c r="F460" s="1014"/>
      <c r="G460" s="1040"/>
      <c r="H460" s="1014"/>
      <c r="I460" s="120" t="s">
        <v>104</v>
      </c>
      <c r="J460" s="159" t="s">
        <v>90</v>
      </c>
      <c r="K460" s="1042"/>
      <c r="L460" s="1043"/>
      <c r="M460" s="1016"/>
      <c r="N460" s="1014"/>
      <c r="O460" s="1029"/>
      <c r="P460" s="1014"/>
      <c r="Q460" s="121" t="s">
        <v>105</v>
      </c>
      <c r="R460" s="122" t="s">
        <v>106</v>
      </c>
      <c r="S460" s="121">
        <v>15</v>
      </c>
      <c r="T460" s="1022"/>
      <c r="U460" s="1022"/>
      <c r="V460" s="1031"/>
      <c r="W460" s="1022"/>
      <c r="X460" s="1022"/>
      <c r="Y460" s="1022"/>
      <c r="Z460" s="999"/>
      <c r="AA460" s="999"/>
      <c r="AB460" s="999"/>
      <c r="AC460" s="999"/>
      <c r="AD460" s="1014"/>
      <c r="AE460" s="1015"/>
      <c r="AF460" s="1008"/>
      <c r="AG460" s="1015"/>
      <c r="AH460" s="1008"/>
      <c r="AI460" s="1016"/>
      <c r="AJ460" s="1016"/>
      <c r="AK460" s="1016"/>
      <c r="AL460" s="1016"/>
      <c r="AM460" s="1014"/>
      <c r="AN460" s="1020"/>
      <c r="AO460" s="1017"/>
      <c r="AP460" s="1017"/>
      <c r="AQ460" s="1012"/>
      <c r="AR460" s="1013"/>
    </row>
    <row r="461" spans="1:44">
      <c r="A461" s="1031"/>
      <c r="B461" s="1035"/>
      <c r="C461" s="1014"/>
      <c r="D461" s="1014"/>
      <c r="E461" s="1074"/>
      <c r="F461" s="1014"/>
      <c r="G461" s="1040"/>
      <c r="H461" s="1014"/>
      <c r="I461" s="120" t="s">
        <v>107</v>
      </c>
      <c r="J461" s="159" t="s">
        <v>90</v>
      </c>
      <c r="K461" s="1042"/>
      <c r="L461" s="1043"/>
      <c r="M461" s="1016"/>
      <c r="N461" s="1014"/>
      <c r="O461" s="1029"/>
      <c r="P461" s="1014"/>
      <c r="Q461" s="121" t="s">
        <v>108</v>
      </c>
      <c r="R461" s="122" t="s">
        <v>109</v>
      </c>
      <c r="S461" s="121">
        <v>15</v>
      </c>
      <c r="T461" s="1022"/>
      <c r="U461" s="1022"/>
      <c r="V461" s="1031"/>
      <c r="W461" s="1022"/>
      <c r="X461" s="1022"/>
      <c r="Y461" s="1022"/>
      <c r="Z461" s="999"/>
      <c r="AA461" s="999"/>
      <c r="AB461" s="999"/>
      <c r="AC461" s="999"/>
      <c r="AD461" s="1014"/>
      <c r="AE461" s="1015"/>
      <c r="AF461" s="1008"/>
      <c r="AG461" s="1015"/>
      <c r="AH461" s="1008"/>
      <c r="AI461" s="1016"/>
      <c r="AJ461" s="1016"/>
      <c r="AK461" s="1016"/>
      <c r="AL461" s="1016"/>
      <c r="AM461" s="1014"/>
      <c r="AN461" s="1020"/>
      <c r="AO461" s="1017"/>
      <c r="AP461" s="1017"/>
      <c r="AQ461" s="1012"/>
      <c r="AR461" s="1013"/>
    </row>
    <row r="462" spans="1:44">
      <c r="A462" s="1031"/>
      <c r="B462" s="1035"/>
      <c r="C462" s="1014"/>
      <c r="D462" s="1014"/>
      <c r="E462" s="1074"/>
      <c r="F462" s="1014"/>
      <c r="G462" s="1040"/>
      <c r="H462" s="1014"/>
      <c r="I462" s="120" t="s">
        <v>110</v>
      </c>
      <c r="J462" s="159" t="s">
        <v>111</v>
      </c>
      <c r="K462" s="1042"/>
      <c r="L462" s="1043"/>
      <c r="M462" s="1016"/>
      <c r="N462" s="1014"/>
      <c r="O462" s="1029"/>
      <c r="P462" s="1014"/>
      <c r="Q462" s="121" t="s">
        <v>112</v>
      </c>
      <c r="R462" s="122" t="s">
        <v>113</v>
      </c>
      <c r="S462" s="121">
        <v>15</v>
      </c>
      <c r="T462" s="1022"/>
      <c r="U462" s="1022"/>
      <c r="V462" s="1031"/>
      <c r="W462" s="1022"/>
      <c r="X462" s="1022"/>
      <c r="Y462" s="1022"/>
      <c r="Z462" s="999"/>
      <c r="AA462" s="999"/>
      <c r="AB462" s="999"/>
      <c r="AC462" s="999"/>
      <c r="AD462" s="1014"/>
      <c r="AE462" s="1015"/>
      <c r="AF462" s="1008"/>
      <c r="AG462" s="1015"/>
      <c r="AH462" s="1008"/>
      <c r="AI462" s="1016"/>
      <c r="AJ462" s="1016"/>
      <c r="AK462" s="1016"/>
      <c r="AL462" s="1016"/>
      <c r="AM462" s="1014"/>
      <c r="AN462" s="1020"/>
      <c r="AO462" s="1017"/>
      <c r="AP462" s="1017"/>
      <c r="AQ462" s="1012"/>
      <c r="AR462" s="1013"/>
    </row>
    <row r="463" spans="1:44">
      <c r="A463" s="1031"/>
      <c r="B463" s="1035"/>
      <c r="C463" s="1014"/>
      <c r="D463" s="1014"/>
      <c r="E463" s="1074"/>
      <c r="F463" s="1014"/>
      <c r="G463" s="1040"/>
      <c r="H463" s="1014"/>
      <c r="I463" s="120" t="s">
        <v>114</v>
      </c>
      <c r="J463" s="159" t="s">
        <v>90</v>
      </c>
      <c r="K463" s="1042"/>
      <c r="L463" s="1043"/>
      <c r="M463" s="1016"/>
      <c r="N463" s="1014"/>
      <c r="O463" s="1029"/>
      <c r="P463" s="1014"/>
      <c r="Q463" s="121" t="s">
        <v>115</v>
      </c>
      <c r="R463" s="122" t="s">
        <v>116</v>
      </c>
      <c r="S463" s="121">
        <v>15</v>
      </c>
      <c r="T463" s="1022"/>
      <c r="U463" s="1022"/>
      <c r="V463" s="1031"/>
      <c r="W463" s="1022"/>
      <c r="X463" s="1022"/>
      <c r="Y463" s="1022"/>
      <c r="Z463" s="999"/>
      <c r="AA463" s="999"/>
      <c r="AB463" s="999"/>
      <c r="AC463" s="999"/>
      <c r="AD463" s="1014"/>
      <c r="AE463" s="1015"/>
      <c r="AF463" s="1008"/>
      <c r="AG463" s="1015"/>
      <c r="AH463" s="1008"/>
      <c r="AI463" s="1016"/>
      <c r="AJ463" s="1016"/>
      <c r="AK463" s="1016"/>
      <c r="AL463" s="1016"/>
      <c r="AM463" s="1014"/>
      <c r="AN463" s="1020"/>
      <c r="AO463" s="1017"/>
      <c r="AP463" s="1017"/>
      <c r="AQ463" s="1012"/>
      <c r="AR463" s="1013"/>
    </row>
    <row r="464" spans="1:44">
      <c r="A464" s="1031"/>
      <c r="B464" s="1035"/>
      <c r="C464" s="1014"/>
      <c r="D464" s="1014"/>
      <c r="E464" s="1074"/>
      <c r="F464" s="1014"/>
      <c r="G464" s="1040"/>
      <c r="H464" s="1014"/>
      <c r="I464" s="120" t="s">
        <v>117</v>
      </c>
      <c r="J464" s="159" t="s">
        <v>111</v>
      </c>
      <c r="K464" s="1042"/>
      <c r="L464" s="1043"/>
      <c r="M464" s="1016"/>
      <c r="N464" s="1014"/>
      <c r="O464" s="1029"/>
      <c r="P464" s="1014"/>
      <c r="Q464" s="121" t="s">
        <v>118</v>
      </c>
      <c r="R464" s="122" t="s">
        <v>119</v>
      </c>
      <c r="S464" s="121">
        <v>15</v>
      </c>
      <c r="T464" s="1022"/>
      <c r="U464" s="1022"/>
      <c r="V464" s="1031"/>
      <c r="W464" s="1022"/>
      <c r="X464" s="1022"/>
      <c r="Y464" s="1022"/>
      <c r="Z464" s="999"/>
      <c r="AA464" s="999"/>
      <c r="AB464" s="999"/>
      <c r="AC464" s="999"/>
      <c r="AD464" s="1014"/>
      <c r="AE464" s="1015"/>
      <c r="AF464" s="1008"/>
      <c r="AG464" s="1015"/>
      <c r="AH464" s="1008"/>
      <c r="AI464" s="1016"/>
      <c r="AJ464" s="1016"/>
      <c r="AK464" s="1016"/>
      <c r="AL464" s="1016"/>
      <c r="AM464" s="1014"/>
      <c r="AN464" s="1020"/>
      <c r="AO464" s="1017"/>
      <c r="AP464" s="1017"/>
      <c r="AQ464" s="1012"/>
      <c r="AR464" s="1013"/>
    </row>
    <row r="465" spans="1:44">
      <c r="A465" s="1031"/>
      <c r="B465" s="1035"/>
      <c r="C465" s="1014"/>
      <c r="D465" s="1014"/>
      <c r="E465" s="1074"/>
      <c r="F465" s="1014"/>
      <c r="G465" s="1040"/>
      <c r="H465" s="1014"/>
      <c r="I465" s="120" t="s">
        <v>120</v>
      </c>
      <c r="J465" s="159" t="s">
        <v>90</v>
      </c>
      <c r="K465" s="1042"/>
      <c r="L465" s="1043"/>
      <c r="M465" s="1016"/>
      <c r="N465" s="1014"/>
      <c r="O465" s="1029"/>
      <c r="P465" s="1014"/>
      <c r="Q465" s="121" t="s">
        <v>121</v>
      </c>
      <c r="R465" s="122" t="s">
        <v>122</v>
      </c>
      <c r="S465" s="121">
        <v>10</v>
      </c>
      <c r="T465" s="1022"/>
      <c r="U465" s="1022"/>
      <c r="V465" s="1031"/>
      <c r="W465" s="1022"/>
      <c r="X465" s="1022"/>
      <c r="Y465" s="1022"/>
      <c r="Z465" s="999"/>
      <c r="AA465" s="999"/>
      <c r="AB465" s="999"/>
      <c r="AC465" s="999"/>
      <c r="AD465" s="1014"/>
      <c r="AE465" s="1015"/>
      <c r="AF465" s="1008"/>
      <c r="AG465" s="1015"/>
      <c r="AH465" s="1008"/>
      <c r="AI465" s="1016"/>
      <c r="AJ465" s="1016"/>
      <c r="AK465" s="1016"/>
      <c r="AL465" s="1016"/>
      <c r="AM465" s="1014"/>
      <c r="AN465" s="1020"/>
      <c r="AO465" s="1017"/>
      <c r="AP465" s="1017"/>
      <c r="AQ465" s="1012"/>
      <c r="AR465" s="1013"/>
    </row>
    <row r="466" spans="1:44" ht="30">
      <c r="A466" s="1031"/>
      <c r="B466" s="1035"/>
      <c r="C466" s="1014"/>
      <c r="D466" s="1014"/>
      <c r="E466" s="1074"/>
      <c r="F466" s="1014"/>
      <c r="G466" s="1040"/>
      <c r="H466" s="1014"/>
      <c r="I466" s="120" t="s">
        <v>123</v>
      </c>
      <c r="J466" s="159" t="s">
        <v>111</v>
      </c>
      <c r="K466" s="1042"/>
      <c r="L466" s="1043"/>
      <c r="M466" s="1016"/>
      <c r="N466" s="1014"/>
      <c r="O466" s="1029"/>
      <c r="P466" s="1014"/>
      <c r="Q466" s="1022"/>
      <c r="R466" s="1031"/>
      <c r="S466" s="1022"/>
      <c r="T466" s="1022"/>
      <c r="U466" s="1022"/>
      <c r="V466" s="1031"/>
      <c r="W466" s="1022"/>
      <c r="X466" s="1022"/>
      <c r="Y466" s="1022"/>
      <c r="Z466" s="999"/>
      <c r="AA466" s="999"/>
      <c r="AB466" s="999"/>
      <c r="AC466" s="999"/>
      <c r="AD466" s="1014"/>
      <c r="AE466" s="1015"/>
      <c r="AF466" s="1008"/>
      <c r="AG466" s="1015"/>
      <c r="AH466" s="1008"/>
      <c r="AI466" s="1016"/>
      <c r="AJ466" s="1016"/>
      <c r="AK466" s="1016"/>
      <c r="AL466" s="1016"/>
      <c r="AM466" s="1014"/>
      <c r="AN466" s="1020"/>
      <c r="AO466" s="1017"/>
      <c r="AP466" s="1017"/>
      <c r="AQ466" s="1012"/>
      <c r="AR466" s="1013"/>
    </row>
    <row r="467" spans="1:44">
      <c r="A467" s="1031"/>
      <c r="B467" s="1035"/>
      <c r="C467" s="1014"/>
      <c r="D467" s="1014"/>
      <c r="E467" s="1074"/>
      <c r="F467" s="1014"/>
      <c r="G467" s="1040"/>
      <c r="H467" s="1014"/>
      <c r="I467" s="120" t="s">
        <v>124</v>
      </c>
      <c r="J467" s="159" t="s">
        <v>111</v>
      </c>
      <c r="K467" s="1042"/>
      <c r="L467" s="1043"/>
      <c r="M467" s="1016"/>
      <c r="N467" s="1014"/>
      <c r="O467" s="1029"/>
      <c r="P467" s="1014"/>
      <c r="Q467" s="1022"/>
      <c r="R467" s="1031"/>
      <c r="S467" s="1022"/>
      <c r="T467" s="1022"/>
      <c r="U467" s="1022"/>
      <c r="V467" s="1031"/>
      <c r="W467" s="1022"/>
      <c r="X467" s="1022"/>
      <c r="Y467" s="1022"/>
      <c r="Z467" s="999"/>
      <c r="AA467" s="999"/>
      <c r="AB467" s="999"/>
      <c r="AC467" s="999"/>
      <c r="AD467" s="1014"/>
      <c r="AE467" s="1015"/>
      <c r="AF467" s="1008"/>
      <c r="AG467" s="1015"/>
      <c r="AH467" s="1008"/>
      <c r="AI467" s="1016"/>
      <c r="AJ467" s="1016"/>
      <c r="AK467" s="1016"/>
      <c r="AL467" s="1016"/>
      <c r="AM467" s="1014"/>
      <c r="AN467" s="1020"/>
      <c r="AO467" s="1017"/>
      <c r="AP467" s="1017"/>
      <c r="AQ467" s="1012"/>
      <c r="AR467" s="1013"/>
    </row>
    <row r="468" spans="1:44">
      <c r="A468" s="1031"/>
      <c r="B468" s="1035"/>
      <c r="C468" s="1014"/>
      <c r="D468" s="1014"/>
      <c r="E468" s="1074"/>
      <c r="F468" s="1014"/>
      <c r="G468" s="1040"/>
      <c r="H468" s="1014"/>
      <c r="I468" s="120" t="s">
        <v>125</v>
      </c>
      <c r="J468" s="159" t="s">
        <v>90</v>
      </c>
      <c r="K468" s="1042"/>
      <c r="L468" s="1043"/>
      <c r="M468" s="1016"/>
      <c r="N468" s="1014"/>
      <c r="O468" s="1029"/>
      <c r="P468" s="1014"/>
      <c r="Q468" s="1022"/>
      <c r="R468" s="1031"/>
      <c r="S468" s="1022"/>
      <c r="T468" s="1022"/>
      <c r="U468" s="1022"/>
      <c r="V468" s="1031"/>
      <c r="W468" s="1022"/>
      <c r="X468" s="1022"/>
      <c r="Y468" s="1022"/>
      <c r="Z468" s="999"/>
      <c r="AA468" s="999"/>
      <c r="AB468" s="999"/>
      <c r="AC468" s="999"/>
      <c r="AD468" s="1014"/>
      <c r="AE468" s="1015"/>
      <c r="AF468" s="1008"/>
      <c r="AG468" s="1015"/>
      <c r="AH468" s="1008"/>
      <c r="AI468" s="1016"/>
      <c r="AJ468" s="1016"/>
      <c r="AK468" s="1016"/>
      <c r="AL468" s="1016"/>
      <c r="AM468" s="1014"/>
      <c r="AN468" s="1020"/>
      <c r="AO468" s="1017"/>
      <c r="AP468" s="1017"/>
      <c r="AQ468" s="1012"/>
      <c r="AR468" s="1013"/>
    </row>
    <row r="469" spans="1:44">
      <c r="A469" s="1031"/>
      <c r="B469" s="1035"/>
      <c r="C469" s="1014"/>
      <c r="D469" s="1014"/>
      <c r="E469" s="1074"/>
      <c r="F469" s="1014"/>
      <c r="G469" s="1040"/>
      <c r="H469" s="1014"/>
      <c r="I469" s="120" t="s">
        <v>126</v>
      </c>
      <c r="J469" s="159" t="s">
        <v>111</v>
      </c>
      <c r="K469" s="1042"/>
      <c r="L469" s="1043"/>
      <c r="M469" s="1016"/>
      <c r="N469" s="1014"/>
      <c r="O469" s="1029"/>
      <c r="P469" s="1014"/>
      <c r="Q469" s="1022"/>
      <c r="R469" s="1031"/>
      <c r="S469" s="1022"/>
      <c r="T469" s="1022"/>
      <c r="U469" s="1022"/>
      <c r="V469" s="1031"/>
      <c r="W469" s="1022"/>
      <c r="X469" s="1022"/>
      <c r="Y469" s="1022"/>
      <c r="Z469" s="999"/>
      <c r="AA469" s="999"/>
      <c r="AB469" s="999"/>
      <c r="AC469" s="999"/>
      <c r="AD469" s="1014"/>
      <c r="AE469" s="1015"/>
      <c r="AF469" s="1008"/>
      <c r="AG469" s="1015"/>
      <c r="AH469" s="1008"/>
      <c r="AI469" s="1016"/>
      <c r="AJ469" s="1016"/>
      <c r="AK469" s="1016"/>
      <c r="AL469" s="1016"/>
      <c r="AM469" s="1014"/>
      <c r="AN469" s="1021"/>
      <c r="AO469" s="1017"/>
      <c r="AP469" s="1017"/>
      <c r="AQ469" s="1012"/>
      <c r="AR469" s="1013"/>
    </row>
    <row r="470" spans="1:44">
      <c r="A470" s="1031"/>
      <c r="B470" s="1035"/>
      <c r="C470" s="1014"/>
      <c r="D470" s="1014"/>
      <c r="E470" s="1029" t="s">
        <v>570</v>
      </c>
      <c r="F470" s="1014"/>
      <c r="G470" s="1040"/>
      <c r="H470" s="1014"/>
      <c r="I470" s="120" t="s">
        <v>127</v>
      </c>
      <c r="J470" s="159" t="s">
        <v>90</v>
      </c>
      <c r="K470" s="1042"/>
      <c r="L470" s="1043"/>
      <c r="M470" s="1016"/>
      <c r="N470" s="1014"/>
      <c r="O470" s="1029" t="s">
        <v>571</v>
      </c>
      <c r="P470" s="1014"/>
      <c r="Q470" s="121" t="s">
        <v>93</v>
      </c>
      <c r="R470" s="122"/>
      <c r="S470" s="121" t="s">
        <v>201</v>
      </c>
      <c r="T470" s="1022">
        <v>0</v>
      </c>
      <c r="U470" s="1022" t="s">
        <v>739</v>
      </c>
      <c r="V470" s="1031"/>
      <c r="W470" s="1022">
        <v>0</v>
      </c>
      <c r="X470" s="1022" t="b">
        <v>0</v>
      </c>
      <c r="Y470" s="1022"/>
      <c r="Z470" s="1001"/>
      <c r="AA470" s="1001"/>
      <c r="AB470" s="1001"/>
      <c r="AC470" s="1001"/>
      <c r="AD470" s="1014"/>
      <c r="AE470" s="1015"/>
      <c r="AF470" s="1008"/>
      <c r="AG470" s="1015"/>
      <c r="AH470" s="1008"/>
      <c r="AI470" s="1016"/>
      <c r="AJ470" s="1016"/>
      <c r="AK470" s="1016"/>
      <c r="AL470" s="1016"/>
      <c r="AM470" s="1014"/>
      <c r="AN470" s="1023" t="s">
        <v>876</v>
      </c>
      <c r="AO470" s="1017"/>
      <c r="AP470" s="1017"/>
      <c r="AQ470" s="1012"/>
      <c r="AR470" s="1013" t="s">
        <v>856</v>
      </c>
    </row>
    <row r="471" spans="1:44">
      <c r="A471" s="1031"/>
      <c r="B471" s="1035"/>
      <c r="C471" s="1014"/>
      <c r="D471" s="1014"/>
      <c r="E471" s="1029"/>
      <c r="F471" s="1014"/>
      <c r="G471" s="1040"/>
      <c r="H471" s="1014"/>
      <c r="I471" s="123" t="s">
        <v>128</v>
      </c>
      <c r="J471" s="159" t="s">
        <v>111</v>
      </c>
      <c r="K471" s="1042"/>
      <c r="L471" s="1043"/>
      <c r="M471" s="1016"/>
      <c r="N471" s="1014"/>
      <c r="O471" s="1029"/>
      <c r="P471" s="1014"/>
      <c r="Q471" s="121" t="s">
        <v>105</v>
      </c>
      <c r="R471" s="122"/>
      <c r="S471" s="121" t="s">
        <v>201</v>
      </c>
      <c r="T471" s="1022"/>
      <c r="U471" s="1022"/>
      <c r="V471" s="1031"/>
      <c r="W471" s="1022"/>
      <c r="X471" s="1022"/>
      <c r="Y471" s="1022"/>
      <c r="Z471" s="1002"/>
      <c r="AA471" s="1002"/>
      <c r="AB471" s="1002"/>
      <c r="AC471" s="1002"/>
      <c r="AD471" s="1014"/>
      <c r="AE471" s="1015"/>
      <c r="AF471" s="1008"/>
      <c r="AG471" s="1015"/>
      <c r="AH471" s="1008"/>
      <c r="AI471" s="1016"/>
      <c r="AJ471" s="1016"/>
      <c r="AK471" s="1016"/>
      <c r="AL471" s="1016"/>
      <c r="AM471" s="1014"/>
      <c r="AN471" s="1023"/>
      <c r="AO471" s="1017"/>
      <c r="AP471" s="1017"/>
      <c r="AQ471" s="1012"/>
      <c r="AR471" s="1013"/>
    </row>
    <row r="472" spans="1:44">
      <c r="A472" s="1031"/>
      <c r="B472" s="1035"/>
      <c r="C472" s="1014"/>
      <c r="D472" s="1014"/>
      <c r="E472" s="1029"/>
      <c r="F472" s="1014"/>
      <c r="G472" s="1040"/>
      <c r="H472" s="1014"/>
      <c r="I472" s="123" t="s">
        <v>129</v>
      </c>
      <c r="J472" s="159" t="s">
        <v>90</v>
      </c>
      <c r="K472" s="1042"/>
      <c r="L472" s="1043"/>
      <c r="M472" s="1016"/>
      <c r="N472" s="1014"/>
      <c r="O472" s="1029"/>
      <c r="P472" s="1014"/>
      <c r="Q472" s="121" t="s">
        <v>108</v>
      </c>
      <c r="R472" s="122"/>
      <c r="S472" s="121" t="s">
        <v>201</v>
      </c>
      <c r="T472" s="1022"/>
      <c r="U472" s="1022"/>
      <c r="V472" s="1031"/>
      <c r="W472" s="1022"/>
      <c r="X472" s="1022"/>
      <c r="Y472" s="1022"/>
      <c r="Z472" s="1002"/>
      <c r="AA472" s="1002"/>
      <c r="AB472" s="1002"/>
      <c r="AC472" s="1002"/>
      <c r="AD472" s="1014"/>
      <c r="AE472" s="1015"/>
      <c r="AF472" s="1008"/>
      <c r="AG472" s="1015"/>
      <c r="AH472" s="1008"/>
      <c r="AI472" s="1016"/>
      <c r="AJ472" s="1016"/>
      <c r="AK472" s="1016"/>
      <c r="AL472" s="1016"/>
      <c r="AM472" s="1014"/>
      <c r="AN472" s="1023"/>
      <c r="AO472" s="1017"/>
      <c r="AP472" s="1017"/>
      <c r="AQ472" s="1012"/>
      <c r="AR472" s="1013"/>
    </row>
    <row r="473" spans="1:44">
      <c r="A473" s="1031"/>
      <c r="B473" s="1035"/>
      <c r="C473" s="1014"/>
      <c r="D473" s="1014"/>
      <c r="E473" s="1029"/>
      <c r="F473" s="1014"/>
      <c r="G473" s="1040"/>
      <c r="H473" s="1014"/>
      <c r="I473" s="123" t="s">
        <v>130</v>
      </c>
      <c r="J473" s="159" t="s">
        <v>90</v>
      </c>
      <c r="K473" s="1042"/>
      <c r="L473" s="1043"/>
      <c r="M473" s="1016"/>
      <c r="N473" s="1014"/>
      <c r="O473" s="1029"/>
      <c r="P473" s="1014"/>
      <c r="Q473" s="121" t="s">
        <v>112</v>
      </c>
      <c r="R473" s="122"/>
      <c r="S473" s="121" t="s">
        <v>201</v>
      </c>
      <c r="T473" s="1022"/>
      <c r="U473" s="1022"/>
      <c r="V473" s="1031"/>
      <c r="W473" s="1022"/>
      <c r="X473" s="1022"/>
      <c r="Y473" s="1022"/>
      <c r="Z473" s="1002"/>
      <c r="AA473" s="1002"/>
      <c r="AB473" s="1002"/>
      <c r="AC473" s="1002"/>
      <c r="AD473" s="1014"/>
      <c r="AE473" s="1015"/>
      <c r="AF473" s="1008"/>
      <c r="AG473" s="1015"/>
      <c r="AH473" s="1008"/>
      <c r="AI473" s="1016"/>
      <c r="AJ473" s="1016"/>
      <c r="AK473" s="1016"/>
      <c r="AL473" s="1016"/>
      <c r="AM473" s="1014"/>
      <c r="AN473" s="1023"/>
      <c r="AO473" s="1017"/>
      <c r="AP473" s="1017"/>
      <c r="AQ473" s="1012"/>
      <c r="AR473" s="1013"/>
    </row>
    <row r="474" spans="1:44">
      <c r="A474" s="1031"/>
      <c r="B474" s="1035"/>
      <c r="C474" s="1014"/>
      <c r="D474" s="1014"/>
      <c r="E474" s="1029"/>
      <c r="F474" s="1014"/>
      <c r="G474" s="1040"/>
      <c r="H474" s="1014"/>
      <c r="I474" s="123" t="s">
        <v>131</v>
      </c>
      <c r="J474" s="124" t="s">
        <v>111</v>
      </c>
      <c r="K474" s="1042"/>
      <c r="L474" s="1043"/>
      <c r="M474" s="1016"/>
      <c r="N474" s="1014"/>
      <c r="O474" s="1029"/>
      <c r="P474" s="1014"/>
      <c r="Q474" s="121" t="s">
        <v>115</v>
      </c>
      <c r="R474" s="122"/>
      <c r="S474" s="121" t="s">
        <v>201</v>
      </c>
      <c r="T474" s="1022"/>
      <c r="U474" s="1022"/>
      <c r="V474" s="1031"/>
      <c r="W474" s="1022"/>
      <c r="X474" s="1022"/>
      <c r="Y474" s="1022"/>
      <c r="Z474" s="1002"/>
      <c r="AA474" s="1002"/>
      <c r="AB474" s="1002"/>
      <c r="AC474" s="1002"/>
      <c r="AD474" s="1014"/>
      <c r="AE474" s="1015"/>
      <c r="AF474" s="1008"/>
      <c r="AG474" s="1015"/>
      <c r="AH474" s="1008"/>
      <c r="AI474" s="1016"/>
      <c r="AJ474" s="1016"/>
      <c r="AK474" s="1016"/>
      <c r="AL474" s="1016"/>
      <c r="AM474" s="1014"/>
      <c r="AN474" s="1023"/>
      <c r="AO474" s="1017"/>
      <c r="AP474" s="1017"/>
      <c r="AQ474" s="1012"/>
      <c r="AR474" s="1013"/>
    </row>
    <row r="475" spans="1:44">
      <c r="A475" s="1031"/>
      <c r="B475" s="1035"/>
      <c r="C475" s="1014"/>
      <c r="D475" s="1014"/>
      <c r="E475" s="1029"/>
      <c r="F475" s="1014"/>
      <c r="G475" s="1040"/>
      <c r="H475" s="1014"/>
      <c r="I475" s="123" t="s">
        <v>132</v>
      </c>
      <c r="J475" s="159" t="s">
        <v>111</v>
      </c>
      <c r="K475" s="1042"/>
      <c r="L475" s="1043"/>
      <c r="M475" s="1016"/>
      <c r="N475" s="1014"/>
      <c r="O475" s="1029"/>
      <c r="P475" s="1014"/>
      <c r="Q475" s="121" t="s">
        <v>118</v>
      </c>
      <c r="R475" s="122"/>
      <c r="S475" s="121" t="s">
        <v>201</v>
      </c>
      <c r="T475" s="1022"/>
      <c r="U475" s="1022"/>
      <c r="V475" s="1031"/>
      <c r="W475" s="1022"/>
      <c r="X475" s="1022"/>
      <c r="Y475" s="1022"/>
      <c r="Z475" s="1002"/>
      <c r="AA475" s="1002"/>
      <c r="AB475" s="1002"/>
      <c r="AC475" s="1002"/>
      <c r="AD475" s="1014"/>
      <c r="AE475" s="1015"/>
      <c r="AF475" s="1008"/>
      <c r="AG475" s="1015"/>
      <c r="AH475" s="1008"/>
      <c r="AI475" s="1016"/>
      <c r="AJ475" s="1016"/>
      <c r="AK475" s="1016"/>
      <c r="AL475" s="1016"/>
      <c r="AM475" s="1014"/>
      <c r="AN475" s="1023"/>
      <c r="AO475" s="1017"/>
      <c r="AP475" s="1017"/>
      <c r="AQ475" s="1012"/>
      <c r="AR475" s="1013"/>
    </row>
    <row r="476" spans="1:44">
      <c r="A476" s="1031"/>
      <c r="B476" s="1035"/>
      <c r="C476" s="1014"/>
      <c r="D476" s="1014"/>
      <c r="E476" s="1029"/>
      <c r="F476" s="1014"/>
      <c r="G476" s="1040"/>
      <c r="H476" s="1014"/>
      <c r="I476" s="123" t="s">
        <v>133</v>
      </c>
      <c r="J476" s="159" t="s">
        <v>111</v>
      </c>
      <c r="K476" s="1042"/>
      <c r="L476" s="1043"/>
      <c r="M476" s="1016"/>
      <c r="N476" s="1014"/>
      <c r="O476" s="1029"/>
      <c r="P476" s="1014"/>
      <c r="Q476" s="121" t="s">
        <v>121</v>
      </c>
      <c r="R476" s="122"/>
      <c r="S476" s="121" t="s">
        <v>201</v>
      </c>
      <c r="T476" s="1022"/>
      <c r="U476" s="1022"/>
      <c r="V476" s="1031"/>
      <c r="W476" s="1022"/>
      <c r="X476" s="1022"/>
      <c r="Y476" s="1022"/>
      <c r="Z476" s="1002"/>
      <c r="AA476" s="1002"/>
      <c r="AB476" s="1002"/>
      <c r="AC476" s="1002"/>
      <c r="AD476" s="1014"/>
      <c r="AE476" s="1015"/>
      <c r="AF476" s="1008"/>
      <c r="AG476" s="1015"/>
      <c r="AH476" s="1008"/>
      <c r="AI476" s="1016"/>
      <c r="AJ476" s="1016"/>
      <c r="AK476" s="1016"/>
      <c r="AL476" s="1016"/>
      <c r="AM476" s="1014"/>
      <c r="AN476" s="1023"/>
      <c r="AO476" s="1017"/>
      <c r="AP476" s="1017"/>
      <c r="AQ476" s="1012"/>
      <c r="AR476" s="1013"/>
    </row>
    <row r="477" spans="1:44">
      <c r="A477" s="1031"/>
      <c r="B477" s="1035"/>
      <c r="C477" s="1014"/>
      <c r="D477" s="1014"/>
      <c r="E477" s="1029"/>
      <c r="F477" s="1014"/>
      <c r="G477" s="1041"/>
      <c r="H477" s="1014"/>
      <c r="I477" s="123" t="s">
        <v>134</v>
      </c>
      <c r="J477" s="159" t="s">
        <v>111</v>
      </c>
      <c r="K477" s="1042"/>
      <c r="L477" s="1043"/>
      <c r="M477" s="1016"/>
      <c r="N477" s="1014"/>
      <c r="O477" s="1029"/>
      <c r="P477" s="1014"/>
      <c r="Q477" s="121"/>
      <c r="R477" s="122"/>
      <c r="S477" s="121"/>
      <c r="T477" s="1022"/>
      <c r="U477" s="1022"/>
      <c r="V477" s="1031"/>
      <c r="W477" s="1022"/>
      <c r="X477" s="1022"/>
      <c r="Y477" s="1022"/>
      <c r="Z477" s="1003"/>
      <c r="AA477" s="1003"/>
      <c r="AB477" s="1003"/>
      <c r="AC477" s="1003"/>
      <c r="AD477" s="1014"/>
      <c r="AE477" s="1015"/>
      <c r="AF477" s="1008"/>
      <c r="AG477" s="1015"/>
      <c r="AH477" s="1008"/>
      <c r="AI477" s="1016"/>
      <c r="AJ477" s="1016"/>
      <c r="AK477" s="1016"/>
      <c r="AL477" s="1016"/>
      <c r="AM477" s="1014"/>
      <c r="AN477" s="1023"/>
      <c r="AO477" s="1017"/>
      <c r="AP477" s="1017"/>
      <c r="AQ477" s="1012"/>
      <c r="AR477" s="1013"/>
    </row>
    <row r="478" spans="1:44">
      <c r="A478" s="1031">
        <v>25</v>
      </c>
      <c r="B478" s="1035" t="s">
        <v>877</v>
      </c>
      <c r="C478" s="1014" t="s">
        <v>878</v>
      </c>
      <c r="D478" s="1014" t="s">
        <v>85</v>
      </c>
      <c r="E478" s="1029" t="s">
        <v>879</v>
      </c>
      <c r="F478" s="1014" t="s">
        <v>880</v>
      </c>
      <c r="G478" s="1039" t="s">
        <v>564</v>
      </c>
      <c r="H478" s="1014" t="s">
        <v>88</v>
      </c>
      <c r="I478" s="120" t="s">
        <v>89</v>
      </c>
      <c r="J478" s="159" t="s">
        <v>90</v>
      </c>
      <c r="K478" s="1042">
        <f>COUNTIF(J478:J496,"Si")</f>
        <v>11</v>
      </c>
      <c r="L478" s="1043" t="str">
        <f>+IF(AND(K478&lt;6,K478&gt;0),"Moderado",IF(AND(K478&lt;12,K478&gt;5),"Mayor",IF(AND(K478&lt;20,K478&gt;11),"Catastrófico","Responda las Preguntas de Impacto")))</f>
        <v>Mayor</v>
      </c>
      <c r="M478" s="1016" t="str">
        <f>IF(AND(EXACT(H478,"Rara vez"),(EXACT(L478,"Moderado"))),"Moderado",IF(AND(EXACT(H478,"Rara vez"),(EXACT(L478,"Mayor"))),"Alto",IF(AND(EXACT(H478,"Rara vez"),(EXACT(L478,"Catastrófico"))),"Extremo",IF(AND(EXACT(H478,"Improbable"),(EXACT(L478,"Moderado"))),"Moderado",IF(AND(EXACT(H478,"Improbable"),(EXACT(L478,"Mayor"))),"Alto",IF(AND(EXACT(H478,"Improbable"),(EXACT(L478,"Catastrófico"))),"Extremo",IF(AND(EXACT(H478,"Posible"),(EXACT(L478,"Moderado"))),"Alto",IF(AND(EXACT(H478,"Posible"),(EXACT(L478,"Mayor"))),"Extremo",IF(AND(EXACT(H478,"Posible"),(EXACT(L478,"Catastrófico"))),"Extremo",IF(AND(EXACT(H478,"Probable"),(EXACT(L478,"Moderado"))),"Alto",IF(AND(EXACT(H478,"Probable"),(EXACT(L478,"Mayor"))),"Extremo",IF(AND(EXACT(H478,"Probable"),(EXACT(L478,"Catastrófico"))),"Extremo",IF(AND(EXACT(H478,"Casi Seguro"),(EXACT(L478,"Moderado"))),"Extremo",IF(AND(EXACT(H478,"Casi Seguro"),(EXACT(L478,"Mayor"))),"Extremo",IF(AND(EXACT(H478,"Casi Seguro"),(EXACT(L478,"Catastrófico"))),"Extremo","")))))))))))))))</f>
        <v>Alto</v>
      </c>
      <c r="N478" s="1014" t="s">
        <v>565</v>
      </c>
      <c r="O478" s="1029" t="s">
        <v>881</v>
      </c>
      <c r="P478" s="1014" t="s">
        <v>92</v>
      </c>
      <c r="Q478" s="121" t="s">
        <v>93</v>
      </c>
      <c r="R478" s="122" t="s">
        <v>94</v>
      </c>
      <c r="S478" s="121">
        <v>15</v>
      </c>
      <c r="T478" s="1022">
        <f>SUM(S478:S484)</f>
        <v>100</v>
      </c>
      <c r="U478" s="1022" t="str">
        <f>+IF(AND(T478&lt;=100,T478&gt;=96),"Fuerte",IF(AND(T478&lt;=95,T478&gt;=86),"Moderado",IF(AND(T478&lt;=85,K478&gt;=0),"Débil"," ")))</f>
        <v>Fuerte</v>
      </c>
      <c r="V478" s="1031" t="s">
        <v>95</v>
      </c>
      <c r="W478" s="1022" t="str">
        <f>IF(AND(EXACT(U478,"Fuerte"),(EXACT(V478,"Fuerte"))),"Fuerte",IF(AND(EXACT(U478,"Fuerte"),(EXACT(V478,"Moderado"))),"Moderado",IF(AND(EXACT(U478,"Fuerte"),(EXACT(V478,"Débil"))),"Débil",IF(AND(EXACT(U478,"Moderado"),(EXACT(V478,"Fuerte"))),"Moderado",IF(AND(EXACT(U478,"Moderado"),(EXACT(V478,"Moderado"))),"Moderado",IF(AND(EXACT(U478,"Moderado"),(EXACT(V478,"Débil"))),"Débil",IF(AND(EXACT(U478,"Débil"),(EXACT(V478,"Fuerte"))),"Débil",IF(AND(EXACT(U478,"Débil"),(EXACT(V478,"Moderado"))),"Débil",IF(AND(EXACT(U478,"Débil"),(EXACT(V478,"Débil"))),"Débil",)))))))))</f>
        <v>Fuerte</v>
      </c>
      <c r="X478" s="1022">
        <f>IF(W478="Fuerte",100,IF(W478="Moderado",50,IF(W478="Débil",0)))</f>
        <v>100</v>
      </c>
      <c r="Y478" s="1022">
        <f>AVERAGE(X478:X496)</f>
        <v>100</v>
      </c>
      <c r="Z478" s="999" t="s">
        <v>578</v>
      </c>
      <c r="AA478" s="1000">
        <v>0.33</v>
      </c>
      <c r="AB478" s="1000">
        <v>0.33</v>
      </c>
      <c r="AC478" s="1000">
        <v>0.34</v>
      </c>
      <c r="AD478" s="1014" t="s">
        <v>102</v>
      </c>
      <c r="AE478" s="1015" t="s">
        <v>882</v>
      </c>
      <c r="AF478" s="1008" t="str">
        <f>+IF(Y478=100,"Fuerte",IF(AND(Y478&lt;=99,Y478&gt;=50),"Moderado",IF(Y478&lt;50,"Débil"," ")))</f>
        <v>Fuerte</v>
      </c>
      <c r="AG478" s="1015" t="s">
        <v>99</v>
      </c>
      <c r="AH478" s="1008" t="s">
        <v>100</v>
      </c>
      <c r="AI478" s="1016" t="str">
        <f>IF(AND(OR(AH478="Directamente",AH478="Indirectamente",AH478="No Disminuye"),(AF478="Fuerte"),(AG478="Directamente"),(OR(H478="Rara vez",H478="Improbable",H478="Posible"))),"Rara vez",IF(AND(OR(AH478="Directamente",AH478="Indirectamente",AH478="No Disminuye"),(AF478="Fuerte"),(AG478="Directamente"),(H478="Probable")),"Improbable",IF(AND(OR(AH478="Directamente",AH478="Indirectamente",AH478="No Disminuye"),(AF478="Fuerte"),(AG478="Directamente"),(H478="Casi Seguro")),"Posible",IF(AND(AH478="Directamente",AG478="No disminuye",AF478="Fuerte"),H478,IF(AND(OR(AH478="Directamente",AH478="Indirectamente",AH478="No Disminuye"),AF478="Moderado",AG478="Directamente",(OR(H478="Rara vez",H478="Improbable"))),"Rara vez",IF(AND(OR(AH478="Directamente",AH478="Indirectamente",AH478="No Disminuye"),(AF478="Moderado"),(AG478="Directamente"),(H478="Posible")),"Improbable",IF(AND(OR(AH478="Directamente",AH478="Indirectamente",AH478="No Disminuye"),(AF478="Moderado"),(AG478="Directamente"),(H478="Probable")),"Posible",IF(AND(OR(AH478="Directamente",AH478="Indirectamente",AH478="No Disminuye"),(AF478="Moderado"),(AG478="Directamente"),(H478="Casi Seguro")),"Probable",IF(AND(AH478="Directamente",AG478="No disminuye",AF478="Moderado"),H478,IF(AF478="Débil",H478," ESTA COMBINACION NO ESTÁ CONTEMPLADA EN LA METODOLOGÍA "))))))))))</f>
        <v>Rara vez</v>
      </c>
      <c r="AJ478" s="1016" t="str">
        <f>IF(AND(OR(AH478="Directamente",AH478="Indirectamente",AH478="No Disminuye"),AF478="Moderado",AG478="Directamente",(OR(H478="Raro",H478="Improbable"))),"Raro",IF(AND(OR(AH478="Directamente",AH478="Indirectamente",AH478="No Disminuye"),(AF478="Moderado"),(AG478="Directamente"),(H478="Posible")),"Improbable",IF(AND(OR(AH478="Directamente",AH478="Indirectamente",AH478="No Disminuye"),(AF478="Moderado"),(AG478="Directamente"),(H478="Probable")),"Posible",IF(AND(OR(AH478="Directamente",AH478="Indirectamente",AH478="No Disminuye"),(AF478="Moderado"),(AG478="Directamente"),(H478="Casi Seguro")),"Probable",IF(AND(AH478="Directamente",AG478="No disminuye",AF478="Moderado"),H478," ")))))</f>
        <v xml:space="preserve"> </v>
      </c>
      <c r="AK478" s="1016" t="str">
        <f>L478</f>
        <v>Mayor</v>
      </c>
      <c r="AL478" s="1016" t="str">
        <f>IF(AND(EXACT(AI478,"Rara vez"),(EXACT(AK478,"Moderado"))),"Moderado",IF(AND(EXACT(AI478,"Rara vez"),(EXACT(AK478,"Mayor"))),"Alto",IF(AND(EXACT(AI478,"Rara vez"),(EXACT(AK478,"Catastrófico"))),"Extremo",IF(AND(EXACT(AI478,"Improbable"),(EXACT(AK478,"Moderado"))),"Moderado",IF(AND(EXACT(AI478,"Improbable"),(EXACT(AK478,"Mayor"))),"Alto",IF(AND(EXACT(AI478,"Improbable"),(EXACT(AK478,"Catastrófico"))),"Extremo",IF(AND(EXACT(AI478,"Posible"),(EXACT(AK478,"Moderado"))),"Alto",IF(AND(EXACT(AI478,"Posible"),(EXACT(AK478,"Mayor"))),"Extremo",IF(AND(EXACT(AI478,"Posible"),(EXACT(AK478,"Catastrófico"))),"Extremo",IF(AND(EXACT(AI478,"Probable"),(EXACT(AK478,"Moderado"))),"Alto",IF(AND(EXACT(AI478,"Probable"),(EXACT(AK478,"Mayor"))),"Extremo",IF(AND(EXACT(AI478,"Probable"),(EXACT(AK478,"Catastrófico"))),"Extremo",IF(AND(EXACT(AI478,"Casi Seguro"),(EXACT(AK478,"Moderado"))),"Extremo",IF(AND(EXACT(AI478,"Casi Seguro"),(EXACT(AK478,"Mayor"))),"Extremo",IF(AND(EXACT(AI478,"Casi Seguro"),(EXACT(AK478,"Catastrófico"))),"Extremo","")))))))))))))))</f>
        <v>Alto</v>
      </c>
      <c r="AM478" s="1014" t="s">
        <v>565</v>
      </c>
      <c r="AN478" s="1019" t="s">
        <v>883</v>
      </c>
      <c r="AO478" s="1017">
        <v>44562</v>
      </c>
      <c r="AP478" s="1017">
        <v>44926</v>
      </c>
      <c r="AQ478" s="1012" t="s">
        <v>102</v>
      </c>
      <c r="AR478" s="1013" t="s">
        <v>884</v>
      </c>
    </row>
    <row r="479" spans="1:44">
      <c r="A479" s="1031"/>
      <c r="B479" s="1035"/>
      <c r="C479" s="1014"/>
      <c r="D479" s="1014"/>
      <c r="E479" s="1029"/>
      <c r="F479" s="1014"/>
      <c r="G479" s="1040"/>
      <c r="H479" s="1014"/>
      <c r="I479" s="120" t="s">
        <v>104</v>
      </c>
      <c r="J479" s="159" t="s">
        <v>90</v>
      </c>
      <c r="K479" s="1042"/>
      <c r="L479" s="1043"/>
      <c r="M479" s="1016"/>
      <c r="N479" s="1014"/>
      <c r="O479" s="1029"/>
      <c r="P479" s="1014"/>
      <c r="Q479" s="121" t="s">
        <v>105</v>
      </c>
      <c r="R479" s="122" t="s">
        <v>106</v>
      </c>
      <c r="S479" s="121">
        <v>15</v>
      </c>
      <c r="T479" s="1022"/>
      <c r="U479" s="1022"/>
      <c r="V479" s="1031"/>
      <c r="W479" s="1022"/>
      <c r="X479" s="1022"/>
      <c r="Y479" s="1022"/>
      <c r="Z479" s="999"/>
      <c r="AA479" s="999"/>
      <c r="AB479" s="999"/>
      <c r="AC479" s="999"/>
      <c r="AD479" s="1014"/>
      <c r="AE479" s="1015"/>
      <c r="AF479" s="1008"/>
      <c r="AG479" s="1015"/>
      <c r="AH479" s="1008"/>
      <c r="AI479" s="1016"/>
      <c r="AJ479" s="1016"/>
      <c r="AK479" s="1016"/>
      <c r="AL479" s="1016"/>
      <c r="AM479" s="1014"/>
      <c r="AN479" s="1020"/>
      <c r="AO479" s="1017"/>
      <c r="AP479" s="1017"/>
      <c r="AQ479" s="1012"/>
      <c r="AR479" s="1013"/>
    </row>
    <row r="480" spans="1:44">
      <c r="A480" s="1031"/>
      <c r="B480" s="1035"/>
      <c r="C480" s="1014"/>
      <c r="D480" s="1014"/>
      <c r="E480" s="1029"/>
      <c r="F480" s="1014"/>
      <c r="G480" s="1040"/>
      <c r="H480" s="1014"/>
      <c r="I480" s="120" t="s">
        <v>107</v>
      </c>
      <c r="J480" s="159" t="s">
        <v>111</v>
      </c>
      <c r="K480" s="1042"/>
      <c r="L480" s="1043"/>
      <c r="M480" s="1016"/>
      <c r="N480" s="1014"/>
      <c r="O480" s="1029"/>
      <c r="P480" s="1014"/>
      <c r="Q480" s="121" t="s">
        <v>108</v>
      </c>
      <c r="R480" s="122" t="s">
        <v>109</v>
      </c>
      <c r="S480" s="121">
        <v>15</v>
      </c>
      <c r="T480" s="1022"/>
      <c r="U480" s="1022"/>
      <c r="V480" s="1031"/>
      <c r="W480" s="1022"/>
      <c r="X480" s="1022"/>
      <c r="Y480" s="1022"/>
      <c r="Z480" s="999"/>
      <c r="AA480" s="999"/>
      <c r="AB480" s="999"/>
      <c r="AC480" s="999"/>
      <c r="AD480" s="1014"/>
      <c r="AE480" s="1015"/>
      <c r="AF480" s="1008"/>
      <c r="AG480" s="1015"/>
      <c r="AH480" s="1008"/>
      <c r="AI480" s="1016"/>
      <c r="AJ480" s="1016"/>
      <c r="AK480" s="1016"/>
      <c r="AL480" s="1016"/>
      <c r="AM480" s="1014"/>
      <c r="AN480" s="1020"/>
      <c r="AO480" s="1017"/>
      <c r="AP480" s="1017"/>
      <c r="AQ480" s="1012"/>
      <c r="AR480" s="1013"/>
    </row>
    <row r="481" spans="1:44">
      <c r="A481" s="1031"/>
      <c r="B481" s="1035"/>
      <c r="C481" s="1014"/>
      <c r="D481" s="1014"/>
      <c r="E481" s="1029"/>
      <c r="F481" s="1014"/>
      <c r="G481" s="1040"/>
      <c r="H481" s="1014"/>
      <c r="I481" s="120" t="s">
        <v>110</v>
      </c>
      <c r="J481" s="159" t="s">
        <v>111</v>
      </c>
      <c r="K481" s="1042"/>
      <c r="L481" s="1043"/>
      <c r="M481" s="1016"/>
      <c r="N481" s="1014"/>
      <c r="O481" s="1029"/>
      <c r="P481" s="1014"/>
      <c r="Q481" s="121" t="s">
        <v>112</v>
      </c>
      <c r="R481" s="122" t="s">
        <v>113</v>
      </c>
      <c r="S481" s="121">
        <v>15</v>
      </c>
      <c r="T481" s="1022"/>
      <c r="U481" s="1022"/>
      <c r="V481" s="1031"/>
      <c r="W481" s="1022"/>
      <c r="X481" s="1022"/>
      <c r="Y481" s="1022"/>
      <c r="Z481" s="999"/>
      <c r="AA481" s="999"/>
      <c r="AB481" s="999"/>
      <c r="AC481" s="999"/>
      <c r="AD481" s="1014"/>
      <c r="AE481" s="1015"/>
      <c r="AF481" s="1008"/>
      <c r="AG481" s="1015"/>
      <c r="AH481" s="1008"/>
      <c r="AI481" s="1016"/>
      <c r="AJ481" s="1016"/>
      <c r="AK481" s="1016"/>
      <c r="AL481" s="1016"/>
      <c r="AM481" s="1014"/>
      <c r="AN481" s="1020"/>
      <c r="AO481" s="1017"/>
      <c r="AP481" s="1017"/>
      <c r="AQ481" s="1012"/>
      <c r="AR481" s="1013"/>
    </row>
    <row r="482" spans="1:44">
      <c r="A482" s="1031"/>
      <c r="B482" s="1035"/>
      <c r="C482" s="1014"/>
      <c r="D482" s="1014"/>
      <c r="E482" s="1029"/>
      <c r="F482" s="1014"/>
      <c r="G482" s="1040"/>
      <c r="H482" s="1014"/>
      <c r="I482" s="120" t="s">
        <v>114</v>
      </c>
      <c r="J482" s="159" t="s">
        <v>90</v>
      </c>
      <c r="K482" s="1042"/>
      <c r="L482" s="1043"/>
      <c r="M482" s="1016"/>
      <c r="N482" s="1014"/>
      <c r="O482" s="1029"/>
      <c r="P482" s="1014"/>
      <c r="Q482" s="121" t="s">
        <v>115</v>
      </c>
      <c r="R482" s="122" t="s">
        <v>116</v>
      </c>
      <c r="S482" s="121">
        <v>15</v>
      </c>
      <c r="T482" s="1022"/>
      <c r="U482" s="1022"/>
      <c r="V482" s="1031"/>
      <c r="W482" s="1022"/>
      <c r="X482" s="1022"/>
      <c r="Y482" s="1022"/>
      <c r="Z482" s="999"/>
      <c r="AA482" s="999"/>
      <c r="AB482" s="999"/>
      <c r="AC482" s="999"/>
      <c r="AD482" s="1014"/>
      <c r="AE482" s="1015"/>
      <c r="AF482" s="1008"/>
      <c r="AG482" s="1015"/>
      <c r="AH482" s="1008"/>
      <c r="AI482" s="1016"/>
      <c r="AJ482" s="1016"/>
      <c r="AK482" s="1016"/>
      <c r="AL482" s="1016"/>
      <c r="AM482" s="1014"/>
      <c r="AN482" s="1020"/>
      <c r="AO482" s="1017"/>
      <c r="AP482" s="1017"/>
      <c r="AQ482" s="1012"/>
      <c r="AR482" s="1013"/>
    </row>
    <row r="483" spans="1:44">
      <c r="A483" s="1031"/>
      <c r="B483" s="1035"/>
      <c r="C483" s="1014"/>
      <c r="D483" s="1014"/>
      <c r="E483" s="1029"/>
      <c r="F483" s="1014"/>
      <c r="G483" s="1040"/>
      <c r="H483" s="1014"/>
      <c r="I483" s="120" t="s">
        <v>117</v>
      </c>
      <c r="J483" s="159" t="s">
        <v>90</v>
      </c>
      <c r="K483" s="1042"/>
      <c r="L483" s="1043"/>
      <c r="M483" s="1016"/>
      <c r="N483" s="1014"/>
      <c r="O483" s="1029"/>
      <c r="P483" s="1014"/>
      <c r="Q483" s="121" t="s">
        <v>118</v>
      </c>
      <c r="R483" s="122" t="s">
        <v>119</v>
      </c>
      <c r="S483" s="121">
        <v>15</v>
      </c>
      <c r="T483" s="1022"/>
      <c r="U483" s="1022"/>
      <c r="V483" s="1031"/>
      <c r="W483" s="1022"/>
      <c r="X483" s="1022"/>
      <c r="Y483" s="1022"/>
      <c r="Z483" s="999"/>
      <c r="AA483" s="999"/>
      <c r="AB483" s="999"/>
      <c r="AC483" s="999"/>
      <c r="AD483" s="1014"/>
      <c r="AE483" s="1015"/>
      <c r="AF483" s="1008"/>
      <c r="AG483" s="1015"/>
      <c r="AH483" s="1008"/>
      <c r="AI483" s="1016"/>
      <c r="AJ483" s="1016"/>
      <c r="AK483" s="1016"/>
      <c r="AL483" s="1016"/>
      <c r="AM483" s="1014"/>
      <c r="AN483" s="1020"/>
      <c r="AO483" s="1017"/>
      <c r="AP483" s="1017"/>
      <c r="AQ483" s="1012"/>
      <c r="AR483" s="1013"/>
    </row>
    <row r="484" spans="1:44">
      <c r="A484" s="1031"/>
      <c r="B484" s="1035"/>
      <c r="C484" s="1014"/>
      <c r="D484" s="1014"/>
      <c r="E484" s="1029"/>
      <c r="F484" s="1014"/>
      <c r="G484" s="1040"/>
      <c r="H484" s="1014"/>
      <c r="I484" s="120" t="s">
        <v>120</v>
      </c>
      <c r="J484" s="159" t="s">
        <v>90</v>
      </c>
      <c r="K484" s="1042"/>
      <c r="L484" s="1043"/>
      <c r="M484" s="1016"/>
      <c r="N484" s="1014"/>
      <c r="O484" s="1029"/>
      <c r="P484" s="1014"/>
      <c r="Q484" s="121" t="s">
        <v>121</v>
      </c>
      <c r="R484" s="122" t="s">
        <v>122</v>
      </c>
      <c r="S484" s="121">
        <v>10</v>
      </c>
      <c r="T484" s="1022"/>
      <c r="U484" s="1022"/>
      <c r="V484" s="1031"/>
      <c r="W484" s="1022"/>
      <c r="X484" s="1022"/>
      <c r="Y484" s="1022"/>
      <c r="Z484" s="999"/>
      <c r="AA484" s="999"/>
      <c r="AB484" s="999"/>
      <c r="AC484" s="999"/>
      <c r="AD484" s="1014"/>
      <c r="AE484" s="1015"/>
      <c r="AF484" s="1008"/>
      <c r="AG484" s="1015"/>
      <c r="AH484" s="1008"/>
      <c r="AI484" s="1016"/>
      <c r="AJ484" s="1016"/>
      <c r="AK484" s="1016"/>
      <c r="AL484" s="1016"/>
      <c r="AM484" s="1014"/>
      <c r="AN484" s="1020"/>
      <c r="AO484" s="1017"/>
      <c r="AP484" s="1017"/>
      <c r="AQ484" s="1012"/>
      <c r="AR484" s="1013"/>
    </row>
    <row r="485" spans="1:44" ht="30">
      <c r="A485" s="1031"/>
      <c r="B485" s="1035"/>
      <c r="C485" s="1014"/>
      <c r="D485" s="1014"/>
      <c r="E485" s="1029"/>
      <c r="F485" s="1014"/>
      <c r="G485" s="1040"/>
      <c r="H485" s="1014"/>
      <c r="I485" s="120" t="s">
        <v>123</v>
      </c>
      <c r="J485" s="159" t="s">
        <v>111</v>
      </c>
      <c r="K485" s="1042"/>
      <c r="L485" s="1043"/>
      <c r="M485" s="1016"/>
      <c r="N485" s="1014"/>
      <c r="O485" s="1029"/>
      <c r="P485" s="1014"/>
      <c r="Q485" s="1022"/>
      <c r="R485" s="1031"/>
      <c r="S485" s="1022"/>
      <c r="T485" s="1022"/>
      <c r="U485" s="1022"/>
      <c r="V485" s="1031"/>
      <c r="W485" s="1022"/>
      <c r="X485" s="1022"/>
      <c r="Y485" s="1022"/>
      <c r="Z485" s="999"/>
      <c r="AA485" s="999"/>
      <c r="AB485" s="999"/>
      <c r="AC485" s="999"/>
      <c r="AD485" s="1014"/>
      <c r="AE485" s="1015"/>
      <c r="AF485" s="1008"/>
      <c r="AG485" s="1015"/>
      <c r="AH485" s="1008"/>
      <c r="AI485" s="1016"/>
      <c r="AJ485" s="1016"/>
      <c r="AK485" s="1016"/>
      <c r="AL485" s="1016"/>
      <c r="AM485" s="1014"/>
      <c r="AN485" s="1020"/>
      <c r="AO485" s="1017"/>
      <c r="AP485" s="1017"/>
      <c r="AQ485" s="1012"/>
      <c r="AR485" s="1013"/>
    </row>
    <row r="486" spans="1:44">
      <c r="A486" s="1031"/>
      <c r="B486" s="1035"/>
      <c r="C486" s="1014"/>
      <c r="D486" s="1014"/>
      <c r="E486" s="1029"/>
      <c r="F486" s="1014"/>
      <c r="G486" s="1040"/>
      <c r="H486" s="1014"/>
      <c r="I486" s="120" t="s">
        <v>124</v>
      </c>
      <c r="J486" s="159" t="s">
        <v>90</v>
      </c>
      <c r="K486" s="1042"/>
      <c r="L486" s="1043"/>
      <c r="M486" s="1016"/>
      <c r="N486" s="1014"/>
      <c r="O486" s="1029"/>
      <c r="P486" s="1014"/>
      <c r="Q486" s="1022"/>
      <c r="R486" s="1031"/>
      <c r="S486" s="1022"/>
      <c r="T486" s="1022"/>
      <c r="U486" s="1022"/>
      <c r="V486" s="1031"/>
      <c r="W486" s="1022"/>
      <c r="X486" s="1022"/>
      <c r="Y486" s="1022"/>
      <c r="Z486" s="999"/>
      <c r="AA486" s="999"/>
      <c r="AB486" s="999"/>
      <c r="AC486" s="999"/>
      <c r="AD486" s="1014"/>
      <c r="AE486" s="1015"/>
      <c r="AF486" s="1008"/>
      <c r="AG486" s="1015"/>
      <c r="AH486" s="1008"/>
      <c r="AI486" s="1016"/>
      <c r="AJ486" s="1016"/>
      <c r="AK486" s="1016"/>
      <c r="AL486" s="1016"/>
      <c r="AM486" s="1014"/>
      <c r="AN486" s="1020"/>
      <c r="AO486" s="1017"/>
      <c r="AP486" s="1017"/>
      <c r="AQ486" s="1012"/>
      <c r="AR486" s="1013"/>
    </row>
    <row r="487" spans="1:44">
      <c r="A487" s="1031"/>
      <c r="B487" s="1035"/>
      <c r="C487" s="1014"/>
      <c r="D487" s="1014"/>
      <c r="E487" s="1029"/>
      <c r="F487" s="1014"/>
      <c r="G487" s="1040"/>
      <c r="H487" s="1014"/>
      <c r="I487" s="120" t="s">
        <v>125</v>
      </c>
      <c r="J487" s="159" t="s">
        <v>90</v>
      </c>
      <c r="K487" s="1042"/>
      <c r="L487" s="1043"/>
      <c r="M487" s="1016"/>
      <c r="N487" s="1014"/>
      <c r="O487" s="1029"/>
      <c r="P487" s="1014"/>
      <c r="Q487" s="1022"/>
      <c r="R487" s="1031"/>
      <c r="S487" s="1022"/>
      <c r="T487" s="1022"/>
      <c r="U487" s="1022"/>
      <c r="V487" s="1031"/>
      <c r="W487" s="1022"/>
      <c r="X487" s="1022"/>
      <c r="Y487" s="1022"/>
      <c r="Z487" s="999"/>
      <c r="AA487" s="999"/>
      <c r="AB487" s="999"/>
      <c r="AC487" s="999"/>
      <c r="AD487" s="1014"/>
      <c r="AE487" s="1015"/>
      <c r="AF487" s="1008"/>
      <c r="AG487" s="1015"/>
      <c r="AH487" s="1008"/>
      <c r="AI487" s="1016"/>
      <c r="AJ487" s="1016"/>
      <c r="AK487" s="1016"/>
      <c r="AL487" s="1016"/>
      <c r="AM487" s="1014"/>
      <c r="AN487" s="1020"/>
      <c r="AO487" s="1017"/>
      <c r="AP487" s="1017"/>
      <c r="AQ487" s="1012"/>
      <c r="AR487" s="1013"/>
    </row>
    <row r="488" spans="1:44">
      <c r="A488" s="1031"/>
      <c r="B488" s="1035"/>
      <c r="C488" s="1014"/>
      <c r="D488" s="1014"/>
      <c r="E488" s="1029"/>
      <c r="F488" s="1014"/>
      <c r="G488" s="1040"/>
      <c r="H488" s="1014"/>
      <c r="I488" s="120" t="s">
        <v>126</v>
      </c>
      <c r="J488" s="159" t="s">
        <v>90</v>
      </c>
      <c r="K488" s="1042"/>
      <c r="L488" s="1043"/>
      <c r="M488" s="1016"/>
      <c r="N488" s="1014"/>
      <c r="O488" s="1029"/>
      <c r="P488" s="1014"/>
      <c r="Q488" s="1022"/>
      <c r="R488" s="1031"/>
      <c r="S488" s="1022"/>
      <c r="T488" s="1022"/>
      <c r="U488" s="1022"/>
      <c r="V488" s="1031"/>
      <c r="W488" s="1022"/>
      <c r="X488" s="1022"/>
      <c r="Y488" s="1022"/>
      <c r="Z488" s="999"/>
      <c r="AA488" s="999"/>
      <c r="AB488" s="999"/>
      <c r="AC488" s="999"/>
      <c r="AD488" s="1014"/>
      <c r="AE488" s="1015"/>
      <c r="AF488" s="1008"/>
      <c r="AG488" s="1015"/>
      <c r="AH488" s="1008"/>
      <c r="AI488" s="1016"/>
      <c r="AJ488" s="1016"/>
      <c r="AK488" s="1016"/>
      <c r="AL488" s="1016"/>
      <c r="AM488" s="1014"/>
      <c r="AN488" s="1021"/>
      <c r="AO488" s="1017"/>
      <c r="AP488" s="1017"/>
      <c r="AQ488" s="1012"/>
      <c r="AR488" s="1013"/>
    </row>
    <row r="489" spans="1:44">
      <c r="A489" s="1031"/>
      <c r="B489" s="1035"/>
      <c r="C489" s="1014"/>
      <c r="D489" s="1014"/>
      <c r="E489" s="1029" t="s">
        <v>570</v>
      </c>
      <c r="F489" s="1014"/>
      <c r="G489" s="1040"/>
      <c r="H489" s="1014"/>
      <c r="I489" s="120" t="s">
        <v>127</v>
      </c>
      <c r="J489" s="159" t="s">
        <v>90</v>
      </c>
      <c r="K489" s="1042"/>
      <c r="L489" s="1043"/>
      <c r="M489" s="1016"/>
      <c r="N489" s="1014"/>
      <c r="O489" s="1029" t="s">
        <v>571</v>
      </c>
      <c r="P489" s="1014"/>
      <c r="Q489" s="121" t="s">
        <v>93</v>
      </c>
      <c r="R489" s="122"/>
      <c r="S489" s="121" t="s">
        <v>201</v>
      </c>
      <c r="T489" s="1022">
        <f>SUM(S489:S495)</f>
        <v>0</v>
      </c>
      <c r="U489" s="1022" t="str">
        <f>+IF(AND(T489&lt;=100,T489&gt;=96),"Fuerte",IF(AND(T489&lt;=95,T489&gt;=86),"Moderado",IF(AND(T489&lt;=85,K489&gt;=0),"Débil"," ")))</f>
        <v>Débil</v>
      </c>
      <c r="V489" s="1031"/>
      <c r="W489" s="1022">
        <f>IF(AND(EXACT(U489,"Fuerte"),(EXACT(V489,"Fuerte"))),"Fuerte",IF(AND(EXACT(U489,"Fuerte"),(EXACT(V489,"Moderado"))),"Moderado",IF(AND(EXACT(U489,"Fuerte"),(EXACT(V489,"Débil"))),"Débil",IF(AND(EXACT(U489,"Moderado"),(EXACT(V489,"Fuerte"))),"Moderado",IF(AND(EXACT(U489,"Moderado"),(EXACT(V489,"Moderado"))),"Moderado",IF(AND(EXACT(U489,"Moderado"),(EXACT(V489,"Débil"))),"Débil",IF(AND(EXACT(U489,"Débil"),(EXACT(V489,"Fuerte"))),"Débil",IF(AND(EXACT(U489,"Débil"),(EXACT(V489,"Moderado"))),"Débil",IF(AND(EXACT(U489,"Débil"),(EXACT(V489,"Débil"))),"Débil",)))))))))</f>
        <v>0</v>
      </c>
      <c r="X489" s="1022" t="b">
        <f>IF(W489="Fuerte",100,IF(W489="Moderado",50,IF(W489="Débil",0)))</f>
        <v>0</v>
      </c>
      <c r="Y489" s="1022"/>
      <c r="Z489" s="1001"/>
      <c r="AA489" s="1001"/>
      <c r="AB489" s="1001"/>
      <c r="AC489" s="1001"/>
      <c r="AD489" s="1014"/>
      <c r="AE489" s="1015"/>
      <c r="AF489" s="1008"/>
      <c r="AG489" s="1015"/>
      <c r="AH489" s="1008"/>
      <c r="AI489" s="1016"/>
      <c r="AJ489" s="1016"/>
      <c r="AK489" s="1016"/>
      <c r="AL489" s="1016"/>
      <c r="AM489" s="1014"/>
      <c r="AN489" s="1023" t="s">
        <v>885</v>
      </c>
      <c r="AO489" s="1017"/>
      <c r="AP489" s="1017"/>
      <c r="AQ489" s="1012"/>
      <c r="AR489" s="1013" t="s">
        <v>886</v>
      </c>
    </row>
    <row r="490" spans="1:44">
      <c r="A490" s="1031"/>
      <c r="B490" s="1035"/>
      <c r="C490" s="1014"/>
      <c r="D490" s="1014"/>
      <c r="E490" s="1029"/>
      <c r="F490" s="1014"/>
      <c r="G490" s="1040"/>
      <c r="H490" s="1014"/>
      <c r="I490" s="123" t="s">
        <v>128</v>
      </c>
      <c r="J490" s="159" t="s">
        <v>90</v>
      </c>
      <c r="K490" s="1042"/>
      <c r="L490" s="1043"/>
      <c r="M490" s="1016"/>
      <c r="N490" s="1014"/>
      <c r="O490" s="1029"/>
      <c r="P490" s="1014"/>
      <c r="Q490" s="121" t="s">
        <v>105</v>
      </c>
      <c r="R490" s="122"/>
      <c r="S490" s="121" t="s">
        <v>201</v>
      </c>
      <c r="T490" s="1022"/>
      <c r="U490" s="1022"/>
      <c r="V490" s="1031"/>
      <c r="W490" s="1022"/>
      <c r="X490" s="1022"/>
      <c r="Y490" s="1022"/>
      <c r="Z490" s="1002"/>
      <c r="AA490" s="1002"/>
      <c r="AB490" s="1002"/>
      <c r="AC490" s="1002"/>
      <c r="AD490" s="1014"/>
      <c r="AE490" s="1015"/>
      <c r="AF490" s="1008"/>
      <c r="AG490" s="1015"/>
      <c r="AH490" s="1008"/>
      <c r="AI490" s="1016"/>
      <c r="AJ490" s="1016"/>
      <c r="AK490" s="1016"/>
      <c r="AL490" s="1016"/>
      <c r="AM490" s="1014"/>
      <c r="AN490" s="1023"/>
      <c r="AO490" s="1017"/>
      <c r="AP490" s="1017"/>
      <c r="AQ490" s="1012"/>
      <c r="AR490" s="1013"/>
    </row>
    <row r="491" spans="1:44">
      <c r="A491" s="1031"/>
      <c r="B491" s="1035"/>
      <c r="C491" s="1014"/>
      <c r="D491" s="1014"/>
      <c r="E491" s="1029"/>
      <c r="F491" s="1014"/>
      <c r="G491" s="1040"/>
      <c r="H491" s="1014"/>
      <c r="I491" s="123" t="s">
        <v>129</v>
      </c>
      <c r="J491" s="159" t="s">
        <v>90</v>
      </c>
      <c r="K491" s="1042"/>
      <c r="L491" s="1043"/>
      <c r="M491" s="1016"/>
      <c r="N491" s="1014"/>
      <c r="O491" s="1029"/>
      <c r="P491" s="1014"/>
      <c r="Q491" s="121" t="s">
        <v>108</v>
      </c>
      <c r="R491" s="122"/>
      <c r="S491" s="121" t="s">
        <v>201</v>
      </c>
      <c r="T491" s="1022"/>
      <c r="U491" s="1022"/>
      <c r="V491" s="1031"/>
      <c r="W491" s="1022"/>
      <c r="X491" s="1022"/>
      <c r="Y491" s="1022"/>
      <c r="Z491" s="1002"/>
      <c r="AA491" s="1002"/>
      <c r="AB491" s="1002"/>
      <c r="AC491" s="1002"/>
      <c r="AD491" s="1014"/>
      <c r="AE491" s="1015"/>
      <c r="AF491" s="1008"/>
      <c r="AG491" s="1015"/>
      <c r="AH491" s="1008"/>
      <c r="AI491" s="1016"/>
      <c r="AJ491" s="1016"/>
      <c r="AK491" s="1016"/>
      <c r="AL491" s="1016"/>
      <c r="AM491" s="1014"/>
      <c r="AN491" s="1023"/>
      <c r="AO491" s="1017"/>
      <c r="AP491" s="1017"/>
      <c r="AQ491" s="1012"/>
      <c r="AR491" s="1013"/>
    </row>
    <row r="492" spans="1:44">
      <c r="A492" s="1031"/>
      <c r="B492" s="1035"/>
      <c r="C492" s="1014"/>
      <c r="D492" s="1014"/>
      <c r="E492" s="1029"/>
      <c r="F492" s="1014"/>
      <c r="G492" s="1040"/>
      <c r="H492" s="1014"/>
      <c r="I492" s="123" t="s">
        <v>130</v>
      </c>
      <c r="J492" s="159" t="s">
        <v>111</v>
      </c>
      <c r="K492" s="1042"/>
      <c r="L492" s="1043"/>
      <c r="M492" s="1016"/>
      <c r="N492" s="1014"/>
      <c r="O492" s="1029"/>
      <c r="P492" s="1014"/>
      <c r="Q492" s="121" t="s">
        <v>112</v>
      </c>
      <c r="R492" s="122"/>
      <c r="S492" s="121" t="s">
        <v>201</v>
      </c>
      <c r="T492" s="1022"/>
      <c r="U492" s="1022"/>
      <c r="V492" s="1031"/>
      <c r="W492" s="1022"/>
      <c r="X492" s="1022"/>
      <c r="Y492" s="1022"/>
      <c r="Z492" s="1002"/>
      <c r="AA492" s="1002"/>
      <c r="AB492" s="1002"/>
      <c r="AC492" s="1002"/>
      <c r="AD492" s="1014"/>
      <c r="AE492" s="1015"/>
      <c r="AF492" s="1008"/>
      <c r="AG492" s="1015"/>
      <c r="AH492" s="1008"/>
      <c r="AI492" s="1016"/>
      <c r="AJ492" s="1016"/>
      <c r="AK492" s="1016"/>
      <c r="AL492" s="1016"/>
      <c r="AM492" s="1014"/>
      <c r="AN492" s="1023"/>
      <c r="AO492" s="1017"/>
      <c r="AP492" s="1017"/>
      <c r="AQ492" s="1012"/>
      <c r="AR492" s="1013"/>
    </row>
    <row r="493" spans="1:44">
      <c r="A493" s="1031"/>
      <c r="B493" s="1035"/>
      <c r="C493" s="1014"/>
      <c r="D493" s="1014"/>
      <c r="E493" s="1029"/>
      <c r="F493" s="1014"/>
      <c r="G493" s="1040"/>
      <c r="H493" s="1014"/>
      <c r="I493" s="123" t="s">
        <v>131</v>
      </c>
      <c r="J493" s="159" t="s">
        <v>111</v>
      </c>
      <c r="K493" s="1042"/>
      <c r="L493" s="1043"/>
      <c r="M493" s="1016"/>
      <c r="N493" s="1014"/>
      <c r="O493" s="1029"/>
      <c r="P493" s="1014"/>
      <c r="Q493" s="121" t="s">
        <v>115</v>
      </c>
      <c r="R493" s="122"/>
      <c r="S493" s="121" t="s">
        <v>201</v>
      </c>
      <c r="T493" s="1022"/>
      <c r="U493" s="1022"/>
      <c r="V493" s="1031"/>
      <c r="W493" s="1022"/>
      <c r="X493" s="1022"/>
      <c r="Y493" s="1022"/>
      <c r="Z493" s="1002"/>
      <c r="AA493" s="1002"/>
      <c r="AB493" s="1002"/>
      <c r="AC493" s="1002"/>
      <c r="AD493" s="1014"/>
      <c r="AE493" s="1015"/>
      <c r="AF493" s="1008"/>
      <c r="AG493" s="1015"/>
      <c r="AH493" s="1008"/>
      <c r="AI493" s="1016"/>
      <c r="AJ493" s="1016"/>
      <c r="AK493" s="1016"/>
      <c r="AL493" s="1016"/>
      <c r="AM493" s="1014"/>
      <c r="AN493" s="1023"/>
      <c r="AO493" s="1017"/>
      <c r="AP493" s="1017"/>
      <c r="AQ493" s="1012"/>
      <c r="AR493" s="1013"/>
    </row>
    <row r="494" spans="1:44">
      <c r="A494" s="1031"/>
      <c r="B494" s="1035"/>
      <c r="C494" s="1014"/>
      <c r="D494" s="1014"/>
      <c r="E494" s="1029"/>
      <c r="F494" s="1014"/>
      <c r="G494" s="1040"/>
      <c r="H494" s="1014"/>
      <c r="I494" s="123" t="s">
        <v>132</v>
      </c>
      <c r="J494" s="159" t="s">
        <v>111</v>
      </c>
      <c r="K494" s="1042"/>
      <c r="L494" s="1043"/>
      <c r="M494" s="1016"/>
      <c r="N494" s="1014"/>
      <c r="O494" s="1029"/>
      <c r="P494" s="1014"/>
      <c r="Q494" s="121" t="s">
        <v>118</v>
      </c>
      <c r="R494" s="122"/>
      <c r="S494" s="121" t="s">
        <v>201</v>
      </c>
      <c r="T494" s="1022"/>
      <c r="U494" s="1022"/>
      <c r="V494" s="1031"/>
      <c r="W494" s="1022"/>
      <c r="X494" s="1022"/>
      <c r="Y494" s="1022"/>
      <c r="Z494" s="1002"/>
      <c r="AA494" s="1002"/>
      <c r="AB494" s="1002"/>
      <c r="AC494" s="1002"/>
      <c r="AD494" s="1014"/>
      <c r="AE494" s="1015"/>
      <c r="AF494" s="1008"/>
      <c r="AG494" s="1015"/>
      <c r="AH494" s="1008"/>
      <c r="AI494" s="1016"/>
      <c r="AJ494" s="1016"/>
      <c r="AK494" s="1016"/>
      <c r="AL494" s="1016"/>
      <c r="AM494" s="1014"/>
      <c r="AN494" s="1023"/>
      <c r="AO494" s="1017"/>
      <c r="AP494" s="1017"/>
      <c r="AQ494" s="1012"/>
      <c r="AR494" s="1013"/>
    </row>
    <row r="495" spans="1:44">
      <c r="A495" s="1031"/>
      <c r="B495" s="1035"/>
      <c r="C495" s="1014"/>
      <c r="D495" s="1014"/>
      <c r="E495" s="1029"/>
      <c r="F495" s="1014"/>
      <c r="G495" s="1040"/>
      <c r="H495" s="1014"/>
      <c r="I495" s="123" t="s">
        <v>133</v>
      </c>
      <c r="J495" s="159" t="s">
        <v>111</v>
      </c>
      <c r="K495" s="1042"/>
      <c r="L495" s="1043"/>
      <c r="M495" s="1016"/>
      <c r="N495" s="1014"/>
      <c r="O495" s="1029"/>
      <c r="P495" s="1014"/>
      <c r="Q495" s="121" t="s">
        <v>121</v>
      </c>
      <c r="R495" s="122"/>
      <c r="S495" s="121" t="s">
        <v>201</v>
      </c>
      <c r="T495" s="1022"/>
      <c r="U495" s="1022"/>
      <c r="V495" s="1031"/>
      <c r="W495" s="1022"/>
      <c r="X495" s="1022"/>
      <c r="Y495" s="1022"/>
      <c r="Z495" s="1002"/>
      <c r="AA495" s="1002"/>
      <c r="AB495" s="1002"/>
      <c r="AC495" s="1002"/>
      <c r="AD495" s="1014"/>
      <c r="AE495" s="1015"/>
      <c r="AF495" s="1008"/>
      <c r="AG495" s="1015"/>
      <c r="AH495" s="1008"/>
      <c r="AI495" s="1016"/>
      <c r="AJ495" s="1016"/>
      <c r="AK495" s="1016"/>
      <c r="AL495" s="1016"/>
      <c r="AM495" s="1014"/>
      <c r="AN495" s="1023"/>
      <c r="AO495" s="1017"/>
      <c r="AP495" s="1017"/>
      <c r="AQ495" s="1012"/>
      <c r="AR495" s="1013"/>
    </row>
    <row r="496" spans="1:44">
      <c r="A496" s="1031"/>
      <c r="B496" s="1035"/>
      <c r="C496" s="1014"/>
      <c r="D496" s="1014"/>
      <c r="E496" s="1029"/>
      <c r="F496" s="1014"/>
      <c r="G496" s="1041"/>
      <c r="H496" s="1014"/>
      <c r="I496" s="123" t="s">
        <v>134</v>
      </c>
      <c r="J496" s="159" t="s">
        <v>111</v>
      </c>
      <c r="K496" s="1042"/>
      <c r="L496" s="1043"/>
      <c r="M496" s="1016"/>
      <c r="N496" s="1014"/>
      <c r="O496" s="1029"/>
      <c r="P496" s="1014"/>
      <c r="Q496" s="121"/>
      <c r="R496" s="122"/>
      <c r="S496" s="121"/>
      <c r="T496" s="1022"/>
      <c r="U496" s="1022"/>
      <c r="V496" s="1031"/>
      <c r="W496" s="1022"/>
      <c r="X496" s="1022"/>
      <c r="Y496" s="1022"/>
      <c r="Z496" s="1003"/>
      <c r="AA496" s="1003"/>
      <c r="AB496" s="1003"/>
      <c r="AC496" s="1003"/>
      <c r="AD496" s="1014"/>
      <c r="AE496" s="1015"/>
      <c r="AF496" s="1008"/>
      <c r="AG496" s="1015"/>
      <c r="AH496" s="1008"/>
      <c r="AI496" s="1016"/>
      <c r="AJ496" s="1016"/>
      <c r="AK496" s="1016"/>
      <c r="AL496" s="1016"/>
      <c r="AM496" s="1014"/>
      <c r="AN496" s="1023"/>
      <c r="AO496" s="1017"/>
      <c r="AP496" s="1017"/>
      <c r="AQ496" s="1012"/>
      <c r="AR496" s="1013"/>
    </row>
  </sheetData>
  <autoFilter ref="A1:BI496" xr:uid="{00000000-0001-0000-0600-000000000000}">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autoFilter>
  <mergeCells count="2224">
    <mergeCell ref="AO421:AO439"/>
    <mergeCell ref="AP421:AP439"/>
    <mergeCell ref="AN131:AN138"/>
    <mergeCell ref="AE188:AE195"/>
    <mergeCell ref="AO402:AO420"/>
    <mergeCell ref="AN356:AN363"/>
    <mergeCell ref="AP345:AP363"/>
    <mergeCell ref="AN234:AN244"/>
    <mergeCell ref="Z226:Z233"/>
    <mergeCell ref="AC337:AC344"/>
    <mergeCell ref="Z356:Z363"/>
    <mergeCell ref="AA356:AA363"/>
    <mergeCell ref="AB356:AB363"/>
    <mergeCell ref="AC356:AC363"/>
    <mergeCell ref="Z364:Z374"/>
    <mergeCell ref="AA364:AA374"/>
    <mergeCell ref="Z207:Z214"/>
    <mergeCell ref="Z215:Z225"/>
    <mergeCell ref="AK139:AK157"/>
    <mergeCell ref="AL139:AL157"/>
    <mergeCell ref="AM139:AM157"/>
    <mergeCell ref="AD139:AD149"/>
    <mergeCell ref="AE139:AE149"/>
    <mergeCell ref="AH364:AH382"/>
    <mergeCell ref="AB383:AB393"/>
    <mergeCell ref="AC383:AC393"/>
    <mergeCell ref="AK215:AK233"/>
    <mergeCell ref="Z394:Z401"/>
    <mergeCell ref="AA394:AA401"/>
    <mergeCell ref="AB394:AB401"/>
    <mergeCell ref="AC394:AC401"/>
    <mergeCell ref="Z413:Z420"/>
    <mergeCell ref="G139:G157"/>
    <mergeCell ref="G158:G176"/>
    <mergeCell ref="G177:G195"/>
    <mergeCell ref="K101:K119"/>
    <mergeCell ref="Y139:Y157"/>
    <mergeCell ref="U196:U206"/>
    <mergeCell ref="V196:V206"/>
    <mergeCell ref="W196:W206"/>
    <mergeCell ref="Y253:Y271"/>
    <mergeCell ref="U264:U271"/>
    <mergeCell ref="P120:P130"/>
    <mergeCell ref="W93:W100"/>
    <mergeCell ref="L101:L119"/>
    <mergeCell ref="M101:M119"/>
    <mergeCell ref="O101:O111"/>
    <mergeCell ref="P101:P111"/>
    <mergeCell ref="T101:T111"/>
    <mergeCell ref="U101:U111"/>
    <mergeCell ref="S165:S168"/>
    <mergeCell ref="V131:V138"/>
    <mergeCell ref="P169:P176"/>
    <mergeCell ref="T169:T176"/>
    <mergeCell ref="U169:U176"/>
    <mergeCell ref="V169:V176"/>
    <mergeCell ref="W169:W176"/>
    <mergeCell ref="R184:R187"/>
    <mergeCell ref="S184:S187"/>
    <mergeCell ref="Y177:Y195"/>
    <mergeCell ref="P177:P187"/>
    <mergeCell ref="P158:P168"/>
    <mergeCell ref="T158:T168"/>
    <mergeCell ref="V101:V111"/>
    <mergeCell ref="D3:D5"/>
    <mergeCell ref="V421:V431"/>
    <mergeCell ref="V432:V439"/>
    <mergeCell ref="E440:E450"/>
    <mergeCell ref="F440:F458"/>
    <mergeCell ref="H440:H458"/>
    <mergeCell ref="Z3:Z5"/>
    <mergeCell ref="AA3:AA5"/>
    <mergeCell ref="AB3:AB5"/>
    <mergeCell ref="AC3:AC5"/>
    <mergeCell ref="Z6:Z16"/>
    <mergeCell ref="Z17:Z24"/>
    <mergeCell ref="Z25:Z35"/>
    <mergeCell ref="Z36:Z43"/>
    <mergeCell ref="Z44:Z54"/>
    <mergeCell ref="Z55:Z62"/>
    <mergeCell ref="Z63:Z73"/>
    <mergeCell ref="Z74:Z81"/>
    <mergeCell ref="Z82:Z92"/>
    <mergeCell ref="Z93:Z100"/>
    <mergeCell ref="Z101:Z111"/>
    <mergeCell ref="Z112:Z119"/>
    <mergeCell ref="Z120:Z130"/>
    <mergeCell ref="AA6:AA16"/>
    <mergeCell ref="AB6:AB16"/>
    <mergeCell ref="AC6:AC16"/>
    <mergeCell ref="Z177:Z187"/>
    <mergeCell ref="Z188:Z195"/>
    <mergeCell ref="Z196:Z206"/>
    <mergeCell ref="H82:H100"/>
    <mergeCell ref="G3:G5"/>
    <mergeCell ref="Z131:Z138"/>
    <mergeCell ref="AN3:AR3"/>
    <mergeCell ref="AS4:AS5"/>
    <mergeCell ref="AE44:AE54"/>
    <mergeCell ref="AF44:AF62"/>
    <mergeCell ref="AG44:AG62"/>
    <mergeCell ref="AS44:AS51"/>
    <mergeCell ref="AN55:AN62"/>
    <mergeCell ref="G421:G439"/>
    <mergeCell ref="G402:G420"/>
    <mergeCell ref="K25:K43"/>
    <mergeCell ref="L25:L43"/>
    <mergeCell ref="M25:M43"/>
    <mergeCell ref="N25:N43"/>
    <mergeCell ref="O25:O35"/>
    <mergeCell ref="E55:E62"/>
    <mergeCell ref="O55:O62"/>
    <mergeCell ref="G44:G60"/>
    <mergeCell ref="G63:G81"/>
    <mergeCell ref="G82:G100"/>
    <mergeCell ref="G101:G119"/>
    <mergeCell ref="G383:G401"/>
    <mergeCell ref="G345:G363"/>
    <mergeCell ref="AD345:AD355"/>
    <mergeCell ref="AD356:AD363"/>
    <mergeCell ref="Y44:Y62"/>
    <mergeCell ref="AD44:AD54"/>
    <mergeCell ref="AD55:AD62"/>
    <mergeCell ref="X82:X92"/>
    <mergeCell ref="Y82:Y100"/>
    <mergeCell ref="AD82:AD92"/>
    <mergeCell ref="E112:E119"/>
    <mergeCell ref="O112:O119"/>
    <mergeCell ref="L3:L5"/>
    <mergeCell ref="H44:H62"/>
    <mergeCell ref="P44:P54"/>
    <mergeCell ref="T44:T54"/>
    <mergeCell ref="U44:U54"/>
    <mergeCell ref="V44:V54"/>
    <mergeCell ref="W44:W54"/>
    <mergeCell ref="X44:X54"/>
    <mergeCell ref="AH44:AH62"/>
    <mergeCell ref="O3:O5"/>
    <mergeCell ref="P3:P5"/>
    <mergeCell ref="Q3:S3"/>
    <mergeCell ref="P63:P73"/>
    <mergeCell ref="P112:P119"/>
    <mergeCell ref="T112:T119"/>
    <mergeCell ref="U112:U119"/>
    <mergeCell ref="V112:V119"/>
    <mergeCell ref="W112:W119"/>
    <mergeCell ref="X112:X119"/>
    <mergeCell ref="H101:H119"/>
    <mergeCell ref="X17:X24"/>
    <mergeCell ref="P55:P62"/>
    <mergeCell ref="T55:T62"/>
    <mergeCell ref="U55:U62"/>
    <mergeCell ref="V55:V62"/>
    <mergeCell ref="M3:M5"/>
    <mergeCell ref="N3:N5"/>
    <mergeCell ref="W55:W62"/>
    <mergeCell ref="X55:X62"/>
    <mergeCell ref="T93:T100"/>
    <mergeCell ref="U93:U100"/>
    <mergeCell ref="V93:V100"/>
    <mergeCell ref="A6:A24"/>
    <mergeCell ref="B6:B24"/>
    <mergeCell ref="C6:C24"/>
    <mergeCell ref="D6:D24"/>
    <mergeCell ref="E6:E16"/>
    <mergeCell ref="F6:F24"/>
    <mergeCell ref="AF3:AF5"/>
    <mergeCell ref="BB14:BB20"/>
    <mergeCell ref="BC14:BC20"/>
    <mergeCell ref="BD14:BD20"/>
    <mergeCell ref="AD17:AD24"/>
    <mergeCell ref="BB21:BB24"/>
    <mergeCell ref="BC21:BC24"/>
    <mergeCell ref="BD21:BD24"/>
    <mergeCell ref="R32:R35"/>
    <mergeCell ref="S32:S35"/>
    <mergeCell ref="AS33:AS39"/>
    <mergeCell ref="AL25:AL43"/>
    <mergeCell ref="AM25:AM43"/>
    <mergeCell ref="AY21:AY24"/>
    <mergeCell ref="AG6:AG24"/>
    <mergeCell ref="G6:G24"/>
    <mergeCell ref="G25:G43"/>
    <mergeCell ref="BC6:BC13"/>
    <mergeCell ref="P6:P16"/>
    <mergeCell ref="X3:X5"/>
    <mergeCell ref="Y3:Y5"/>
    <mergeCell ref="AR17:AR24"/>
    <mergeCell ref="AS21:AS24"/>
    <mergeCell ref="AV14:AV20"/>
    <mergeCell ref="AW14:AW20"/>
    <mergeCell ref="AX14:AX20"/>
    <mergeCell ref="AS2:BD2"/>
    <mergeCell ref="BE2:BI2"/>
    <mergeCell ref="A3:A5"/>
    <mergeCell ref="B3:B5"/>
    <mergeCell ref="C3:C5"/>
    <mergeCell ref="E3:E5"/>
    <mergeCell ref="F3:F5"/>
    <mergeCell ref="H3:H5"/>
    <mergeCell ref="I3:K4"/>
    <mergeCell ref="BH3:BH5"/>
    <mergeCell ref="AW4:AW5"/>
    <mergeCell ref="AX4:AX5"/>
    <mergeCell ref="AY4:AY5"/>
    <mergeCell ref="AZ4:AZ5"/>
    <mergeCell ref="AI3:AI5"/>
    <mergeCell ref="AK3:AK5"/>
    <mergeCell ref="AL3:AL5"/>
    <mergeCell ref="AS3:AV3"/>
    <mergeCell ref="AT4:AT5"/>
    <mergeCell ref="BA3:BD3"/>
    <mergeCell ref="BA4:BA5"/>
    <mergeCell ref="BB4:BB5"/>
    <mergeCell ref="BE3:BE5"/>
    <mergeCell ref="BF3:BF5"/>
    <mergeCell ref="BG3:BG5"/>
    <mergeCell ref="BC4:BC5"/>
    <mergeCell ref="BD4:BD5"/>
    <mergeCell ref="AE3:AE5"/>
    <mergeCell ref="T3:T5"/>
    <mergeCell ref="U3:U5"/>
    <mergeCell ref="V3:V5"/>
    <mergeCell ref="W3:W5"/>
    <mergeCell ref="A1:C1"/>
    <mergeCell ref="D1:AR1"/>
    <mergeCell ref="A2:F2"/>
    <mergeCell ref="H2:N2"/>
    <mergeCell ref="O2:AR2"/>
    <mergeCell ref="BI3:BI5"/>
    <mergeCell ref="Q4:Q5"/>
    <mergeCell ref="R4:R5"/>
    <mergeCell ref="S4:S5"/>
    <mergeCell ref="AN4:AN5"/>
    <mergeCell ref="O6:O16"/>
    <mergeCell ref="BH6:BH13"/>
    <mergeCell ref="O17:O24"/>
    <mergeCell ref="P17:P24"/>
    <mergeCell ref="AG3:AG5"/>
    <mergeCell ref="AH3:AH5"/>
    <mergeCell ref="AO4:AO5"/>
    <mergeCell ref="AP4:AP5"/>
    <mergeCell ref="AQ4:AQ5"/>
    <mergeCell ref="AR4:AR5"/>
    <mergeCell ref="T6:T16"/>
    <mergeCell ref="U6:U16"/>
    <mergeCell ref="V6:V16"/>
    <mergeCell ref="W6:W16"/>
    <mergeCell ref="X6:X16"/>
    <mergeCell ref="H6:H24"/>
    <mergeCell ref="K6:K24"/>
    <mergeCell ref="L6:L24"/>
    <mergeCell ref="M6:M24"/>
    <mergeCell ref="BH14:BH20"/>
    <mergeCell ref="BI14:BI20"/>
    <mergeCell ref="AD3:AD5"/>
    <mergeCell ref="AW3:AZ3"/>
    <mergeCell ref="AU4:AU5"/>
    <mergeCell ref="AW6:AW13"/>
    <mergeCell ref="AX6:AX13"/>
    <mergeCell ref="AY6:AY13"/>
    <mergeCell ref="AN6:AN16"/>
    <mergeCell ref="AO6:AO24"/>
    <mergeCell ref="AP6:AP24"/>
    <mergeCell ref="AQ6:AQ24"/>
    <mergeCell ref="AR6:AR16"/>
    <mergeCell ref="T17:T24"/>
    <mergeCell ref="AS6:AS13"/>
    <mergeCell ref="AN17:AN24"/>
    <mergeCell ref="V17:V24"/>
    <mergeCell ref="W17:W24"/>
    <mergeCell ref="BF14:BF20"/>
    <mergeCell ref="AU25:AU32"/>
    <mergeCell ref="AH6:AH24"/>
    <mergeCell ref="AE17:AE24"/>
    <mergeCell ref="BF25:BF32"/>
    <mergeCell ref="BA21:BA24"/>
    <mergeCell ref="BF6:BF13"/>
    <mergeCell ref="BA6:BA13"/>
    <mergeCell ref="BB6:BB13"/>
    <mergeCell ref="BE21:BE24"/>
    <mergeCell ref="AT21:AT24"/>
    <mergeCell ref="AU21:AU24"/>
    <mergeCell ref="AV21:AV24"/>
    <mergeCell ref="AW21:AW24"/>
    <mergeCell ref="AX21:AX24"/>
    <mergeCell ref="AV4:AV5"/>
    <mergeCell ref="AM3:AM5"/>
    <mergeCell ref="BI21:BI24"/>
    <mergeCell ref="BE14:BE20"/>
    <mergeCell ref="BG25:BG32"/>
    <mergeCell ref="AE25:AE35"/>
    <mergeCell ref="AF25:AF43"/>
    <mergeCell ref="BF40:BF43"/>
    <mergeCell ref="AZ25:AZ32"/>
    <mergeCell ref="BA25:BA32"/>
    <mergeCell ref="BB25:BB32"/>
    <mergeCell ref="BC25:BC32"/>
    <mergeCell ref="BD25:BD32"/>
    <mergeCell ref="BE25:BE32"/>
    <mergeCell ref="BC33:BC39"/>
    <mergeCell ref="BD33:BD39"/>
    <mergeCell ref="BE33:BE39"/>
    <mergeCell ref="BF33:BF39"/>
    <mergeCell ref="BG33:BG39"/>
    <mergeCell ref="BA33:BA39"/>
    <mergeCell ref="AQ25:AQ43"/>
    <mergeCell ref="AR25:AR35"/>
    <mergeCell ref="AS25:AS32"/>
    <mergeCell ref="AN36:AN43"/>
    <mergeCell ref="AR36:AR43"/>
    <mergeCell ref="AS40:AS43"/>
    <mergeCell ref="AH25:AH43"/>
    <mergeCell ref="AY40:AY43"/>
    <mergeCell ref="BC40:BC43"/>
    <mergeCell ref="BD40:BD43"/>
    <mergeCell ref="BB40:BB43"/>
    <mergeCell ref="BI33:BI39"/>
    <mergeCell ref="BE40:BE43"/>
    <mergeCell ref="BI40:BI43"/>
    <mergeCell ref="E17:E24"/>
    <mergeCell ref="AT40:AT43"/>
    <mergeCell ref="AU40:AU43"/>
    <mergeCell ref="AV40:AV43"/>
    <mergeCell ref="AW40:AW43"/>
    <mergeCell ref="N6:N24"/>
    <mergeCell ref="BH21:BH24"/>
    <mergeCell ref="BI6:BI13"/>
    <mergeCell ref="Q13:Q16"/>
    <mergeCell ref="R13:R16"/>
    <mergeCell ref="S13:S16"/>
    <mergeCell ref="AS14:AS20"/>
    <mergeCell ref="AT14:AT20"/>
    <mergeCell ref="AU14:AU20"/>
    <mergeCell ref="AZ6:AZ13"/>
    <mergeCell ref="BG14:BG20"/>
    <mergeCell ref="BD6:BD13"/>
    <mergeCell ref="Y6:Y24"/>
    <mergeCell ref="AD6:AD16"/>
    <mergeCell ref="AE6:AE16"/>
    <mergeCell ref="AF6:AF24"/>
    <mergeCell ref="BG6:BG13"/>
    <mergeCell ref="BF21:BF24"/>
    <mergeCell ref="BG21:BG24"/>
    <mergeCell ref="BE6:BE13"/>
    <mergeCell ref="AT6:AT13"/>
    <mergeCell ref="AY14:AY20"/>
    <mergeCell ref="AZ14:AZ20"/>
    <mergeCell ref="BA14:BA20"/>
    <mergeCell ref="AI6:AI24"/>
    <mergeCell ref="AJ6:AJ24"/>
    <mergeCell ref="AK6:AK24"/>
    <mergeCell ref="AZ21:AZ24"/>
    <mergeCell ref="P25:P35"/>
    <mergeCell ref="T25:T35"/>
    <mergeCell ref="U25:U35"/>
    <mergeCell ref="V25:V35"/>
    <mergeCell ref="W25:W35"/>
    <mergeCell ref="X25:X35"/>
    <mergeCell ref="AI25:AI43"/>
    <mergeCell ref="AJ25:AJ43"/>
    <mergeCell ref="AK25:AK43"/>
    <mergeCell ref="AG25:AG43"/>
    <mergeCell ref="AD36:AD43"/>
    <mergeCell ref="AE36:AE43"/>
    <mergeCell ref="AV33:AV39"/>
    <mergeCell ref="AW33:AW39"/>
    <mergeCell ref="AZ33:AZ39"/>
    <mergeCell ref="AX40:AX43"/>
    <mergeCell ref="Q32:Q35"/>
    <mergeCell ref="AL6:AL24"/>
    <mergeCell ref="AM6:AM24"/>
    <mergeCell ref="AU6:AU13"/>
    <mergeCell ref="AV6:AV13"/>
    <mergeCell ref="U17:U24"/>
    <mergeCell ref="E36:E43"/>
    <mergeCell ref="O36:O43"/>
    <mergeCell ref="P36:P43"/>
    <mergeCell ref="T36:T43"/>
    <mergeCell ref="U36:U43"/>
    <mergeCell ref="V36:V43"/>
    <mergeCell ref="W36:W43"/>
    <mergeCell ref="X36:X43"/>
    <mergeCell ref="BB33:BB39"/>
    <mergeCell ref="AV25:AV32"/>
    <mergeCell ref="AW25:AW32"/>
    <mergeCell ref="AX25:AX32"/>
    <mergeCell ref="AY25:AY32"/>
    <mergeCell ref="AN25:AN35"/>
    <mergeCell ref="AO25:AO43"/>
    <mergeCell ref="AP25:AP43"/>
    <mergeCell ref="AT33:AT39"/>
    <mergeCell ref="AU33:AU39"/>
    <mergeCell ref="AT25:AT32"/>
    <mergeCell ref="AX33:AX39"/>
    <mergeCell ref="AY33:AY39"/>
    <mergeCell ref="F25:F43"/>
    <mergeCell ref="BH33:BH39"/>
    <mergeCell ref="BH25:BH32"/>
    <mergeCell ref="BI25:BI32"/>
    <mergeCell ref="BH40:BH43"/>
    <mergeCell ref="BG40:BG43"/>
    <mergeCell ref="Y25:Y43"/>
    <mergeCell ref="AD25:AD35"/>
    <mergeCell ref="H25:H43"/>
    <mergeCell ref="A44:A62"/>
    <mergeCell ref="B44:B62"/>
    <mergeCell ref="C44:C62"/>
    <mergeCell ref="D44:D62"/>
    <mergeCell ref="E44:E54"/>
    <mergeCell ref="F44:F62"/>
    <mergeCell ref="AZ40:AZ43"/>
    <mergeCell ref="BA40:BA43"/>
    <mergeCell ref="AX59:AX62"/>
    <mergeCell ref="AY59:AY62"/>
    <mergeCell ref="K44:K62"/>
    <mergeCell ref="L44:L62"/>
    <mergeCell ref="M44:M62"/>
    <mergeCell ref="N44:N62"/>
    <mergeCell ref="O44:O54"/>
    <mergeCell ref="Q51:Q54"/>
    <mergeCell ref="R51:R54"/>
    <mergeCell ref="S51:S54"/>
    <mergeCell ref="AN44:AN54"/>
    <mergeCell ref="AO44:AO62"/>
    <mergeCell ref="AP44:AP62"/>
    <mergeCell ref="AQ44:AQ62"/>
    <mergeCell ref="AR44:AR54"/>
    <mergeCell ref="A25:A43"/>
    <mergeCell ref="B25:B43"/>
    <mergeCell ref="C25:C43"/>
    <mergeCell ref="AE55:AE62"/>
    <mergeCell ref="AT44:AT51"/>
    <mergeCell ref="AU44:AU51"/>
    <mergeCell ref="AV44:AV51"/>
    <mergeCell ref="D25:D43"/>
    <mergeCell ref="E25:E35"/>
    <mergeCell ref="BI44:BI51"/>
    <mergeCell ref="BB44:BB51"/>
    <mergeCell ref="BC44:BC51"/>
    <mergeCell ref="BD44:BD51"/>
    <mergeCell ref="BE44:BE51"/>
    <mergeCell ref="BF44:BF51"/>
    <mergeCell ref="BG44:BG51"/>
    <mergeCell ref="AI44:AI62"/>
    <mergeCell ref="AJ44:AJ62"/>
    <mergeCell ref="AK44:AK62"/>
    <mergeCell ref="AL44:AL62"/>
    <mergeCell ref="AM44:AM62"/>
    <mergeCell ref="BG52:BG58"/>
    <mergeCell ref="AV52:AV58"/>
    <mergeCell ref="AW52:AW58"/>
    <mergeCell ref="AX52:AX58"/>
    <mergeCell ref="AY52:AY58"/>
    <mergeCell ref="AZ52:AZ58"/>
    <mergeCell ref="BA52:BA58"/>
    <mergeCell ref="BI52:BI58"/>
    <mergeCell ref="BB52:BB58"/>
    <mergeCell ref="AT59:AT62"/>
    <mergeCell ref="AU59:AU62"/>
    <mergeCell ref="AV59:AV62"/>
    <mergeCell ref="AR74:AR81"/>
    <mergeCell ref="AS78:AS81"/>
    <mergeCell ref="AT63:AT70"/>
    <mergeCell ref="AU63:AU70"/>
    <mergeCell ref="AW59:AW62"/>
    <mergeCell ref="AW44:AW51"/>
    <mergeCell ref="AX44:AX51"/>
    <mergeCell ref="AY44:AY51"/>
    <mergeCell ref="AT52:AT58"/>
    <mergeCell ref="AU52:AU58"/>
    <mergeCell ref="AZ44:AZ51"/>
    <mergeCell ref="BA44:BA51"/>
    <mergeCell ref="BH52:BH58"/>
    <mergeCell ref="BC52:BC58"/>
    <mergeCell ref="BD52:BD58"/>
    <mergeCell ref="BE52:BE58"/>
    <mergeCell ref="BF52:BF58"/>
    <mergeCell ref="AZ59:AZ62"/>
    <mergeCell ref="BA59:BA62"/>
    <mergeCell ref="BB59:BB62"/>
    <mergeCell ref="BC59:BC62"/>
    <mergeCell ref="BD59:BD62"/>
    <mergeCell ref="BE59:BE62"/>
    <mergeCell ref="BF59:BF62"/>
    <mergeCell ref="BG59:BG62"/>
    <mergeCell ref="BH59:BH62"/>
    <mergeCell ref="BI71:BI77"/>
    <mergeCell ref="AZ63:AZ70"/>
    <mergeCell ref="BG78:BG81"/>
    <mergeCell ref="BH78:BH81"/>
    <mergeCell ref="BI78:BI81"/>
    <mergeCell ref="BF63:BF70"/>
    <mergeCell ref="AY63:AY70"/>
    <mergeCell ref="V63:V73"/>
    <mergeCell ref="AR55:AR62"/>
    <mergeCell ref="AS59:AS62"/>
    <mergeCell ref="AS52:AS58"/>
    <mergeCell ref="BH44:BH51"/>
    <mergeCell ref="BI59:BI62"/>
    <mergeCell ref="A63:A81"/>
    <mergeCell ref="B63:B81"/>
    <mergeCell ref="C63:C81"/>
    <mergeCell ref="D63:D81"/>
    <mergeCell ref="E63:E73"/>
    <mergeCell ref="F63:F81"/>
    <mergeCell ref="H63:H81"/>
    <mergeCell ref="K63:K81"/>
    <mergeCell ref="L63:L81"/>
    <mergeCell ref="M63:M81"/>
    <mergeCell ref="N63:N81"/>
    <mergeCell ref="O63:O73"/>
    <mergeCell ref="AH63:AH81"/>
    <mergeCell ref="BH71:BH77"/>
    <mergeCell ref="T63:T73"/>
    <mergeCell ref="U63:U73"/>
    <mergeCell ref="AN63:AN73"/>
    <mergeCell ref="AO63:AO81"/>
    <mergeCell ref="AP63:AP81"/>
    <mergeCell ref="BI82:BI89"/>
    <mergeCell ref="Q89:Q92"/>
    <mergeCell ref="R89:R92"/>
    <mergeCell ref="S89:S92"/>
    <mergeCell ref="AY78:AY81"/>
    <mergeCell ref="AG63:AG81"/>
    <mergeCell ref="AD74:AD81"/>
    <mergeCell ref="AE74:AE81"/>
    <mergeCell ref="BF82:BF89"/>
    <mergeCell ref="BC71:BC77"/>
    <mergeCell ref="BD71:BD77"/>
    <mergeCell ref="BE71:BE77"/>
    <mergeCell ref="BF71:BF77"/>
    <mergeCell ref="BA78:BA81"/>
    <mergeCell ref="AT78:AT81"/>
    <mergeCell ref="AU78:AU81"/>
    <mergeCell ref="AV78:AV81"/>
    <mergeCell ref="BB78:BB81"/>
    <mergeCell ref="AV63:AV70"/>
    <mergeCell ref="AW63:AW70"/>
    <mergeCell ref="AX63:AX70"/>
    <mergeCell ref="BI63:BI70"/>
    <mergeCell ref="Q70:Q73"/>
    <mergeCell ref="R70:R73"/>
    <mergeCell ref="S70:S73"/>
    <mergeCell ref="AS71:AS77"/>
    <mergeCell ref="AT71:AT77"/>
    <mergeCell ref="AU71:AU77"/>
    <mergeCell ref="AI63:AI81"/>
    <mergeCell ref="AJ63:AJ81"/>
    <mergeCell ref="AK63:AK81"/>
    <mergeCell ref="AL63:AL81"/>
    <mergeCell ref="AN93:AN100"/>
    <mergeCell ref="AP82:AP100"/>
    <mergeCell ref="AZ78:AZ81"/>
    <mergeCell ref="BC90:BC96"/>
    <mergeCell ref="AX71:AX77"/>
    <mergeCell ref="AY71:AY77"/>
    <mergeCell ref="E74:E81"/>
    <mergeCell ref="O74:O81"/>
    <mergeCell ref="P74:P81"/>
    <mergeCell ref="T74:T81"/>
    <mergeCell ref="U74:U81"/>
    <mergeCell ref="V74:V81"/>
    <mergeCell ref="W74:W81"/>
    <mergeCell ref="X74:X81"/>
    <mergeCell ref="BB71:BB77"/>
    <mergeCell ref="BG82:BG89"/>
    <mergeCell ref="BH82:BH89"/>
    <mergeCell ref="AM63:AM81"/>
    <mergeCell ref="Y63:Y81"/>
    <mergeCell ref="AD63:AD73"/>
    <mergeCell ref="AE63:AE73"/>
    <mergeCell ref="AF63:AF81"/>
    <mergeCell ref="BG71:BG77"/>
    <mergeCell ref="AV71:AV77"/>
    <mergeCell ref="AW71:AW77"/>
    <mergeCell ref="W63:W73"/>
    <mergeCell ref="X63:X73"/>
    <mergeCell ref="BA71:BA77"/>
    <mergeCell ref="AQ63:AQ81"/>
    <mergeCell ref="AR63:AR73"/>
    <mergeCell ref="AS63:AS70"/>
    <mergeCell ref="AN74:AN81"/>
    <mergeCell ref="AV82:AV89"/>
    <mergeCell ref="AW82:AW89"/>
    <mergeCell ref="AV90:AV96"/>
    <mergeCell ref="BC78:BC81"/>
    <mergeCell ref="BD78:BD81"/>
    <mergeCell ref="BE78:BE81"/>
    <mergeCell ref="AE93:AE100"/>
    <mergeCell ref="P82:P92"/>
    <mergeCell ref="T82:T92"/>
    <mergeCell ref="U82:U92"/>
    <mergeCell ref="V82:V92"/>
    <mergeCell ref="W82:W92"/>
    <mergeCell ref="X93:X100"/>
    <mergeCell ref="BE97:BE100"/>
    <mergeCell ref="AT97:AT100"/>
    <mergeCell ref="E82:E92"/>
    <mergeCell ref="F82:F100"/>
    <mergeCell ref="AN82:AN92"/>
    <mergeCell ref="AO82:AO100"/>
    <mergeCell ref="AY90:AY96"/>
    <mergeCell ref="AZ90:AZ96"/>
    <mergeCell ref="BA90:BA96"/>
    <mergeCell ref="BB90:BB96"/>
    <mergeCell ref="AF82:AF100"/>
    <mergeCell ref="AG82:AG100"/>
    <mergeCell ref="AD93:AD100"/>
    <mergeCell ref="BD82:BD89"/>
    <mergeCell ref="BE82:BE89"/>
    <mergeCell ref="AU90:AU96"/>
    <mergeCell ref="AT82:AT89"/>
    <mergeCell ref="AS90:AS96"/>
    <mergeCell ref="AE82:AE92"/>
    <mergeCell ref="A82:A100"/>
    <mergeCell ref="B82:B100"/>
    <mergeCell ref="C82:C100"/>
    <mergeCell ref="D82:D100"/>
    <mergeCell ref="AZ71:AZ77"/>
    <mergeCell ref="AW78:AW81"/>
    <mergeCell ref="AX78:AX81"/>
    <mergeCell ref="BA63:BA70"/>
    <mergeCell ref="BB63:BB70"/>
    <mergeCell ref="BC63:BC70"/>
    <mergeCell ref="BD63:BD70"/>
    <mergeCell ref="BE63:BE70"/>
    <mergeCell ref="BF78:BF81"/>
    <mergeCell ref="BG63:BG70"/>
    <mergeCell ref="BH63:BH70"/>
    <mergeCell ref="AX82:AX89"/>
    <mergeCell ref="AY82:AY89"/>
    <mergeCell ref="AZ82:AZ89"/>
    <mergeCell ref="AQ82:AQ100"/>
    <mergeCell ref="AR82:AR92"/>
    <mergeCell ref="AS82:AS89"/>
    <mergeCell ref="AU97:AU100"/>
    <mergeCell ref="AV97:AV100"/>
    <mergeCell ref="AW97:AW100"/>
    <mergeCell ref="AX97:AX100"/>
    <mergeCell ref="AY97:AY100"/>
    <mergeCell ref="BG97:BG100"/>
    <mergeCell ref="BH97:BH100"/>
    <mergeCell ref="BA82:BA89"/>
    <mergeCell ref="BB82:BB89"/>
    <mergeCell ref="BC82:BC89"/>
    <mergeCell ref="AU82:AU89"/>
    <mergeCell ref="BA116:BA119"/>
    <mergeCell ref="BB116:BB119"/>
    <mergeCell ref="BC116:BC119"/>
    <mergeCell ref="BD116:BD119"/>
    <mergeCell ref="BI97:BI100"/>
    <mergeCell ref="A101:A119"/>
    <mergeCell ref="B101:B119"/>
    <mergeCell ref="C101:C119"/>
    <mergeCell ref="D101:D119"/>
    <mergeCell ref="E101:E111"/>
    <mergeCell ref="F101:F119"/>
    <mergeCell ref="AZ97:AZ100"/>
    <mergeCell ref="L82:L100"/>
    <mergeCell ref="M82:M100"/>
    <mergeCell ref="N82:N100"/>
    <mergeCell ref="O82:O92"/>
    <mergeCell ref="K82:K100"/>
    <mergeCell ref="BF97:BF100"/>
    <mergeCell ref="BA97:BA100"/>
    <mergeCell ref="BB97:BB100"/>
    <mergeCell ref="BC97:BC100"/>
    <mergeCell ref="BD97:BD100"/>
    <mergeCell ref="AW90:AW96"/>
    <mergeCell ref="AX90:AX96"/>
    <mergeCell ref="AL82:AL100"/>
    <mergeCell ref="AM82:AM100"/>
    <mergeCell ref="AR93:AR100"/>
    <mergeCell ref="AS97:AS100"/>
    <mergeCell ref="BI90:BI96"/>
    <mergeCell ref="E93:E100"/>
    <mergeCell ref="O93:O100"/>
    <mergeCell ref="P93:P100"/>
    <mergeCell ref="BD109:BD115"/>
    <mergeCell ref="BE109:BE115"/>
    <mergeCell ref="BF109:BF115"/>
    <mergeCell ref="BG109:BG115"/>
    <mergeCell ref="BH109:BH115"/>
    <mergeCell ref="BI109:BI115"/>
    <mergeCell ref="BI116:BI119"/>
    <mergeCell ref="BH116:BH119"/>
    <mergeCell ref="AY116:AY119"/>
    <mergeCell ref="AZ116:AZ119"/>
    <mergeCell ref="BD90:BD96"/>
    <mergeCell ref="BE90:BE96"/>
    <mergeCell ref="BF90:BF96"/>
    <mergeCell ref="BG90:BG96"/>
    <mergeCell ref="AH82:AH100"/>
    <mergeCell ref="BH90:BH96"/>
    <mergeCell ref="AY101:AY108"/>
    <mergeCell ref="AZ101:AZ108"/>
    <mergeCell ref="BA101:BA108"/>
    <mergeCell ref="BB101:BB108"/>
    <mergeCell ref="BC101:BC108"/>
    <mergeCell ref="BD101:BD108"/>
    <mergeCell ref="BE101:BE108"/>
    <mergeCell ref="BF101:BF108"/>
    <mergeCell ref="BG101:BG108"/>
    <mergeCell ref="BH101:BH108"/>
    <mergeCell ref="AI82:AI100"/>
    <mergeCell ref="AJ82:AJ100"/>
    <mergeCell ref="AK82:AK100"/>
    <mergeCell ref="AO101:AO119"/>
    <mergeCell ref="AT90:AT96"/>
    <mergeCell ref="BF116:BF119"/>
    <mergeCell ref="BG116:BG119"/>
    <mergeCell ref="AE101:AE111"/>
    <mergeCell ref="BE116:BE119"/>
    <mergeCell ref="BI135:BI138"/>
    <mergeCell ref="A120:A138"/>
    <mergeCell ref="B120:B138"/>
    <mergeCell ref="C120:C138"/>
    <mergeCell ref="D120:D138"/>
    <mergeCell ref="E120:E130"/>
    <mergeCell ref="F120:F138"/>
    <mergeCell ref="H120:H138"/>
    <mergeCell ref="K120:K138"/>
    <mergeCell ref="L120:L138"/>
    <mergeCell ref="M120:M138"/>
    <mergeCell ref="N120:N138"/>
    <mergeCell ref="O120:O130"/>
    <mergeCell ref="AH120:AH138"/>
    <mergeCell ref="BH128:BH134"/>
    <mergeCell ref="T120:T130"/>
    <mergeCell ref="U120:U130"/>
    <mergeCell ref="BI101:BI108"/>
    <mergeCell ref="Q108:Q111"/>
    <mergeCell ref="R108:R111"/>
    <mergeCell ref="S108:S111"/>
    <mergeCell ref="AS109:AS115"/>
    <mergeCell ref="AT109:AT115"/>
    <mergeCell ref="AU109:AU115"/>
    <mergeCell ref="AI101:AI119"/>
    <mergeCell ref="AJ101:AJ119"/>
    <mergeCell ref="AK101:AK119"/>
    <mergeCell ref="AL101:AL119"/>
    <mergeCell ref="AM101:AM119"/>
    <mergeCell ref="AZ128:AZ134"/>
    <mergeCell ref="BA128:BA134"/>
    <mergeCell ref="BB120:BB127"/>
    <mergeCell ref="G120:G138"/>
    <mergeCell ref="AN120:AN130"/>
    <mergeCell ref="BC120:BC127"/>
    <mergeCell ref="BD120:BD127"/>
    <mergeCell ref="BE120:BE127"/>
    <mergeCell ref="BF135:BF138"/>
    <mergeCell ref="AS120:AS127"/>
    <mergeCell ref="W101:W111"/>
    <mergeCell ref="X101:X111"/>
    <mergeCell ref="AT101:AT108"/>
    <mergeCell ref="AU101:AU108"/>
    <mergeCell ref="AV101:AV108"/>
    <mergeCell ref="AN112:AN119"/>
    <mergeCell ref="AR112:AR119"/>
    <mergeCell ref="AS116:AS119"/>
    <mergeCell ref="AT116:AT119"/>
    <mergeCell ref="AU116:AU119"/>
    <mergeCell ref="AV116:AV119"/>
    <mergeCell ref="AY109:AY115"/>
    <mergeCell ref="Y101:Y119"/>
    <mergeCell ref="AD101:AD111"/>
    <mergeCell ref="AH101:AH119"/>
    <mergeCell ref="AV109:AV115"/>
    <mergeCell ref="AW109:AW115"/>
    <mergeCell ref="AX109:AX115"/>
    <mergeCell ref="AZ109:AZ115"/>
    <mergeCell ref="BA109:BA115"/>
    <mergeCell ref="BB109:BB115"/>
    <mergeCell ref="BC109:BC115"/>
    <mergeCell ref="BG135:BG138"/>
    <mergeCell ref="N101:N119"/>
    <mergeCell ref="W131:W138"/>
    <mergeCell ref="X131:X138"/>
    <mergeCell ref="AR131:AR138"/>
    <mergeCell ref="AS135:AS138"/>
    <mergeCell ref="AT120:AT127"/>
    <mergeCell ref="AU120:AU127"/>
    <mergeCell ref="AV120:AV127"/>
    <mergeCell ref="AW120:AW127"/>
    <mergeCell ref="AX120:AX127"/>
    <mergeCell ref="AV135:AV138"/>
    <mergeCell ref="AW135:AW138"/>
    <mergeCell ref="AX135:AX138"/>
    <mergeCell ref="AX116:AX119"/>
    <mergeCell ref="AU135:AU138"/>
    <mergeCell ref="AW101:AW108"/>
    <mergeCell ref="AX101:AX108"/>
    <mergeCell ref="AP101:AP119"/>
    <mergeCell ref="AQ101:AQ119"/>
    <mergeCell ref="AR101:AR111"/>
    <mergeCell ref="AS101:AS108"/>
    <mergeCell ref="V120:V130"/>
    <mergeCell ref="W120:W130"/>
    <mergeCell ref="X120:X130"/>
    <mergeCell ref="AY120:AY127"/>
    <mergeCell ref="AZ120:AZ127"/>
    <mergeCell ref="AW128:AW134"/>
    <mergeCell ref="AX128:AX134"/>
    <mergeCell ref="AY128:AY134"/>
    <mergeCell ref="BA120:BA127"/>
    <mergeCell ref="BF120:BF127"/>
    <mergeCell ref="AY147:AY153"/>
    <mergeCell ref="AZ147:AZ153"/>
    <mergeCell ref="BA147:BA153"/>
    <mergeCell ref="BB128:BB134"/>
    <mergeCell ref="AW116:AW119"/>
    <mergeCell ref="AF101:AF119"/>
    <mergeCell ref="AG101:AG119"/>
    <mergeCell ref="AD112:AD119"/>
    <mergeCell ref="AE112:AE119"/>
    <mergeCell ref="AN101:AN111"/>
    <mergeCell ref="BH135:BH138"/>
    <mergeCell ref="BG120:BG127"/>
    <mergeCell ref="BH120:BH127"/>
    <mergeCell ref="BI120:BI127"/>
    <mergeCell ref="Q127:Q130"/>
    <mergeCell ref="R127:R130"/>
    <mergeCell ref="S127:S130"/>
    <mergeCell ref="AS128:AS134"/>
    <mergeCell ref="AT128:AT134"/>
    <mergeCell ref="AU128:AU134"/>
    <mergeCell ref="AI120:AI138"/>
    <mergeCell ref="AJ120:AJ138"/>
    <mergeCell ref="AK120:AK138"/>
    <mergeCell ref="AL120:AL138"/>
    <mergeCell ref="AM120:AM138"/>
    <mergeCell ref="Y120:Y138"/>
    <mergeCell ref="AD120:AD130"/>
    <mergeCell ref="AE120:AE130"/>
    <mergeCell ref="AF120:AF138"/>
    <mergeCell ref="BG128:BG134"/>
    <mergeCell ref="AV128:AV134"/>
    <mergeCell ref="BI128:BI134"/>
    <mergeCell ref="A139:A157"/>
    <mergeCell ref="B139:B157"/>
    <mergeCell ref="C139:C157"/>
    <mergeCell ref="D139:D157"/>
    <mergeCell ref="E139:E149"/>
    <mergeCell ref="F139:F157"/>
    <mergeCell ref="AZ135:AZ138"/>
    <mergeCell ref="AN139:AN149"/>
    <mergeCell ref="AO139:AO157"/>
    <mergeCell ref="AP139:AP157"/>
    <mergeCell ref="AQ139:AQ157"/>
    <mergeCell ref="AR139:AR149"/>
    <mergeCell ref="AS139:AS146"/>
    <mergeCell ref="AN150:AN157"/>
    <mergeCell ref="AR150:AR157"/>
    <mergeCell ref="AS154:AS157"/>
    <mergeCell ref="BC139:BC146"/>
    <mergeCell ref="AT139:AT146"/>
    <mergeCell ref="AU139:AU146"/>
    <mergeCell ref="AV139:AV146"/>
    <mergeCell ref="AW139:AW146"/>
    <mergeCell ref="AX139:AX146"/>
    <mergeCell ref="AY139:AY146"/>
    <mergeCell ref="AS147:AS153"/>
    <mergeCell ref="AT147:AT153"/>
    <mergeCell ref="AU147:AU153"/>
    <mergeCell ref="AZ139:AZ146"/>
    <mergeCell ref="E131:E138"/>
    <mergeCell ref="O131:O138"/>
    <mergeCell ref="P131:P138"/>
    <mergeCell ref="T131:T138"/>
    <mergeCell ref="U131:U138"/>
    <mergeCell ref="E150:E157"/>
    <mergeCell ref="O150:O157"/>
    <mergeCell ref="P150:P157"/>
    <mergeCell ref="T150:T157"/>
    <mergeCell ref="U150:U157"/>
    <mergeCell ref="V150:V157"/>
    <mergeCell ref="W150:W157"/>
    <mergeCell ref="X150:X157"/>
    <mergeCell ref="P139:P149"/>
    <mergeCell ref="T139:T149"/>
    <mergeCell ref="U139:U149"/>
    <mergeCell ref="V139:V149"/>
    <mergeCell ref="W139:W149"/>
    <mergeCell ref="AH139:AH157"/>
    <mergeCell ref="BE154:BE157"/>
    <mergeCell ref="AT154:AT157"/>
    <mergeCell ref="AU154:AU157"/>
    <mergeCell ref="AV154:AV157"/>
    <mergeCell ref="AW154:AW157"/>
    <mergeCell ref="AX154:AX157"/>
    <mergeCell ref="AY154:AY157"/>
    <mergeCell ref="Q146:Q149"/>
    <mergeCell ref="R146:R149"/>
    <mergeCell ref="S146:S149"/>
    <mergeCell ref="H139:H157"/>
    <mergeCell ref="K139:K157"/>
    <mergeCell ref="L139:L157"/>
    <mergeCell ref="M139:M157"/>
    <mergeCell ref="N139:N157"/>
    <mergeCell ref="O139:O149"/>
    <mergeCell ref="AV147:AV153"/>
    <mergeCell ref="AW147:AW153"/>
    <mergeCell ref="BE139:BE146"/>
    <mergeCell ref="BC147:BC153"/>
    <mergeCell ref="BD147:BD153"/>
    <mergeCell ref="BE147:BE153"/>
    <mergeCell ref="BF147:BF153"/>
    <mergeCell ref="BG147:BG153"/>
    <mergeCell ref="BH147:BH153"/>
    <mergeCell ref="BI147:BI153"/>
    <mergeCell ref="BG139:BG146"/>
    <mergeCell ref="BH139:BH146"/>
    <mergeCell ref="BI139:BI146"/>
    <mergeCell ref="AY135:AY138"/>
    <mergeCell ref="AG120:AG138"/>
    <mergeCell ref="AD131:AD138"/>
    <mergeCell ref="AE131:AE138"/>
    <mergeCell ref="AO120:AO138"/>
    <mergeCell ref="AP120:AP138"/>
    <mergeCell ref="AQ120:AQ138"/>
    <mergeCell ref="AR120:AR130"/>
    <mergeCell ref="BF139:BF146"/>
    <mergeCell ref="BC128:BC134"/>
    <mergeCell ref="BD128:BD134"/>
    <mergeCell ref="BE128:BE134"/>
    <mergeCell ref="BF128:BF134"/>
    <mergeCell ref="BA135:BA138"/>
    <mergeCell ref="BB135:BB138"/>
    <mergeCell ref="BC135:BC138"/>
    <mergeCell ref="BD135:BD138"/>
    <mergeCell ref="BE135:BE138"/>
    <mergeCell ref="AT135:AT138"/>
    <mergeCell ref="AJ139:AJ157"/>
    <mergeCell ref="AX147:AX153"/>
    <mergeCell ref="X139:X149"/>
    <mergeCell ref="BG158:BG165"/>
    <mergeCell ref="BH158:BH165"/>
    <mergeCell ref="BI158:BI165"/>
    <mergeCell ref="Q165:Q168"/>
    <mergeCell ref="R165:R168"/>
    <mergeCell ref="F158:F176"/>
    <mergeCell ref="AZ154:AZ157"/>
    <mergeCell ref="BA154:BA157"/>
    <mergeCell ref="BB154:BB157"/>
    <mergeCell ref="BA158:BA165"/>
    <mergeCell ref="BB158:BB165"/>
    <mergeCell ref="AY173:AY176"/>
    <mergeCell ref="BB147:BB153"/>
    <mergeCell ref="Z139:Z149"/>
    <mergeCell ref="Z150:Z157"/>
    <mergeCell ref="Z158:Z168"/>
    <mergeCell ref="Z169:Z176"/>
    <mergeCell ref="AD150:AD157"/>
    <mergeCell ref="AE150:AE157"/>
    <mergeCell ref="AF139:AF157"/>
    <mergeCell ref="BF154:BF157"/>
    <mergeCell ref="BG154:BG157"/>
    <mergeCell ref="BA139:BA146"/>
    <mergeCell ref="BB139:BB146"/>
    <mergeCell ref="X169:X176"/>
    <mergeCell ref="BB166:BB172"/>
    <mergeCell ref="BC166:BC172"/>
    <mergeCell ref="AS166:AS172"/>
    <mergeCell ref="AT166:AT172"/>
    <mergeCell ref="BC154:BC157"/>
    <mergeCell ref="BD139:BD146"/>
    <mergeCell ref="BD154:BD157"/>
    <mergeCell ref="AG139:AG157"/>
    <mergeCell ref="AI158:AI176"/>
    <mergeCell ref="AJ158:AJ176"/>
    <mergeCell ref="AK158:AK176"/>
    <mergeCell ref="AL158:AL176"/>
    <mergeCell ref="H158:H176"/>
    <mergeCell ref="BH154:BH157"/>
    <mergeCell ref="BI154:BI157"/>
    <mergeCell ref="A158:A176"/>
    <mergeCell ref="B158:B176"/>
    <mergeCell ref="C158:C176"/>
    <mergeCell ref="D158:D176"/>
    <mergeCell ref="E158:E168"/>
    <mergeCell ref="AN158:AN168"/>
    <mergeCell ref="AO158:AO176"/>
    <mergeCell ref="AP158:AP176"/>
    <mergeCell ref="AQ158:AQ176"/>
    <mergeCell ref="AR158:AR168"/>
    <mergeCell ref="AS158:AS165"/>
    <mergeCell ref="AN169:AN176"/>
    <mergeCell ref="AR169:AR176"/>
    <mergeCell ref="AS173:AS176"/>
    <mergeCell ref="AT158:AT165"/>
    <mergeCell ref="AU158:AU165"/>
    <mergeCell ref="AV158:AV165"/>
    <mergeCell ref="BI166:BI172"/>
    <mergeCell ref="E169:E176"/>
    <mergeCell ref="O169:O176"/>
    <mergeCell ref="AZ158:AZ165"/>
    <mergeCell ref="AI139:AI157"/>
    <mergeCell ref="AE169:AE176"/>
    <mergeCell ref="U158:U168"/>
    <mergeCell ref="V158:V168"/>
    <mergeCell ref="W158:W168"/>
    <mergeCell ref="X158:X168"/>
    <mergeCell ref="BD173:BD176"/>
    <mergeCell ref="BE173:BE176"/>
    <mergeCell ref="AT173:AT176"/>
    <mergeCell ref="AU173:AU176"/>
    <mergeCell ref="AV173:AV176"/>
    <mergeCell ref="AW173:AW176"/>
    <mergeCell ref="AX173:AX176"/>
    <mergeCell ref="BC158:BC165"/>
    <mergeCell ref="BD158:BD165"/>
    <mergeCell ref="BD166:BD172"/>
    <mergeCell ref="BE166:BE172"/>
    <mergeCell ref="AU166:AU172"/>
    <mergeCell ref="AM158:AM176"/>
    <mergeCell ref="Y158:Y176"/>
    <mergeCell ref="AD158:AD168"/>
    <mergeCell ref="AE158:AE168"/>
    <mergeCell ref="AF158:AF176"/>
    <mergeCell ref="AH158:AH176"/>
    <mergeCell ref="AV166:AV172"/>
    <mergeCell ref="AW166:AW172"/>
    <mergeCell ref="AW158:AW165"/>
    <mergeCell ref="AX158:AX165"/>
    <mergeCell ref="AY158:AY165"/>
    <mergeCell ref="BE158:BE165"/>
    <mergeCell ref="BI173:BI176"/>
    <mergeCell ref="AX166:AX172"/>
    <mergeCell ref="AY166:AY172"/>
    <mergeCell ref="AZ166:AZ172"/>
    <mergeCell ref="A177:A195"/>
    <mergeCell ref="B177:B195"/>
    <mergeCell ref="C177:C195"/>
    <mergeCell ref="D177:D195"/>
    <mergeCell ref="E177:E187"/>
    <mergeCell ref="F177:F195"/>
    <mergeCell ref="AZ173:AZ176"/>
    <mergeCell ref="BF173:BF176"/>
    <mergeCell ref="K158:K176"/>
    <mergeCell ref="L158:L176"/>
    <mergeCell ref="M158:M176"/>
    <mergeCell ref="N158:N176"/>
    <mergeCell ref="O158:O168"/>
    <mergeCell ref="BF158:BF165"/>
    <mergeCell ref="BA173:BA176"/>
    <mergeCell ref="BB173:BB176"/>
    <mergeCell ref="BC173:BC176"/>
    <mergeCell ref="H177:H195"/>
    <mergeCell ref="K177:K195"/>
    <mergeCell ref="L177:L195"/>
    <mergeCell ref="M177:M195"/>
    <mergeCell ref="N177:N195"/>
    <mergeCell ref="X177:X187"/>
    <mergeCell ref="AS192:AS195"/>
    <mergeCell ref="AH177:AH195"/>
    <mergeCell ref="Q184:Q187"/>
    <mergeCell ref="AG158:AG176"/>
    <mergeCell ref="AD169:AD176"/>
    <mergeCell ref="BF166:BF172"/>
    <mergeCell ref="AX177:AX184"/>
    <mergeCell ref="AY177:AY184"/>
    <mergeCell ref="AN177:AN187"/>
    <mergeCell ref="AO177:AO195"/>
    <mergeCell ref="AP177:AP195"/>
    <mergeCell ref="AQ177:AQ195"/>
    <mergeCell ref="AR177:AR187"/>
    <mergeCell ref="AS177:AS184"/>
    <mergeCell ref="AN188:AN195"/>
    <mergeCell ref="AR188:AR195"/>
    <mergeCell ref="BH177:BH184"/>
    <mergeCell ref="BF185:BF191"/>
    <mergeCell ref="BG185:BG191"/>
    <mergeCell ref="AV185:AV191"/>
    <mergeCell ref="AW185:AW191"/>
    <mergeCell ref="AX185:AX191"/>
    <mergeCell ref="AY185:AY191"/>
    <mergeCell ref="AZ185:AZ191"/>
    <mergeCell ref="AS185:AS191"/>
    <mergeCell ref="AT185:AT191"/>
    <mergeCell ref="AU185:AU191"/>
    <mergeCell ref="AZ177:AZ184"/>
    <mergeCell ref="BA177:BA184"/>
    <mergeCell ref="BG177:BG184"/>
    <mergeCell ref="BB177:BB184"/>
    <mergeCell ref="BH166:BH172"/>
    <mergeCell ref="BA166:BA172"/>
    <mergeCell ref="BG173:BG176"/>
    <mergeCell ref="BH173:BH176"/>
    <mergeCell ref="BG166:BG172"/>
    <mergeCell ref="E188:E195"/>
    <mergeCell ref="O188:O195"/>
    <mergeCell ref="P188:P195"/>
    <mergeCell ref="T188:T195"/>
    <mergeCell ref="U188:U195"/>
    <mergeCell ref="V188:V195"/>
    <mergeCell ref="W188:W195"/>
    <mergeCell ref="X188:X195"/>
    <mergeCell ref="BB185:BB191"/>
    <mergeCell ref="AT192:AT195"/>
    <mergeCell ref="AU192:AU195"/>
    <mergeCell ref="AV192:AV195"/>
    <mergeCell ref="AW192:AW195"/>
    <mergeCell ref="AX192:AX195"/>
    <mergeCell ref="AY192:AY195"/>
    <mergeCell ref="AZ192:AZ195"/>
    <mergeCell ref="BH185:BH191"/>
    <mergeCell ref="AG177:AG195"/>
    <mergeCell ref="AD188:AD195"/>
    <mergeCell ref="AD177:AD187"/>
    <mergeCell ref="AE177:AE187"/>
    <mergeCell ref="AF177:AF195"/>
    <mergeCell ref="BG192:BG195"/>
    <mergeCell ref="BH192:BH195"/>
    <mergeCell ref="AV177:AV184"/>
    <mergeCell ref="AW177:AW184"/>
    <mergeCell ref="BC185:BC191"/>
    <mergeCell ref="BD185:BD191"/>
    <mergeCell ref="BE185:BE191"/>
    <mergeCell ref="W177:W187"/>
    <mergeCell ref="BF177:BF184"/>
    <mergeCell ref="O177:O187"/>
    <mergeCell ref="T177:T187"/>
    <mergeCell ref="U177:U187"/>
    <mergeCell ref="V177:V187"/>
    <mergeCell ref="BI177:BI184"/>
    <mergeCell ref="AV196:AV203"/>
    <mergeCell ref="AW196:AW203"/>
    <mergeCell ref="AX196:AX203"/>
    <mergeCell ref="AY196:AY203"/>
    <mergeCell ref="AZ196:AZ203"/>
    <mergeCell ref="BA196:BA203"/>
    <mergeCell ref="BB196:BB203"/>
    <mergeCell ref="BC196:BC203"/>
    <mergeCell ref="BD196:BD203"/>
    <mergeCell ref="BE196:BE203"/>
    <mergeCell ref="BF196:BF203"/>
    <mergeCell ref="BG196:BG203"/>
    <mergeCell ref="BH196:BH203"/>
    <mergeCell ref="BC177:BC184"/>
    <mergeCell ref="BD177:BD184"/>
    <mergeCell ref="BE177:BE184"/>
    <mergeCell ref="A196:A214"/>
    <mergeCell ref="B196:B214"/>
    <mergeCell ref="C196:C214"/>
    <mergeCell ref="D196:D214"/>
    <mergeCell ref="E196:E206"/>
    <mergeCell ref="F196:F214"/>
    <mergeCell ref="X196:X206"/>
    <mergeCell ref="H196:H214"/>
    <mergeCell ref="K196:K214"/>
    <mergeCell ref="L196:L214"/>
    <mergeCell ref="M196:M214"/>
    <mergeCell ref="N196:N214"/>
    <mergeCell ref="O196:O206"/>
    <mergeCell ref="AN196:AN206"/>
    <mergeCell ref="AO196:AO214"/>
    <mergeCell ref="AP196:AP214"/>
    <mergeCell ref="AQ196:AQ214"/>
    <mergeCell ref="AI196:AI214"/>
    <mergeCell ref="AJ196:AJ214"/>
    <mergeCell ref="AK196:AK214"/>
    <mergeCell ref="AM196:AM214"/>
    <mergeCell ref="Y196:Y214"/>
    <mergeCell ref="AF196:AF214"/>
    <mergeCell ref="AG196:AG214"/>
    <mergeCell ref="AX204:AX210"/>
    <mergeCell ref="AY204:AY210"/>
    <mergeCell ref="AZ204:AZ210"/>
    <mergeCell ref="BA204:BA210"/>
    <mergeCell ref="W207:W214"/>
    <mergeCell ref="X207:X214"/>
    <mergeCell ref="BB204:BB210"/>
    <mergeCell ref="BC204:BC210"/>
    <mergeCell ref="BI196:BI203"/>
    <mergeCell ref="P196:P206"/>
    <mergeCell ref="T196:T206"/>
    <mergeCell ref="AH196:AH214"/>
    <mergeCell ref="BA185:BA191"/>
    <mergeCell ref="AI177:AI195"/>
    <mergeCell ref="AJ177:AJ195"/>
    <mergeCell ref="AK177:AK195"/>
    <mergeCell ref="AL177:AL195"/>
    <mergeCell ref="AM177:AM195"/>
    <mergeCell ref="AT177:AT184"/>
    <mergeCell ref="AU177:AU184"/>
    <mergeCell ref="BI185:BI191"/>
    <mergeCell ref="AU204:AU210"/>
    <mergeCell ref="BA192:BA195"/>
    <mergeCell ref="BB192:BB195"/>
    <mergeCell ref="BC192:BC195"/>
    <mergeCell ref="BD192:BD195"/>
    <mergeCell ref="BE192:BE195"/>
    <mergeCell ref="BF192:BF195"/>
    <mergeCell ref="BI192:BI195"/>
    <mergeCell ref="BE211:BE214"/>
    <mergeCell ref="AT211:AT214"/>
    <mergeCell ref="AU211:AU214"/>
    <mergeCell ref="AV223:AV229"/>
    <mergeCell ref="AW223:AW229"/>
    <mergeCell ref="AX223:AX229"/>
    <mergeCell ref="BH204:BH210"/>
    <mergeCell ref="BI204:BI210"/>
    <mergeCell ref="E207:E214"/>
    <mergeCell ref="O207:O214"/>
    <mergeCell ref="P207:P214"/>
    <mergeCell ref="T207:T214"/>
    <mergeCell ref="U207:U214"/>
    <mergeCell ref="V207:V214"/>
    <mergeCell ref="AR196:AR206"/>
    <mergeCell ref="AS196:AS203"/>
    <mergeCell ref="AN207:AN214"/>
    <mergeCell ref="AR207:AR214"/>
    <mergeCell ref="AS211:AS214"/>
    <mergeCell ref="AT196:AT203"/>
    <mergeCell ref="AU196:AU203"/>
    <mergeCell ref="AL196:AL214"/>
    <mergeCell ref="BD204:BD210"/>
    <mergeCell ref="BE204:BE210"/>
    <mergeCell ref="AS204:AS210"/>
    <mergeCell ref="AT204:AT210"/>
    <mergeCell ref="Q203:Q206"/>
    <mergeCell ref="R203:R206"/>
    <mergeCell ref="S203:S206"/>
    <mergeCell ref="AE196:AE206"/>
    <mergeCell ref="AE207:AE214"/>
    <mergeCell ref="BF204:BF210"/>
    <mergeCell ref="BG204:BG210"/>
    <mergeCell ref="AV204:AV210"/>
    <mergeCell ref="AW204:AW210"/>
    <mergeCell ref="AV211:AV214"/>
    <mergeCell ref="AW211:AW214"/>
    <mergeCell ref="AX211:AX214"/>
    <mergeCell ref="AY211:AY214"/>
    <mergeCell ref="BF211:BF214"/>
    <mergeCell ref="BG211:BG214"/>
    <mergeCell ref="BH211:BH214"/>
    <mergeCell ref="BI211:BI214"/>
    <mergeCell ref="AZ211:AZ214"/>
    <mergeCell ref="BA211:BA214"/>
    <mergeCell ref="BB211:BB214"/>
    <mergeCell ref="BC211:BC214"/>
    <mergeCell ref="BD211:BD214"/>
    <mergeCell ref="BI215:BI222"/>
    <mergeCell ref="AV215:AV222"/>
    <mergeCell ref="AW215:AW222"/>
    <mergeCell ref="AX215:AX222"/>
    <mergeCell ref="AY215:AY222"/>
    <mergeCell ref="BF230:BF233"/>
    <mergeCell ref="BG230:BG233"/>
    <mergeCell ref="BH230:BH233"/>
    <mergeCell ref="BI230:BI233"/>
    <mergeCell ref="BE215:BE222"/>
    <mergeCell ref="AY223:AY229"/>
    <mergeCell ref="AZ223:AZ229"/>
    <mergeCell ref="BA223:BA229"/>
    <mergeCell ref="BF215:BF222"/>
    <mergeCell ref="BG215:BG222"/>
    <mergeCell ref="BH215:BH222"/>
    <mergeCell ref="BH223:BH229"/>
    <mergeCell ref="BI223:BI229"/>
    <mergeCell ref="BB223:BB229"/>
    <mergeCell ref="BC223:BC229"/>
    <mergeCell ref="BD223:BD229"/>
    <mergeCell ref="BE223:BE229"/>
    <mergeCell ref="BF223:BF229"/>
    <mergeCell ref="BG223:BG229"/>
    <mergeCell ref="AZ215:AZ222"/>
    <mergeCell ref="BA215:BA222"/>
    <mergeCell ref="BB215:BB222"/>
    <mergeCell ref="BC215:BC222"/>
    <mergeCell ref="BD215:BD222"/>
    <mergeCell ref="BC242:BC248"/>
    <mergeCell ref="BD242:BD248"/>
    <mergeCell ref="BE242:BE248"/>
    <mergeCell ref="BE249:BE252"/>
    <mergeCell ref="AT230:AT233"/>
    <mergeCell ref="AU230:AU233"/>
    <mergeCell ref="AV230:AV233"/>
    <mergeCell ref="AW230:AW233"/>
    <mergeCell ref="AX230:AX233"/>
    <mergeCell ref="AY230:AY233"/>
    <mergeCell ref="AZ230:AZ233"/>
    <mergeCell ref="BA230:BA233"/>
    <mergeCell ref="BB230:BB233"/>
    <mergeCell ref="BC230:BC233"/>
    <mergeCell ref="BD230:BD233"/>
    <mergeCell ref="BE230:BE233"/>
    <mergeCell ref="BB234:BB241"/>
    <mergeCell ref="BC234:BC241"/>
    <mergeCell ref="BD234:BD241"/>
    <mergeCell ref="AY249:AY252"/>
    <mergeCell ref="AX249:AX252"/>
    <mergeCell ref="BB249:BB252"/>
    <mergeCell ref="BC249:BC252"/>
    <mergeCell ref="BD249:BD252"/>
    <mergeCell ref="AT223:AT229"/>
    <mergeCell ref="A215:A233"/>
    <mergeCell ref="V226:V233"/>
    <mergeCell ref="AT215:AT222"/>
    <mergeCell ref="AU215:AU222"/>
    <mergeCell ref="AE345:AE355"/>
    <mergeCell ref="AE356:AE363"/>
    <mergeCell ref="Q447:Q450"/>
    <mergeCell ref="R447:R450"/>
    <mergeCell ref="S447:S450"/>
    <mergeCell ref="M440:M458"/>
    <mergeCell ref="E421:E431"/>
    <mergeCell ref="L421:L439"/>
    <mergeCell ref="M421:M439"/>
    <mergeCell ref="N421:N439"/>
    <mergeCell ref="G440:G458"/>
    <mergeCell ref="V440:V450"/>
    <mergeCell ref="X440:X450"/>
    <mergeCell ref="AM421:AM439"/>
    <mergeCell ref="W440:W450"/>
    <mergeCell ref="E451:E458"/>
    <mergeCell ref="O451:O458"/>
    <mergeCell ref="P451:P458"/>
    <mergeCell ref="B440:B458"/>
    <mergeCell ref="AQ421:AQ439"/>
    <mergeCell ref="AR421:AR431"/>
    <mergeCell ref="Y421:Y439"/>
    <mergeCell ref="AF421:AF439"/>
    <mergeCell ref="AG421:AG439"/>
    <mergeCell ref="AQ364:AQ374"/>
    <mergeCell ref="AQ375:AQ382"/>
    <mergeCell ref="AU223:AU229"/>
    <mergeCell ref="A478:A496"/>
    <mergeCell ref="B478:B496"/>
    <mergeCell ref="C478:C496"/>
    <mergeCell ref="D478:D496"/>
    <mergeCell ref="E478:E488"/>
    <mergeCell ref="F478:F496"/>
    <mergeCell ref="H478:H496"/>
    <mergeCell ref="T451:T458"/>
    <mergeCell ref="U451:U458"/>
    <mergeCell ref="V451:V458"/>
    <mergeCell ref="K440:K458"/>
    <mergeCell ref="L440:L458"/>
    <mergeCell ref="E470:E477"/>
    <mergeCell ref="O470:O477"/>
    <mergeCell ref="P470:P477"/>
    <mergeCell ref="G459:G477"/>
    <mergeCell ref="G478:G496"/>
    <mergeCell ref="K478:K496"/>
    <mergeCell ref="L478:L496"/>
    <mergeCell ref="M478:M496"/>
    <mergeCell ref="N478:N496"/>
    <mergeCell ref="H459:H477"/>
    <mergeCell ref="K459:K477"/>
    <mergeCell ref="L459:L477"/>
    <mergeCell ref="M459:M477"/>
    <mergeCell ref="N459:N477"/>
    <mergeCell ref="A459:A477"/>
    <mergeCell ref="B459:B477"/>
    <mergeCell ref="C459:C477"/>
    <mergeCell ref="D459:D477"/>
    <mergeCell ref="E459:E469"/>
    <mergeCell ref="F459:F477"/>
    <mergeCell ref="AR478:AR488"/>
    <mergeCell ref="Q485:Q488"/>
    <mergeCell ref="R485:R488"/>
    <mergeCell ref="S485:S488"/>
    <mergeCell ref="N440:N458"/>
    <mergeCell ref="AJ234:AJ252"/>
    <mergeCell ref="AG478:AG496"/>
    <mergeCell ref="AH478:AH496"/>
    <mergeCell ref="AI478:AI496"/>
    <mergeCell ref="AJ478:AJ496"/>
    <mergeCell ref="W451:W458"/>
    <mergeCell ref="X451:X458"/>
    <mergeCell ref="AL421:AL439"/>
    <mergeCell ref="AH421:AH439"/>
    <mergeCell ref="AI421:AI439"/>
    <mergeCell ref="AJ421:AJ439"/>
    <mergeCell ref="AK421:AK439"/>
    <mergeCell ref="W421:W431"/>
    <mergeCell ref="O440:O450"/>
    <mergeCell ref="P440:P450"/>
    <mergeCell ref="P421:P431"/>
    <mergeCell ref="P432:P439"/>
    <mergeCell ref="AQ440:AQ458"/>
    <mergeCell ref="AR440:AR450"/>
    <mergeCell ref="AR432:AR439"/>
    <mergeCell ref="AD432:AD439"/>
    <mergeCell ref="AR451:AR458"/>
    <mergeCell ref="Y440:Y458"/>
    <mergeCell ref="AF440:AF458"/>
    <mergeCell ref="AG440:AG458"/>
    <mergeCell ref="AD421:AD431"/>
    <mergeCell ref="Q428:Q431"/>
    <mergeCell ref="AK478:AK496"/>
    <mergeCell ref="AL478:AL496"/>
    <mergeCell ref="AM478:AM496"/>
    <mergeCell ref="AE478:AE496"/>
    <mergeCell ref="AF478:AF496"/>
    <mergeCell ref="AH234:AH252"/>
    <mergeCell ref="AI234:AI252"/>
    <mergeCell ref="AD451:AD458"/>
    <mergeCell ref="AE451:AE458"/>
    <mergeCell ref="P459:P469"/>
    <mergeCell ref="C234:C252"/>
    <mergeCell ref="D234:D252"/>
    <mergeCell ref="E234:E244"/>
    <mergeCell ref="F234:F252"/>
    <mergeCell ref="T234:T244"/>
    <mergeCell ref="U234:U244"/>
    <mergeCell ref="V234:V244"/>
    <mergeCell ref="W234:W244"/>
    <mergeCell ref="X234:X244"/>
    <mergeCell ref="X478:X488"/>
    <mergeCell ref="T421:T431"/>
    <mergeCell ref="T432:T439"/>
    <mergeCell ref="U421:U431"/>
    <mergeCell ref="U432:U439"/>
    <mergeCell ref="C440:C458"/>
    <mergeCell ref="D440:D458"/>
    <mergeCell ref="AH440:AH458"/>
    <mergeCell ref="AE421:AE431"/>
    <mergeCell ref="AE432:AE439"/>
    <mergeCell ref="AD440:AD450"/>
    <mergeCell ref="C421:C439"/>
    <mergeCell ref="R428:R431"/>
    <mergeCell ref="A440:A458"/>
    <mergeCell ref="A402:A420"/>
    <mergeCell ref="B402:B420"/>
    <mergeCell ref="Q352:Q355"/>
    <mergeCell ref="E318:E328"/>
    <mergeCell ref="E356:E363"/>
    <mergeCell ref="H383:H401"/>
    <mergeCell ref="K383:K401"/>
    <mergeCell ref="AH402:AH420"/>
    <mergeCell ref="Y234:Y252"/>
    <mergeCell ref="AD234:AD244"/>
    <mergeCell ref="AE234:AE244"/>
    <mergeCell ref="AF234:AF252"/>
    <mergeCell ref="AG234:AG252"/>
    <mergeCell ref="X421:X431"/>
    <mergeCell ref="X432:X439"/>
    <mergeCell ref="AF364:AF382"/>
    <mergeCell ref="E432:E439"/>
    <mergeCell ref="O421:O431"/>
    <mergeCell ref="O432:O439"/>
    <mergeCell ref="H421:H439"/>
    <mergeCell ref="K421:K439"/>
    <mergeCell ref="Z234:Z244"/>
    <mergeCell ref="Z245:Z252"/>
    <mergeCell ref="B421:B439"/>
    <mergeCell ref="S428:S431"/>
    <mergeCell ref="W432:W439"/>
    <mergeCell ref="D421:D439"/>
    <mergeCell ref="F421:F439"/>
    <mergeCell ref="AA302:AA309"/>
    <mergeCell ref="AB302:AB309"/>
    <mergeCell ref="AC302:AC309"/>
    <mergeCell ref="T470:T477"/>
    <mergeCell ref="U470:U477"/>
    <mergeCell ref="AI459:AI477"/>
    <mergeCell ref="W470:W477"/>
    <mergeCell ref="O459:O469"/>
    <mergeCell ref="W478:W488"/>
    <mergeCell ref="E489:E496"/>
    <mergeCell ref="O489:O496"/>
    <mergeCell ref="P489:P496"/>
    <mergeCell ref="T489:T496"/>
    <mergeCell ref="U489:U496"/>
    <mergeCell ref="V489:V496"/>
    <mergeCell ref="W489:W496"/>
    <mergeCell ref="X489:X496"/>
    <mergeCell ref="AR489:AR496"/>
    <mergeCell ref="AO478:AO496"/>
    <mergeCell ref="AP478:AP496"/>
    <mergeCell ref="AQ478:AQ496"/>
    <mergeCell ref="AN489:AN496"/>
    <mergeCell ref="O478:O488"/>
    <mergeCell ref="P478:P488"/>
    <mergeCell ref="T478:T488"/>
    <mergeCell ref="U478:U488"/>
    <mergeCell ref="V478:V488"/>
    <mergeCell ref="AN478:AN488"/>
    <mergeCell ref="Y478:Y496"/>
    <mergeCell ref="AD478:AD496"/>
    <mergeCell ref="Q466:Q469"/>
    <mergeCell ref="R466:R469"/>
    <mergeCell ref="S466:S469"/>
    <mergeCell ref="AF459:AF477"/>
    <mergeCell ref="AD459:AD477"/>
    <mergeCell ref="T459:T469"/>
    <mergeCell ref="U459:U469"/>
    <mergeCell ref="V459:V469"/>
    <mergeCell ref="W459:W469"/>
    <mergeCell ref="AG459:AG477"/>
    <mergeCell ref="AH459:AH477"/>
    <mergeCell ref="V470:V477"/>
    <mergeCell ref="AJ459:AJ477"/>
    <mergeCell ref="AK459:AK477"/>
    <mergeCell ref="AL459:AL477"/>
    <mergeCell ref="X459:X469"/>
    <mergeCell ref="Y459:Y477"/>
    <mergeCell ref="AO440:AO458"/>
    <mergeCell ref="AP440:AP458"/>
    <mergeCell ref="AE440:AE450"/>
    <mergeCell ref="AK440:AK458"/>
    <mergeCell ref="AL440:AL458"/>
    <mergeCell ref="AM440:AM458"/>
    <mergeCell ref="AI440:AI458"/>
    <mergeCell ref="AJ440:AJ458"/>
    <mergeCell ref="Z470:Z477"/>
    <mergeCell ref="AA470:AA477"/>
    <mergeCell ref="AB470:AB477"/>
    <mergeCell ref="AC470:AC477"/>
    <mergeCell ref="AE459:AE477"/>
    <mergeCell ref="AN440:AN450"/>
    <mergeCell ref="AN451:AN458"/>
    <mergeCell ref="Z451:Z458"/>
    <mergeCell ref="AA451:AA458"/>
    <mergeCell ref="AM459:AM477"/>
    <mergeCell ref="AN459:AN469"/>
    <mergeCell ref="AO459:AO477"/>
    <mergeCell ref="AR470:AR477"/>
    <mergeCell ref="AZ234:AZ241"/>
    <mergeCell ref="BA234:BA241"/>
    <mergeCell ref="AT234:AT241"/>
    <mergeCell ref="AU234:AU241"/>
    <mergeCell ref="AV234:AV241"/>
    <mergeCell ref="AW234:AW241"/>
    <mergeCell ref="T440:T450"/>
    <mergeCell ref="U440:U450"/>
    <mergeCell ref="AR394:AR401"/>
    <mergeCell ref="AN413:AN420"/>
    <mergeCell ref="AR413:AR420"/>
    <mergeCell ref="AE364:AE374"/>
    <mergeCell ref="V356:V363"/>
    <mergeCell ref="AM364:AM382"/>
    <mergeCell ref="U413:U420"/>
    <mergeCell ref="V413:V420"/>
    <mergeCell ref="W413:W420"/>
    <mergeCell ref="AZ249:AZ252"/>
    <mergeCell ref="BA249:BA252"/>
    <mergeCell ref="BA253:BA260"/>
    <mergeCell ref="AZ268:AZ271"/>
    <mergeCell ref="AN272:AN282"/>
    <mergeCell ref="AO272:AO290"/>
    <mergeCell ref="AK402:AK420"/>
    <mergeCell ref="AL402:AL420"/>
    <mergeCell ref="AM402:AM420"/>
    <mergeCell ref="Y402:Y420"/>
    <mergeCell ref="AF402:AF420"/>
    <mergeCell ref="AG402:AG420"/>
    <mergeCell ref="X375:X382"/>
    <mergeCell ref="AD375:AD382"/>
    <mergeCell ref="BI234:BI241"/>
    <mergeCell ref="Q241:Q244"/>
    <mergeCell ref="R241:R244"/>
    <mergeCell ref="S241:S244"/>
    <mergeCell ref="AS242:AS248"/>
    <mergeCell ref="AT242:AT248"/>
    <mergeCell ref="AU242:AU248"/>
    <mergeCell ref="BE234:BE241"/>
    <mergeCell ref="AX234:AX241"/>
    <mergeCell ref="AS234:AS241"/>
    <mergeCell ref="AN375:AN382"/>
    <mergeCell ref="G364:G382"/>
    <mergeCell ref="BC253:BC260"/>
    <mergeCell ref="BF234:BF241"/>
    <mergeCell ref="BG234:BG241"/>
    <mergeCell ref="BH234:BH241"/>
    <mergeCell ref="AS249:AS252"/>
    <mergeCell ref="AK234:AK252"/>
    <mergeCell ref="AL234:AL252"/>
    <mergeCell ref="AM234:AM252"/>
    <mergeCell ref="BG249:BG252"/>
    <mergeCell ref="O364:O374"/>
    <mergeCell ref="P364:P374"/>
    <mergeCell ref="T364:T374"/>
    <mergeCell ref="U364:U374"/>
    <mergeCell ref="V364:V374"/>
    <mergeCell ref="AD245:AD252"/>
    <mergeCell ref="AE245:AE252"/>
    <mergeCell ref="AW249:AW252"/>
    <mergeCell ref="M234:M252"/>
    <mergeCell ref="N234:N252"/>
    <mergeCell ref="AY234:AY241"/>
    <mergeCell ref="BF249:BF252"/>
    <mergeCell ref="T375:T382"/>
    <mergeCell ref="U375:U382"/>
    <mergeCell ref="V375:V382"/>
    <mergeCell ref="W375:W382"/>
    <mergeCell ref="BF242:BF248"/>
    <mergeCell ref="BG242:BG248"/>
    <mergeCell ref="A421:A439"/>
    <mergeCell ref="AV242:AV248"/>
    <mergeCell ref="AW242:AW248"/>
    <mergeCell ref="AX242:AX248"/>
    <mergeCell ref="AY242:AY248"/>
    <mergeCell ref="AZ242:AZ248"/>
    <mergeCell ref="BA242:BA248"/>
    <mergeCell ref="P234:P244"/>
    <mergeCell ref="AU249:AU252"/>
    <mergeCell ref="AV249:AV252"/>
    <mergeCell ref="AR364:AR374"/>
    <mergeCell ref="E375:E382"/>
    <mergeCell ref="O375:O382"/>
    <mergeCell ref="AR375:AR382"/>
    <mergeCell ref="X364:X374"/>
    <mergeCell ref="Y364:Y382"/>
    <mergeCell ref="AD364:AD374"/>
    <mergeCell ref="X245:X252"/>
    <mergeCell ref="AN421:AN431"/>
    <mergeCell ref="AN432:AN439"/>
    <mergeCell ref="AT249:AT252"/>
    <mergeCell ref="A234:A252"/>
    <mergeCell ref="N364:N382"/>
    <mergeCell ref="B234:B252"/>
    <mergeCell ref="BB242:BB248"/>
    <mergeCell ref="BH242:BH248"/>
    <mergeCell ref="BI242:BI248"/>
    <mergeCell ref="E245:E252"/>
    <mergeCell ref="O245:O252"/>
    <mergeCell ref="P245:P252"/>
    <mergeCell ref="T245:T252"/>
    <mergeCell ref="U245:U252"/>
    <mergeCell ref="V245:V252"/>
    <mergeCell ref="A345:A363"/>
    <mergeCell ref="A364:A382"/>
    <mergeCell ref="B364:B382"/>
    <mergeCell ref="C364:C382"/>
    <mergeCell ref="D364:D382"/>
    <mergeCell ref="E364:E374"/>
    <mergeCell ref="E413:E420"/>
    <mergeCell ref="O413:O420"/>
    <mergeCell ref="P413:P420"/>
    <mergeCell ref="T413:T420"/>
    <mergeCell ref="AP364:AP382"/>
    <mergeCell ref="Q371:Q374"/>
    <mergeCell ref="F364:F382"/>
    <mergeCell ref="H364:H382"/>
    <mergeCell ref="K364:K382"/>
    <mergeCell ref="L364:L382"/>
    <mergeCell ref="BI249:BI252"/>
    <mergeCell ref="A253:A271"/>
    <mergeCell ref="O356:O363"/>
    <mergeCell ref="P356:P363"/>
    <mergeCell ref="T356:T363"/>
    <mergeCell ref="U356:U363"/>
    <mergeCell ref="O234:O244"/>
    <mergeCell ref="BD253:BD260"/>
    <mergeCell ref="BH249:BH252"/>
    <mergeCell ref="AW253:AW260"/>
    <mergeCell ref="AX253:AX260"/>
    <mergeCell ref="AY253:AY260"/>
    <mergeCell ref="W245:W252"/>
    <mergeCell ref="BC268:BC271"/>
    <mergeCell ref="BD268:BD271"/>
    <mergeCell ref="BE268:BE271"/>
    <mergeCell ref="AP318:AP344"/>
    <mergeCell ref="AQ318:AQ344"/>
    <mergeCell ref="P337:P344"/>
    <mergeCell ref="AM272:AM290"/>
    <mergeCell ref="AV261:AV267"/>
    <mergeCell ref="AW261:AW267"/>
    <mergeCell ref="AX261:AX267"/>
    <mergeCell ref="AY261:AY267"/>
    <mergeCell ref="AZ261:AZ267"/>
    <mergeCell ref="X337:X344"/>
    <mergeCell ref="BF253:BF260"/>
    <mergeCell ref="BG253:BG260"/>
    <mergeCell ref="BH253:BH260"/>
    <mergeCell ref="BB268:BB271"/>
    <mergeCell ref="BA261:BA267"/>
    <mergeCell ref="BA268:BA271"/>
    <mergeCell ref="BB253:BB260"/>
    <mergeCell ref="P318:P328"/>
    <mergeCell ref="P310:P317"/>
    <mergeCell ref="BH272:BH279"/>
    <mergeCell ref="BD272:BD279"/>
    <mergeCell ref="BE272:BE279"/>
    <mergeCell ref="BC280:BC286"/>
    <mergeCell ref="BD280:BD286"/>
    <mergeCell ref="V394:V401"/>
    <mergeCell ref="AZ253:AZ260"/>
    <mergeCell ref="AO364:AO382"/>
    <mergeCell ref="AP402:AP420"/>
    <mergeCell ref="AQ402:AQ420"/>
    <mergeCell ref="AR402:AR412"/>
    <mergeCell ref="AT253:AT260"/>
    <mergeCell ref="AP272:AP290"/>
    <mergeCell ref="AQ272:AQ290"/>
    <mergeCell ref="U402:U412"/>
    <mergeCell ref="V402:V412"/>
    <mergeCell ref="W402:W412"/>
    <mergeCell ref="AN402:AN412"/>
    <mergeCell ref="AE375:AE382"/>
    <mergeCell ref="AD402:AD412"/>
    <mergeCell ref="AK364:AK382"/>
    <mergeCell ref="AL364:AL382"/>
    <mergeCell ref="AR272:AR282"/>
    <mergeCell ref="AS272:AS279"/>
    <mergeCell ref="AI402:AI420"/>
    <mergeCell ref="AJ402:AJ420"/>
    <mergeCell ref="AJ364:AJ382"/>
    <mergeCell ref="Z253:Z263"/>
    <mergeCell ref="Z264:Z271"/>
    <mergeCell ref="Z272:Z282"/>
    <mergeCell ref="AL383:AL401"/>
    <mergeCell ref="AH383:AH401"/>
    <mergeCell ref="AI383:AI401"/>
    <mergeCell ref="AJ383:AJ401"/>
    <mergeCell ref="AK383:AK401"/>
    <mergeCell ref="AF383:AF401"/>
    <mergeCell ref="AG383:AG401"/>
    <mergeCell ref="W356:W363"/>
    <mergeCell ref="A383:A401"/>
    <mergeCell ref="B383:B401"/>
    <mergeCell ref="C383:C401"/>
    <mergeCell ref="X402:X412"/>
    <mergeCell ref="C402:C420"/>
    <mergeCell ref="D402:D420"/>
    <mergeCell ref="E402:E412"/>
    <mergeCell ref="F402:F420"/>
    <mergeCell ref="H402:H420"/>
    <mergeCell ref="K402:K420"/>
    <mergeCell ref="D383:D401"/>
    <mergeCell ref="T394:T401"/>
    <mergeCell ref="U383:U393"/>
    <mergeCell ref="U394:U401"/>
    <mergeCell ref="E383:E393"/>
    <mergeCell ref="L383:L401"/>
    <mergeCell ref="M383:M401"/>
    <mergeCell ref="N383:N401"/>
    <mergeCell ref="E394:E401"/>
    <mergeCell ref="O383:O393"/>
    <mergeCell ref="F383:F401"/>
    <mergeCell ref="V383:V393"/>
    <mergeCell ref="P383:P393"/>
    <mergeCell ref="P394:P401"/>
    <mergeCell ref="Q390:Q393"/>
    <mergeCell ref="R390:R393"/>
    <mergeCell ref="S390:S393"/>
    <mergeCell ref="T383:T393"/>
    <mergeCell ref="O394:O401"/>
    <mergeCell ref="X413:X420"/>
    <mergeCell ref="L402:L420"/>
    <mergeCell ref="S409:S412"/>
    <mergeCell ref="AD413:AD420"/>
    <mergeCell ref="AA310:AA317"/>
    <mergeCell ref="BI253:BI260"/>
    <mergeCell ref="AS261:AS267"/>
    <mergeCell ref="AT261:AT267"/>
    <mergeCell ref="AU261:AU267"/>
    <mergeCell ref="BE253:BE260"/>
    <mergeCell ref="AU253:AU260"/>
    <mergeCell ref="AV253:AV260"/>
    <mergeCell ref="AM383:AM401"/>
    <mergeCell ref="AD383:AD393"/>
    <mergeCell ref="AD394:AD401"/>
    <mergeCell ref="W383:W393"/>
    <mergeCell ref="X383:X393"/>
    <mergeCell ref="X394:X401"/>
    <mergeCell ref="AE383:AE393"/>
    <mergeCell ref="AE394:AE401"/>
    <mergeCell ref="AN383:AN393"/>
    <mergeCell ref="AN394:AN401"/>
    <mergeCell ref="AR383:AR393"/>
    <mergeCell ref="AO383:AO401"/>
    <mergeCell ref="AP383:AP401"/>
    <mergeCell ref="AQ383:AQ401"/>
    <mergeCell ref="BD261:BD267"/>
    <mergeCell ref="W364:W374"/>
    <mergeCell ref="BE261:BE267"/>
    <mergeCell ref="BF261:BF267"/>
    <mergeCell ref="BG261:BG267"/>
    <mergeCell ref="X345:X355"/>
    <mergeCell ref="Y345:Y363"/>
    <mergeCell ref="BH261:BH267"/>
    <mergeCell ref="AN364:AN374"/>
    <mergeCell ref="AC329:AC336"/>
    <mergeCell ref="AA337:AA344"/>
    <mergeCell ref="BI261:BI267"/>
    <mergeCell ref="AE402:AE412"/>
    <mergeCell ref="Y383:Y401"/>
    <mergeCell ref="W394:W401"/>
    <mergeCell ref="BB261:BB267"/>
    <mergeCell ref="BC261:BC267"/>
    <mergeCell ref="L345:L363"/>
    <mergeCell ref="M345:M363"/>
    <mergeCell ref="N345:N363"/>
    <mergeCell ref="O345:O355"/>
    <mergeCell ref="P345:P355"/>
    <mergeCell ref="T345:T355"/>
    <mergeCell ref="R352:R355"/>
    <mergeCell ref="S352:S355"/>
    <mergeCell ref="AJ318:AJ344"/>
    <mergeCell ref="AO318:AO344"/>
    <mergeCell ref="S325:S328"/>
    <mergeCell ref="O337:O344"/>
    <mergeCell ref="AG272:AG290"/>
    <mergeCell ref="AD283:AD290"/>
    <mergeCell ref="L291:L317"/>
    <mergeCell ref="AO345:AO363"/>
    <mergeCell ref="M402:M420"/>
    <mergeCell ref="N402:N420"/>
    <mergeCell ref="O402:O412"/>
    <mergeCell ref="P402:P412"/>
    <mergeCell ref="T402:T412"/>
    <mergeCell ref="Q409:Q412"/>
    <mergeCell ref="R409:R412"/>
    <mergeCell ref="AB413:AB420"/>
    <mergeCell ref="AC413:AC420"/>
    <mergeCell ref="Z402:Z412"/>
    <mergeCell ref="AA402:AA412"/>
    <mergeCell ref="AB402:AB412"/>
    <mergeCell ref="AH345:AH363"/>
    <mergeCell ref="AB310:AB317"/>
    <mergeCell ref="AC310:AC317"/>
    <mergeCell ref="Z318:Z328"/>
    <mergeCell ref="Z310:Z317"/>
    <mergeCell ref="Z329:Z336"/>
    <mergeCell ref="AA318:AA328"/>
    <mergeCell ref="AB318:AB328"/>
    <mergeCell ref="AC318:AC328"/>
    <mergeCell ref="AA329:AA336"/>
    <mergeCell ref="AB329:AB336"/>
    <mergeCell ref="AF345:AF363"/>
    <mergeCell ref="AG345:AG363"/>
    <mergeCell ref="AG364:AG382"/>
    <mergeCell ref="AB337:AB344"/>
    <mergeCell ref="AC402:AC412"/>
    <mergeCell ref="AB364:AB374"/>
    <mergeCell ref="AC364:AC374"/>
    <mergeCell ref="Z375:Z382"/>
    <mergeCell ref="AA375:AA382"/>
    <mergeCell ref="AB375:AB382"/>
    <mergeCell ref="AC375:AC382"/>
    <mergeCell ref="Z383:Z393"/>
    <mergeCell ref="AA383:AA393"/>
    <mergeCell ref="AA413:AA420"/>
    <mergeCell ref="G318:G344"/>
    <mergeCell ref="K291:K317"/>
    <mergeCell ref="T337:T344"/>
    <mergeCell ref="U337:U344"/>
    <mergeCell ref="V337:V344"/>
    <mergeCell ref="W337:W344"/>
    <mergeCell ref="M364:M382"/>
    <mergeCell ref="B345:B363"/>
    <mergeCell ref="C345:C363"/>
    <mergeCell ref="D345:D363"/>
    <mergeCell ref="E345:E355"/>
    <mergeCell ref="F345:F363"/>
    <mergeCell ref="H345:H363"/>
    <mergeCell ref="K345:K363"/>
    <mergeCell ref="B318:B344"/>
    <mergeCell ref="C318:C344"/>
    <mergeCell ref="D318:D344"/>
    <mergeCell ref="E302:E309"/>
    <mergeCell ref="O302:O309"/>
    <mergeCell ref="M318:M344"/>
    <mergeCell ref="N318:N344"/>
    <mergeCell ref="O318:O328"/>
    <mergeCell ref="E337:E344"/>
    <mergeCell ref="W329:W336"/>
    <mergeCell ref="U318:U328"/>
    <mergeCell ref="R371:R374"/>
    <mergeCell ref="S371:S374"/>
    <mergeCell ref="P375:P382"/>
    <mergeCell ref="B291:B317"/>
    <mergeCell ref="K318:K344"/>
    <mergeCell ref="U345:U355"/>
    <mergeCell ref="V345:V355"/>
    <mergeCell ref="L318:L344"/>
    <mergeCell ref="F318:F344"/>
    <mergeCell ref="H318:H344"/>
    <mergeCell ref="H291:H317"/>
    <mergeCell ref="G291:G317"/>
    <mergeCell ref="Q325:Q328"/>
    <mergeCell ref="R325:R328"/>
    <mergeCell ref="T318:T328"/>
    <mergeCell ref="V318:V328"/>
    <mergeCell ref="T310:T317"/>
    <mergeCell ref="U329:U336"/>
    <mergeCell ref="V329:V336"/>
    <mergeCell ref="BB287:BB290"/>
    <mergeCell ref="AX287:AX290"/>
    <mergeCell ref="AY287:AY290"/>
    <mergeCell ref="U302:U309"/>
    <mergeCell ref="U283:U290"/>
    <mergeCell ref="X329:X336"/>
    <mergeCell ref="AR329:AR336"/>
    <mergeCell ref="P291:P301"/>
    <mergeCell ref="T291:T301"/>
    <mergeCell ref="H272:H290"/>
    <mergeCell ref="K272:K290"/>
    <mergeCell ref="AU287:AU290"/>
    <mergeCell ref="AV287:AV290"/>
    <mergeCell ref="AY272:AY279"/>
    <mergeCell ref="U291:U301"/>
    <mergeCell ref="V291:V301"/>
    <mergeCell ref="W291:W301"/>
    <mergeCell ref="X291:X301"/>
    <mergeCell ref="Q298:Q301"/>
    <mergeCell ref="R298:R301"/>
    <mergeCell ref="D291:D317"/>
    <mergeCell ref="E291:E301"/>
    <mergeCell ref="BG280:BG286"/>
    <mergeCell ref="AV280:AV286"/>
    <mergeCell ref="AW280:AW286"/>
    <mergeCell ref="AX280:AX286"/>
    <mergeCell ref="AY280:AY286"/>
    <mergeCell ref="BF272:BF279"/>
    <mergeCell ref="BG272:BG279"/>
    <mergeCell ref="BC272:BC279"/>
    <mergeCell ref="AD310:AD317"/>
    <mergeCell ref="AR302:AR309"/>
    <mergeCell ref="V302:V309"/>
    <mergeCell ref="W302:W309"/>
    <mergeCell ref="AL291:AL317"/>
    <mergeCell ref="AM291:AM317"/>
    <mergeCell ref="Y291:Y317"/>
    <mergeCell ref="AD291:AD301"/>
    <mergeCell ref="AE291:AE301"/>
    <mergeCell ref="AB291:AB301"/>
    <mergeCell ref="AC291:AC301"/>
    <mergeCell ref="AE283:AE290"/>
    <mergeCell ref="X272:X282"/>
    <mergeCell ref="V283:V290"/>
    <mergeCell ref="X310:X317"/>
    <mergeCell ref="X302:X309"/>
    <mergeCell ref="AT287:AT290"/>
    <mergeCell ref="F291:F317"/>
    <mergeCell ref="E310:E317"/>
    <mergeCell ref="AQ291:AQ317"/>
    <mergeCell ref="T302:T309"/>
    <mergeCell ref="L272:L290"/>
    <mergeCell ref="A291:A317"/>
    <mergeCell ref="A318:A344"/>
    <mergeCell ref="P272:P282"/>
    <mergeCell ref="T272:T282"/>
    <mergeCell ref="U272:U282"/>
    <mergeCell ref="V272:V282"/>
    <mergeCell ref="E329:E336"/>
    <mergeCell ref="O329:O336"/>
    <mergeCell ref="P329:P336"/>
    <mergeCell ref="T329:T336"/>
    <mergeCell ref="BG268:BG271"/>
    <mergeCell ref="BH268:BH271"/>
    <mergeCell ref="AW287:AW290"/>
    <mergeCell ref="AE329:AE336"/>
    <mergeCell ref="AD337:AD344"/>
    <mergeCell ref="Y272:Y290"/>
    <mergeCell ref="AL318:AL344"/>
    <mergeCell ref="AM318:AM344"/>
    <mergeCell ref="AE337:AE344"/>
    <mergeCell ref="BD287:BD290"/>
    <mergeCell ref="BE287:BE290"/>
    <mergeCell ref="W283:W290"/>
    <mergeCell ref="X283:X290"/>
    <mergeCell ref="Q279:Q282"/>
    <mergeCell ref="R279:R282"/>
    <mergeCell ref="S279:S282"/>
    <mergeCell ref="AX272:AX279"/>
    <mergeCell ref="E283:E290"/>
    <mergeCell ref="G272:G290"/>
    <mergeCell ref="AF318:AF344"/>
    <mergeCell ref="AT272:AT279"/>
    <mergeCell ref="C291:C317"/>
    <mergeCell ref="BI268:BI271"/>
    <mergeCell ref="A272:A290"/>
    <mergeCell ref="B272:B290"/>
    <mergeCell ref="C272:C290"/>
    <mergeCell ref="D272:D290"/>
    <mergeCell ref="E272:E282"/>
    <mergeCell ref="F272:F290"/>
    <mergeCell ref="W272:W282"/>
    <mergeCell ref="AR291:AR301"/>
    <mergeCell ref="AF291:AF317"/>
    <mergeCell ref="AG291:AG317"/>
    <mergeCell ref="AE310:AE317"/>
    <mergeCell ref="AN310:AN317"/>
    <mergeCell ref="AN291:AN309"/>
    <mergeCell ref="AN318:AN336"/>
    <mergeCell ref="AN337:AN344"/>
    <mergeCell ref="AR310:AR317"/>
    <mergeCell ref="U310:U317"/>
    <mergeCell ref="V310:V317"/>
    <mergeCell ref="W310:W317"/>
    <mergeCell ref="BI280:BI286"/>
    <mergeCell ref="AD272:AD282"/>
    <mergeCell ref="BC287:BC290"/>
    <mergeCell ref="AZ280:AZ286"/>
    <mergeCell ref="BA280:BA286"/>
    <mergeCell ref="T283:T290"/>
    <mergeCell ref="BE280:BE286"/>
    <mergeCell ref="W318:W328"/>
    <mergeCell ref="X318:X328"/>
    <mergeCell ref="Y318:Y344"/>
    <mergeCell ref="AR337:AR344"/>
    <mergeCell ref="BA287:BA290"/>
    <mergeCell ref="BI287:BI290"/>
    <mergeCell ref="BB280:BB286"/>
    <mergeCell ref="Z291:Z301"/>
    <mergeCell ref="Z302:Z309"/>
    <mergeCell ref="AA291:AA301"/>
    <mergeCell ref="AK318:AK344"/>
    <mergeCell ref="BH280:BH286"/>
    <mergeCell ref="BG287:BG290"/>
    <mergeCell ref="BH287:BH290"/>
    <mergeCell ref="AT268:AT271"/>
    <mergeCell ref="AU268:AU271"/>
    <mergeCell ref="AN253:AN263"/>
    <mergeCell ref="AN264:AN271"/>
    <mergeCell ref="AR253:AR263"/>
    <mergeCell ref="AL253:AL271"/>
    <mergeCell ref="AS268:AS271"/>
    <mergeCell ref="BF287:BF290"/>
    <mergeCell ref="AS287:AS290"/>
    <mergeCell ref="AU272:AU279"/>
    <mergeCell ref="BI272:BI279"/>
    <mergeCell ref="AS280:AS286"/>
    <mergeCell ref="AT280:AT286"/>
    <mergeCell ref="AU280:AU286"/>
    <mergeCell ref="AZ272:AZ279"/>
    <mergeCell ref="BA272:BA279"/>
    <mergeCell ref="BB272:BB279"/>
    <mergeCell ref="AI272:AI290"/>
    <mergeCell ref="AJ272:AJ290"/>
    <mergeCell ref="AK272:AK290"/>
    <mergeCell ref="AL272:AL290"/>
    <mergeCell ref="AZ287:AZ290"/>
    <mergeCell ref="AW272:AW279"/>
    <mergeCell ref="E215:E225"/>
    <mergeCell ref="L215:L233"/>
    <mergeCell ref="M215:M233"/>
    <mergeCell ref="L253:L271"/>
    <mergeCell ref="R260:R263"/>
    <mergeCell ref="S260:S263"/>
    <mergeCell ref="W264:W271"/>
    <mergeCell ref="T253:T263"/>
    <mergeCell ref="T264:T271"/>
    <mergeCell ref="U253:U263"/>
    <mergeCell ref="AD253:AD263"/>
    <mergeCell ref="AD264:AD271"/>
    <mergeCell ref="AR226:AR233"/>
    <mergeCell ref="AJ253:AJ271"/>
    <mergeCell ref="AK253:AK271"/>
    <mergeCell ref="AE253:AE263"/>
    <mergeCell ref="AE264:AE271"/>
    <mergeCell ref="AQ215:AQ233"/>
    <mergeCell ref="AF215:AF233"/>
    <mergeCell ref="AM215:AM233"/>
    <mergeCell ref="AH253:AH271"/>
    <mergeCell ref="AI253:AI271"/>
    <mergeCell ref="AJ215:AJ233"/>
    <mergeCell ref="AR264:AR271"/>
    <mergeCell ref="X253:X263"/>
    <mergeCell ref="F215:F233"/>
    <mergeCell ref="AI215:AI233"/>
    <mergeCell ref="O215:O225"/>
    <mergeCell ref="U226:U233"/>
    <mergeCell ref="M272:M290"/>
    <mergeCell ref="N272:N290"/>
    <mergeCell ref="O272:O282"/>
    <mergeCell ref="S298:S301"/>
    <mergeCell ref="Z283:Z290"/>
    <mergeCell ref="M291:M317"/>
    <mergeCell ref="N291:N317"/>
    <mergeCell ref="O291:O301"/>
    <mergeCell ref="W226:W233"/>
    <mergeCell ref="T215:T225"/>
    <mergeCell ref="G253:G271"/>
    <mergeCell ref="H234:H252"/>
    <mergeCell ref="G196:G214"/>
    <mergeCell ref="AD196:AD206"/>
    <mergeCell ref="AD207:AD214"/>
    <mergeCell ref="P302:P309"/>
    <mergeCell ref="O310:O317"/>
    <mergeCell ref="W215:W225"/>
    <mergeCell ref="X215:X225"/>
    <mergeCell ref="X226:X233"/>
    <mergeCell ref="Y215:Y233"/>
    <mergeCell ref="AD215:AD225"/>
    <mergeCell ref="AD226:AD233"/>
    <mergeCell ref="K234:K252"/>
    <mergeCell ref="L234:L252"/>
    <mergeCell ref="M253:M271"/>
    <mergeCell ref="N215:N233"/>
    <mergeCell ref="K253:K271"/>
    <mergeCell ref="W253:W263"/>
    <mergeCell ref="T226:T233"/>
    <mergeCell ref="U215:U225"/>
    <mergeCell ref="V215:V225"/>
    <mergeCell ref="B253:B271"/>
    <mergeCell ref="C253:C271"/>
    <mergeCell ref="G215:G233"/>
    <mergeCell ref="G234:G252"/>
    <mergeCell ref="D215:D233"/>
    <mergeCell ref="Q222:Q225"/>
    <mergeCell ref="D253:D271"/>
    <mergeCell ref="F253:F271"/>
    <mergeCell ref="V253:V263"/>
    <mergeCell ref="AF253:AF271"/>
    <mergeCell ref="AG253:AG271"/>
    <mergeCell ref="X264:X271"/>
    <mergeCell ref="P215:P225"/>
    <mergeCell ref="P226:P233"/>
    <mergeCell ref="O253:O263"/>
    <mergeCell ref="O264:O271"/>
    <mergeCell ref="R222:R225"/>
    <mergeCell ref="S222:S225"/>
    <mergeCell ref="P253:P263"/>
    <mergeCell ref="P264:P271"/>
    <mergeCell ref="Q260:Q263"/>
    <mergeCell ref="AE215:AE225"/>
    <mergeCell ref="AE226:AE233"/>
    <mergeCell ref="E226:E233"/>
    <mergeCell ref="O226:O233"/>
    <mergeCell ref="H215:H233"/>
    <mergeCell ref="K215:K233"/>
    <mergeCell ref="E264:E271"/>
    <mergeCell ref="E253:E263"/>
    <mergeCell ref="B215:B233"/>
    <mergeCell ref="C215:C233"/>
    <mergeCell ref="H253:H271"/>
    <mergeCell ref="AS215:AS222"/>
    <mergeCell ref="AN215:AN225"/>
    <mergeCell ref="AN226:AN233"/>
    <mergeCell ref="AR215:AR225"/>
    <mergeCell ref="AL215:AL233"/>
    <mergeCell ref="AM253:AM271"/>
    <mergeCell ref="AQ253:AQ271"/>
    <mergeCell ref="AO215:AO233"/>
    <mergeCell ref="AP215:AP233"/>
    <mergeCell ref="AO253:AO271"/>
    <mergeCell ref="AP253:AP271"/>
    <mergeCell ref="AO234:AO252"/>
    <mergeCell ref="AP234:AP252"/>
    <mergeCell ref="AQ234:AQ252"/>
    <mergeCell ref="AR234:AR244"/>
    <mergeCell ref="AN245:AN252"/>
    <mergeCell ref="AR245:AR252"/>
    <mergeCell ref="AS223:AS229"/>
    <mergeCell ref="X356:X363"/>
    <mergeCell ref="Z345:Z355"/>
    <mergeCell ref="AA345:AA355"/>
    <mergeCell ref="AB345:AB355"/>
    <mergeCell ref="AC345:AC355"/>
    <mergeCell ref="AI364:AI382"/>
    <mergeCell ref="AP459:AP477"/>
    <mergeCell ref="AQ459:AQ477"/>
    <mergeCell ref="AN470:AN477"/>
    <mergeCell ref="AR459:AR469"/>
    <mergeCell ref="X470:X477"/>
    <mergeCell ref="BF268:BF271"/>
    <mergeCell ref="AV272:AV279"/>
    <mergeCell ref="AS230:AS233"/>
    <mergeCell ref="N253:N271"/>
    <mergeCell ref="AH215:AH233"/>
    <mergeCell ref="AG215:AG233"/>
    <mergeCell ref="O283:O290"/>
    <mergeCell ref="P283:P290"/>
    <mergeCell ref="AV268:AV271"/>
    <mergeCell ref="AW268:AW271"/>
    <mergeCell ref="AX268:AX271"/>
    <mergeCell ref="AY268:AY271"/>
    <mergeCell ref="BF280:BF286"/>
    <mergeCell ref="AE302:AE309"/>
    <mergeCell ref="AN283:AN290"/>
    <mergeCell ref="AR283:AR290"/>
    <mergeCell ref="AK291:AK317"/>
    <mergeCell ref="AE413:AE420"/>
    <mergeCell ref="W345:W355"/>
    <mergeCell ref="V264:V271"/>
    <mergeCell ref="AS253:AS260"/>
    <mergeCell ref="AH272:AH290"/>
    <mergeCell ref="AE272:AE282"/>
    <mergeCell ref="AF272:AF290"/>
    <mergeCell ref="AQ345:AQ363"/>
    <mergeCell ref="AR345:AR355"/>
    <mergeCell ref="AR318:AR328"/>
    <mergeCell ref="AD329:AD336"/>
    <mergeCell ref="AE318:AE328"/>
    <mergeCell ref="AG318:AG344"/>
    <mergeCell ref="AH318:AH344"/>
    <mergeCell ref="AI318:AI344"/>
    <mergeCell ref="AD318:AD328"/>
    <mergeCell ref="AD302:AD309"/>
    <mergeCell ref="AO291:AO317"/>
    <mergeCell ref="AP291:AP317"/>
    <mergeCell ref="AR356:AR363"/>
    <mergeCell ref="AI345:AI363"/>
    <mergeCell ref="AJ345:AJ363"/>
    <mergeCell ref="AK345:AK363"/>
    <mergeCell ref="AL345:AL363"/>
    <mergeCell ref="AM345:AM363"/>
    <mergeCell ref="AN345:AN355"/>
    <mergeCell ref="AH291:AH317"/>
    <mergeCell ref="AI291:AI317"/>
    <mergeCell ref="AJ291:AJ317"/>
    <mergeCell ref="Z478:Z488"/>
    <mergeCell ref="AA478:AA488"/>
    <mergeCell ref="AB478:AB488"/>
    <mergeCell ref="AC478:AC488"/>
    <mergeCell ref="Z489:Z496"/>
    <mergeCell ref="AA489:AA496"/>
    <mergeCell ref="AB489:AB496"/>
    <mergeCell ref="AC489:AC496"/>
    <mergeCell ref="Z421:Z431"/>
    <mergeCell ref="AA421:AA431"/>
    <mergeCell ref="AB421:AB431"/>
    <mergeCell ref="AC421:AC431"/>
    <mergeCell ref="Z432:Z439"/>
    <mergeCell ref="AA432:AA439"/>
    <mergeCell ref="AB432:AB439"/>
    <mergeCell ref="AC432:AC439"/>
    <mergeCell ref="Z440:Z450"/>
    <mergeCell ref="AA440:AA450"/>
    <mergeCell ref="AB440:AB450"/>
    <mergeCell ref="AC440:AC450"/>
    <mergeCell ref="AB451:AB458"/>
    <mergeCell ref="AC451:AC458"/>
    <mergeCell ref="Z459:Z469"/>
    <mergeCell ref="AA459:AA469"/>
    <mergeCell ref="AB459:AB469"/>
    <mergeCell ref="AC459:AC469"/>
  </mergeCells>
  <conditionalFormatting sqref="M6">
    <cfRule type="containsText" dxfId="274" priority="137" operator="containsText" text="Extremo">
      <formula>NOT(ISERROR(SEARCH("Extremo",M6)))</formula>
    </cfRule>
    <cfRule type="containsText" dxfId="273" priority="138" operator="containsText" text="Alto">
      <formula>NOT(ISERROR(SEARCH("Alto",M6)))</formula>
    </cfRule>
    <cfRule type="containsText" dxfId="272" priority="139" operator="containsText" text="Moderado">
      <formula>NOT(ISERROR(SEARCH("Moderado",M6)))</formula>
    </cfRule>
    <cfRule type="containsText" dxfId="271" priority="140" operator="containsText" text="Bajo">
      <formula>NOT(ISERROR(SEARCH("Bajo",M6)))</formula>
    </cfRule>
  </conditionalFormatting>
  <conditionalFormatting sqref="M25">
    <cfRule type="containsText" dxfId="270" priority="129" operator="containsText" text="Extremo">
      <formula>NOT(ISERROR(SEARCH("Extremo",M25)))</formula>
    </cfRule>
    <cfRule type="containsText" dxfId="269" priority="130" operator="containsText" text="Alto">
      <formula>NOT(ISERROR(SEARCH("Alto",M25)))</formula>
    </cfRule>
    <cfRule type="containsText" dxfId="268" priority="131" operator="containsText" text="Moderado">
      <formula>NOT(ISERROR(SEARCH("Moderado",M25)))</formula>
    </cfRule>
    <cfRule type="containsText" dxfId="267" priority="132" operator="containsText" text="Bajo">
      <formula>NOT(ISERROR(SEARCH("Bajo",M25)))</formula>
    </cfRule>
  </conditionalFormatting>
  <conditionalFormatting sqref="M44">
    <cfRule type="containsText" dxfId="266" priority="121" operator="containsText" text="Extremo">
      <formula>NOT(ISERROR(SEARCH("Extremo",M44)))</formula>
    </cfRule>
    <cfRule type="containsText" dxfId="265" priority="122" operator="containsText" text="Alto">
      <formula>NOT(ISERROR(SEARCH("Alto",M44)))</formula>
    </cfRule>
    <cfRule type="containsText" dxfId="264" priority="123" operator="containsText" text="Moderado">
      <formula>NOT(ISERROR(SEARCH("Moderado",M44)))</formula>
    </cfRule>
    <cfRule type="containsText" dxfId="263" priority="124" operator="containsText" text="Bajo">
      <formula>NOT(ISERROR(SEARCH("Bajo",M44)))</formula>
    </cfRule>
  </conditionalFormatting>
  <conditionalFormatting sqref="M63">
    <cfRule type="containsText" dxfId="262" priority="113" operator="containsText" text="Extremo">
      <formula>NOT(ISERROR(SEARCH("Extremo",M63)))</formula>
    </cfRule>
    <cfRule type="containsText" dxfId="261" priority="114" operator="containsText" text="Alto">
      <formula>NOT(ISERROR(SEARCH("Alto",M63)))</formula>
    </cfRule>
    <cfRule type="containsText" dxfId="260" priority="115" operator="containsText" text="Moderado">
      <formula>NOT(ISERROR(SEARCH("Moderado",M63)))</formula>
    </cfRule>
    <cfRule type="containsText" dxfId="259" priority="116" operator="containsText" text="Bajo">
      <formula>NOT(ISERROR(SEARCH("Bajo",M63)))</formula>
    </cfRule>
  </conditionalFormatting>
  <conditionalFormatting sqref="M82">
    <cfRule type="containsText" dxfId="258" priority="89" operator="containsText" text="Extremo">
      <formula>NOT(ISERROR(SEARCH("Extremo",M82)))</formula>
    </cfRule>
    <cfRule type="containsText" dxfId="257" priority="90" operator="containsText" text="Alto">
      <formula>NOT(ISERROR(SEARCH("Alto",M82)))</formula>
    </cfRule>
    <cfRule type="containsText" dxfId="256" priority="91" operator="containsText" text="Moderado">
      <formula>NOT(ISERROR(SEARCH("Moderado",M82)))</formula>
    </cfRule>
    <cfRule type="containsText" dxfId="255" priority="92" operator="containsText" text="Bajo">
      <formula>NOT(ISERROR(SEARCH("Bajo",M82)))</formula>
    </cfRule>
  </conditionalFormatting>
  <conditionalFormatting sqref="M101">
    <cfRule type="containsText" dxfId="254" priority="81" operator="containsText" text="Extremo">
      <formula>NOT(ISERROR(SEARCH("Extremo",M101)))</formula>
    </cfRule>
    <cfRule type="containsText" dxfId="253" priority="82" operator="containsText" text="Alto">
      <formula>NOT(ISERROR(SEARCH("Alto",M101)))</formula>
    </cfRule>
    <cfRule type="containsText" dxfId="252" priority="83" operator="containsText" text="Moderado">
      <formula>NOT(ISERROR(SEARCH("Moderado",M101)))</formula>
    </cfRule>
    <cfRule type="containsText" dxfId="251" priority="84" operator="containsText" text="Bajo">
      <formula>NOT(ISERROR(SEARCH("Bajo",M101)))</formula>
    </cfRule>
  </conditionalFormatting>
  <conditionalFormatting sqref="M120">
    <cfRule type="containsText" dxfId="250" priority="73" operator="containsText" text="Extremo">
      <formula>NOT(ISERROR(SEARCH("Extremo",M120)))</formula>
    </cfRule>
    <cfRule type="containsText" dxfId="249" priority="74" operator="containsText" text="Alto">
      <formula>NOT(ISERROR(SEARCH("Alto",M120)))</formula>
    </cfRule>
    <cfRule type="containsText" dxfId="248" priority="75" operator="containsText" text="Moderado">
      <formula>NOT(ISERROR(SEARCH("Moderado",M120)))</formula>
    </cfRule>
    <cfRule type="containsText" dxfId="247" priority="76" operator="containsText" text="Bajo">
      <formula>NOT(ISERROR(SEARCH("Bajo",M120)))</formula>
    </cfRule>
  </conditionalFormatting>
  <conditionalFormatting sqref="M139">
    <cfRule type="containsText" dxfId="246" priority="65" operator="containsText" text="Extremo">
      <formula>NOT(ISERROR(SEARCH("Extremo",M139)))</formula>
    </cfRule>
    <cfRule type="containsText" dxfId="245" priority="66" operator="containsText" text="Alto">
      <formula>NOT(ISERROR(SEARCH("Alto",M139)))</formula>
    </cfRule>
    <cfRule type="containsText" dxfId="244" priority="67" operator="containsText" text="Moderado">
      <formula>NOT(ISERROR(SEARCH("Moderado",M139)))</formula>
    </cfRule>
    <cfRule type="containsText" dxfId="243" priority="68" operator="containsText" text="Bajo">
      <formula>NOT(ISERROR(SEARCH("Bajo",M139)))</formula>
    </cfRule>
  </conditionalFormatting>
  <conditionalFormatting sqref="M158">
    <cfRule type="containsText" dxfId="242" priority="57" operator="containsText" text="Extremo">
      <formula>NOT(ISERROR(SEARCH("Extremo",M158)))</formula>
    </cfRule>
    <cfRule type="containsText" dxfId="241" priority="58" operator="containsText" text="Alto">
      <formula>NOT(ISERROR(SEARCH("Alto",M158)))</formula>
    </cfRule>
    <cfRule type="containsText" dxfId="240" priority="59" operator="containsText" text="Moderado">
      <formula>NOT(ISERROR(SEARCH("Moderado",M158)))</formula>
    </cfRule>
    <cfRule type="containsText" dxfId="239" priority="60" operator="containsText" text="Bajo">
      <formula>NOT(ISERROR(SEARCH("Bajo",M158)))</formula>
    </cfRule>
  </conditionalFormatting>
  <conditionalFormatting sqref="M177">
    <cfRule type="containsText" dxfId="238" priority="49" operator="containsText" text="Extremo">
      <formula>NOT(ISERROR(SEARCH("Extremo",M177)))</formula>
    </cfRule>
    <cfRule type="containsText" dxfId="237" priority="50" operator="containsText" text="Alto">
      <formula>NOT(ISERROR(SEARCH("Alto",M177)))</formula>
    </cfRule>
    <cfRule type="containsText" dxfId="236" priority="51" operator="containsText" text="Moderado">
      <formula>NOT(ISERROR(SEARCH("Moderado",M177)))</formula>
    </cfRule>
    <cfRule type="containsText" dxfId="235" priority="52" operator="containsText" text="Bajo">
      <formula>NOT(ISERROR(SEARCH("Bajo",M177)))</formula>
    </cfRule>
  </conditionalFormatting>
  <conditionalFormatting sqref="M196">
    <cfRule type="containsText" dxfId="234" priority="41" operator="containsText" text="Extremo">
      <formula>NOT(ISERROR(SEARCH("Extremo",M196)))</formula>
    </cfRule>
    <cfRule type="containsText" dxfId="233" priority="42" operator="containsText" text="Alto">
      <formula>NOT(ISERROR(SEARCH("Alto",M196)))</formula>
    </cfRule>
    <cfRule type="containsText" dxfId="232" priority="43" operator="containsText" text="Moderado">
      <formula>NOT(ISERROR(SEARCH("Moderado",M196)))</formula>
    </cfRule>
    <cfRule type="containsText" dxfId="231" priority="44" operator="containsText" text="Bajo">
      <formula>NOT(ISERROR(SEARCH("Bajo",M196)))</formula>
    </cfRule>
  </conditionalFormatting>
  <conditionalFormatting sqref="M215">
    <cfRule type="containsText" dxfId="230" priority="105" operator="containsText" text="Extremo">
      <formula>NOT(ISERROR(SEARCH("Extremo",M215)))</formula>
    </cfRule>
    <cfRule type="containsText" dxfId="229" priority="106" operator="containsText" text="Alto">
      <formula>NOT(ISERROR(SEARCH("Alto",M215)))</formula>
    </cfRule>
    <cfRule type="containsText" dxfId="228" priority="107" operator="containsText" text="Moderado">
      <formula>NOT(ISERROR(SEARCH("Moderado",M215)))</formula>
    </cfRule>
    <cfRule type="containsText" dxfId="227" priority="108" operator="containsText" text="Bajo">
      <formula>NOT(ISERROR(SEARCH("Bajo",M215)))</formula>
    </cfRule>
  </conditionalFormatting>
  <conditionalFormatting sqref="M234">
    <cfRule type="containsText" dxfId="226" priority="33" operator="containsText" text="Extremo">
      <formula>NOT(ISERROR(SEARCH("Extremo",M234)))</formula>
    </cfRule>
    <cfRule type="containsText" dxfId="225" priority="34" operator="containsText" text="Alto">
      <formula>NOT(ISERROR(SEARCH("Alto",M234)))</formula>
    </cfRule>
    <cfRule type="containsText" dxfId="224" priority="35" operator="containsText" text="Moderado">
      <formula>NOT(ISERROR(SEARCH("Moderado",M234)))</formula>
    </cfRule>
    <cfRule type="containsText" dxfId="223" priority="36" operator="containsText" text="Bajo">
      <formula>NOT(ISERROR(SEARCH("Bajo",M234)))</formula>
    </cfRule>
  </conditionalFormatting>
  <conditionalFormatting sqref="M253">
    <cfRule type="containsText" dxfId="222" priority="97" operator="containsText" text="Extremo">
      <formula>NOT(ISERROR(SEARCH("Extremo",M253)))</formula>
    </cfRule>
    <cfRule type="containsText" dxfId="221" priority="98" operator="containsText" text="Alto">
      <formula>NOT(ISERROR(SEARCH("Alto",M253)))</formula>
    </cfRule>
    <cfRule type="containsText" dxfId="220" priority="99" operator="containsText" text="Moderado">
      <formula>NOT(ISERROR(SEARCH("Moderado",M253)))</formula>
    </cfRule>
    <cfRule type="containsText" dxfId="219" priority="100" operator="containsText" text="Bajo">
      <formula>NOT(ISERROR(SEARCH("Bajo",M253)))</formula>
    </cfRule>
  </conditionalFormatting>
  <conditionalFormatting sqref="M272">
    <cfRule type="containsText" dxfId="218" priority="25" operator="containsText" text="Extremo">
      <formula>NOT(ISERROR(SEARCH("Extremo",M272)))</formula>
    </cfRule>
    <cfRule type="containsText" dxfId="217" priority="26" operator="containsText" text="Alto">
      <formula>NOT(ISERROR(SEARCH("Alto",M272)))</formula>
    </cfRule>
    <cfRule type="containsText" dxfId="216" priority="27" operator="containsText" text="Moderado">
      <formula>NOT(ISERROR(SEARCH("Moderado",M272)))</formula>
    </cfRule>
    <cfRule type="containsText" dxfId="215" priority="28" operator="containsText" text="Bajo">
      <formula>NOT(ISERROR(SEARCH("Bajo",M272)))</formula>
    </cfRule>
  </conditionalFormatting>
  <conditionalFormatting sqref="M345">
    <cfRule type="containsText" dxfId="214" priority="17" operator="containsText" text="Extremo">
      <formula>NOT(ISERROR(SEARCH("Extremo",M345)))</formula>
    </cfRule>
    <cfRule type="containsText" dxfId="213" priority="18" operator="containsText" text="Alto">
      <formula>NOT(ISERROR(SEARCH("Alto",M345)))</formula>
    </cfRule>
    <cfRule type="containsText" dxfId="212" priority="19" operator="containsText" text="Moderado">
      <formula>NOT(ISERROR(SEARCH("Moderado",M345)))</formula>
    </cfRule>
    <cfRule type="containsText" dxfId="211" priority="20" operator="containsText" text="Bajo">
      <formula>NOT(ISERROR(SEARCH("Bajo",M345)))</formula>
    </cfRule>
  </conditionalFormatting>
  <conditionalFormatting sqref="M364">
    <cfRule type="containsText" dxfId="210" priority="1" operator="containsText" text="Extremo">
      <formula>NOT(ISERROR(SEARCH("Extremo",M364)))</formula>
    </cfRule>
    <cfRule type="containsText" dxfId="209" priority="2" operator="containsText" text="Alto">
      <formula>NOT(ISERROR(SEARCH("Alto",M364)))</formula>
    </cfRule>
    <cfRule type="containsText" dxfId="208" priority="3" operator="containsText" text="Moderado">
      <formula>NOT(ISERROR(SEARCH("Moderado",M364)))</formula>
    </cfRule>
    <cfRule type="containsText" dxfId="207" priority="4" operator="containsText" text="Bajo">
      <formula>NOT(ISERROR(SEARCH("Bajo",M364)))</formula>
    </cfRule>
  </conditionalFormatting>
  <conditionalFormatting sqref="M478">
    <cfRule type="containsText" dxfId="206" priority="9" operator="containsText" text="Extremo">
      <formula>NOT(ISERROR(SEARCH("Extremo",M478)))</formula>
    </cfRule>
    <cfRule type="containsText" dxfId="205" priority="10" operator="containsText" text="Alto">
      <formula>NOT(ISERROR(SEARCH("Alto",M478)))</formula>
    </cfRule>
    <cfRule type="containsText" dxfId="204" priority="11" operator="containsText" text="Moderado">
      <formula>NOT(ISERROR(SEARCH("Moderado",M478)))</formula>
    </cfRule>
    <cfRule type="containsText" dxfId="203" priority="12" operator="containsText" text="Bajo">
      <formula>NOT(ISERROR(SEARCH("Bajo",M478)))</formula>
    </cfRule>
  </conditionalFormatting>
  <conditionalFormatting sqref="AL6">
    <cfRule type="containsText" dxfId="202" priority="141" operator="containsText" text="Extremo">
      <formula>NOT(ISERROR(SEARCH("Extremo",AL6)))</formula>
    </cfRule>
    <cfRule type="containsText" dxfId="201" priority="142" operator="containsText" text="Alto">
      <formula>NOT(ISERROR(SEARCH("Alto",AL6)))</formula>
    </cfRule>
    <cfRule type="containsText" dxfId="200" priority="143" operator="containsText" text="Moderado">
      <formula>NOT(ISERROR(SEARCH("Moderado",AL6)))</formula>
    </cfRule>
    <cfRule type="containsText" dxfId="199" priority="144" operator="containsText" text="Bajo">
      <formula>NOT(ISERROR(SEARCH("Bajo",AL6)))</formula>
    </cfRule>
  </conditionalFormatting>
  <conditionalFormatting sqref="AL25">
    <cfRule type="containsText" dxfId="198" priority="133" operator="containsText" text="Extremo">
      <formula>NOT(ISERROR(SEARCH("Extremo",AL25)))</formula>
    </cfRule>
    <cfRule type="containsText" dxfId="197" priority="134" operator="containsText" text="Alto">
      <formula>NOT(ISERROR(SEARCH("Alto",AL25)))</formula>
    </cfRule>
    <cfRule type="containsText" dxfId="196" priority="135" operator="containsText" text="Moderado">
      <formula>NOT(ISERROR(SEARCH("Moderado",AL25)))</formula>
    </cfRule>
    <cfRule type="containsText" dxfId="195" priority="136" operator="containsText" text="Bajo">
      <formula>NOT(ISERROR(SEARCH("Bajo",AL25)))</formula>
    </cfRule>
  </conditionalFormatting>
  <conditionalFormatting sqref="AL44">
    <cfRule type="containsText" dxfId="194" priority="125" operator="containsText" text="Extremo">
      <formula>NOT(ISERROR(SEARCH("Extremo",AL44)))</formula>
    </cfRule>
    <cfRule type="containsText" dxfId="193" priority="126" operator="containsText" text="Alto">
      <formula>NOT(ISERROR(SEARCH("Alto",AL44)))</formula>
    </cfRule>
    <cfRule type="containsText" dxfId="192" priority="127" operator="containsText" text="Moderado">
      <formula>NOT(ISERROR(SEARCH("Moderado",AL44)))</formula>
    </cfRule>
    <cfRule type="containsText" dxfId="191" priority="128" operator="containsText" text="Bajo">
      <formula>NOT(ISERROR(SEARCH("Bajo",AL44)))</formula>
    </cfRule>
  </conditionalFormatting>
  <conditionalFormatting sqref="AL63">
    <cfRule type="containsText" dxfId="190" priority="117" operator="containsText" text="Extremo">
      <formula>NOT(ISERROR(SEARCH("Extremo",AL63)))</formula>
    </cfRule>
    <cfRule type="containsText" dxfId="189" priority="118" operator="containsText" text="Alto">
      <formula>NOT(ISERROR(SEARCH("Alto",AL63)))</formula>
    </cfRule>
    <cfRule type="containsText" dxfId="188" priority="119" operator="containsText" text="Moderado">
      <formula>NOT(ISERROR(SEARCH("Moderado",AL63)))</formula>
    </cfRule>
    <cfRule type="containsText" dxfId="187" priority="120" operator="containsText" text="Bajo">
      <formula>NOT(ISERROR(SEARCH("Bajo",AL63)))</formula>
    </cfRule>
  </conditionalFormatting>
  <conditionalFormatting sqref="AL82">
    <cfRule type="containsText" dxfId="186" priority="93" operator="containsText" text="Extremo">
      <formula>NOT(ISERROR(SEARCH("Extremo",AL82)))</formula>
    </cfRule>
    <cfRule type="containsText" dxfId="185" priority="94" operator="containsText" text="Alto">
      <formula>NOT(ISERROR(SEARCH("Alto",AL82)))</formula>
    </cfRule>
    <cfRule type="containsText" dxfId="184" priority="95" operator="containsText" text="Moderado">
      <formula>NOT(ISERROR(SEARCH("Moderado",AL82)))</formula>
    </cfRule>
    <cfRule type="containsText" dxfId="183" priority="96" operator="containsText" text="Bajo">
      <formula>NOT(ISERROR(SEARCH("Bajo",AL82)))</formula>
    </cfRule>
  </conditionalFormatting>
  <conditionalFormatting sqref="AL101">
    <cfRule type="containsText" dxfId="182" priority="85" operator="containsText" text="Extremo">
      <formula>NOT(ISERROR(SEARCH("Extremo",AL101)))</formula>
    </cfRule>
    <cfRule type="containsText" dxfId="181" priority="86" operator="containsText" text="Alto">
      <formula>NOT(ISERROR(SEARCH("Alto",AL101)))</formula>
    </cfRule>
    <cfRule type="containsText" dxfId="180" priority="87" operator="containsText" text="Moderado">
      <formula>NOT(ISERROR(SEARCH("Moderado",AL101)))</formula>
    </cfRule>
    <cfRule type="containsText" dxfId="179" priority="88" operator="containsText" text="Bajo">
      <formula>NOT(ISERROR(SEARCH("Bajo",AL101)))</formula>
    </cfRule>
  </conditionalFormatting>
  <conditionalFormatting sqref="AL120">
    <cfRule type="containsText" dxfId="178" priority="77" operator="containsText" text="Extremo">
      <formula>NOT(ISERROR(SEARCH("Extremo",AL120)))</formula>
    </cfRule>
    <cfRule type="containsText" dxfId="177" priority="78" operator="containsText" text="Alto">
      <formula>NOT(ISERROR(SEARCH("Alto",AL120)))</formula>
    </cfRule>
    <cfRule type="containsText" dxfId="176" priority="79" operator="containsText" text="Moderado">
      <formula>NOT(ISERROR(SEARCH("Moderado",AL120)))</formula>
    </cfRule>
    <cfRule type="containsText" dxfId="175" priority="80" operator="containsText" text="Bajo">
      <formula>NOT(ISERROR(SEARCH("Bajo",AL120)))</formula>
    </cfRule>
  </conditionalFormatting>
  <conditionalFormatting sqref="AL139">
    <cfRule type="containsText" dxfId="174" priority="69" operator="containsText" text="Extremo">
      <formula>NOT(ISERROR(SEARCH("Extremo",AL139)))</formula>
    </cfRule>
    <cfRule type="containsText" dxfId="173" priority="70" operator="containsText" text="Alto">
      <formula>NOT(ISERROR(SEARCH("Alto",AL139)))</formula>
    </cfRule>
    <cfRule type="containsText" dxfId="172" priority="71" operator="containsText" text="Moderado">
      <formula>NOT(ISERROR(SEARCH("Moderado",AL139)))</formula>
    </cfRule>
    <cfRule type="containsText" dxfId="171" priority="72" operator="containsText" text="Bajo">
      <formula>NOT(ISERROR(SEARCH("Bajo",AL139)))</formula>
    </cfRule>
  </conditionalFormatting>
  <conditionalFormatting sqref="AL158">
    <cfRule type="containsText" dxfId="170" priority="61" operator="containsText" text="Extremo">
      <formula>NOT(ISERROR(SEARCH("Extremo",AL158)))</formula>
    </cfRule>
    <cfRule type="containsText" dxfId="169" priority="62" operator="containsText" text="Alto">
      <formula>NOT(ISERROR(SEARCH("Alto",AL158)))</formula>
    </cfRule>
    <cfRule type="containsText" dxfId="168" priority="63" operator="containsText" text="Moderado">
      <formula>NOT(ISERROR(SEARCH("Moderado",AL158)))</formula>
    </cfRule>
    <cfRule type="containsText" dxfId="167" priority="64" operator="containsText" text="Bajo">
      <formula>NOT(ISERROR(SEARCH("Bajo",AL158)))</formula>
    </cfRule>
  </conditionalFormatting>
  <conditionalFormatting sqref="AL177">
    <cfRule type="containsText" dxfId="166" priority="53" operator="containsText" text="Extremo">
      <formula>NOT(ISERROR(SEARCH("Extremo",AL177)))</formula>
    </cfRule>
    <cfRule type="containsText" dxfId="165" priority="54" operator="containsText" text="Alto">
      <formula>NOT(ISERROR(SEARCH("Alto",AL177)))</formula>
    </cfRule>
    <cfRule type="containsText" dxfId="164" priority="55" operator="containsText" text="Moderado">
      <formula>NOT(ISERROR(SEARCH("Moderado",AL177)))</formula>
    </cfRule>
    <cfRule type="containsText" dxfId="163" priority="56" operator="containsText" text="Bajo">
      <formula>NOT(ISERROR(SEARCH("Bajo",AL177)))</formula>
    </cfRule>
  </conditionalFormatting>
  <conditionalFormatting sqref="AL196">
    <cfRule type="containsText" dxfId="162" priority="45" operator="containsText" text="Extremo">
      <formula>NOT(ISERROR(SEARCH("Extremo",AL196)))</formula>
    </cfRule>
    <cfRule type="containsText" dxfId="161" priority="46" operator="containsText" text="Alto">
      <formula>NOT(ISERROR(SEARCH("Alto",AL196)))</formula>
    </cfRule>
    <cfRule type="containsText" dxfId="160" priority="47" operator="containsText" text="Moderado">
      <formula>NOT(ISERROR(SEARCH("Moderado",AL196)))</formula>
    </cfRule>
    <cfRule type="containsText" dxfId="159" priority="48" operator="containsText" text="Bajo">
      <formula>NOT(ISERROR(SEARCH("Bajo",AL196)))</formula>
    </cfRule>
  </conditionalFormatting>
  <conditionalFormatting sqref="AL215">
    <cfRule type="containsText" dxfId="158" priority="109" operator="containsText" text="Extremo">
      <formula>NOT(ISERROR(SEARCH("Extremo",AL215)))</formula>
    </cfRule>
    <cfRule type="containsText" dxfId="157" priority="110" operator="containsText" text="Alto">
      <formula>NOT(ISERROR(SEARCH("Alto",AL215)))</formula>
    </cfRule>
    <cfRule type="containsText" dxfId="156" priority="111" operator="containsText" text="Moderado">
      <formula>NOT(ISERROR(SEARCH("Moderado",AL215)))</formula>
    </cfRule>
    <cfRule type="containsText" dxfId="155" priority="112" operator="containsText" text="Bajo">
      <formula>NOT(ISERROR(SEARCH("Bajo",AL215)))</formula>
    </cfRule>
  </conditionalFormatting>
  <conditionalFormatting sqref="AL234">
    <cfRule type="containsText" dxfId="154" priority="37" operator="containsText" text="Extremo">
      <formula>NOT(ISERROR(SEARCH("Extremo",AL234)))</formula>
    </cfRule>
    <cfRule type="containsText" dxfId="153" priority="38" operator="containsText" text="Alto">
      <formula>NOT(ISERROR(SEARCH("Alto",AL234)))</formula>
    </cfRule>
    <cfRule type="containsText" dxfId="152" priority="39" operator="containsText" text="Moderado">
      <formula>NOT(ISERROR(SEARCH("Moderado",AL234)))</formula>
    </cfRule>
    <cfRule type="containsText" dxfId="151" priority="40" operator="containsText" text="Bajo">
      <formula>NOT(ISERROR(SEARCH("Bajo",AL234)))</formula>
    </cfRule>
  </conditionalFormatting>
  <conditionalFormatting sqref="AL253">
    <cfRule type="containsText" dxfId="150" priority="101" operator="containsText" text="Extremo">
      <formula>NOT(ISERROR(SEARCH("Extremo",AL253)))</formula>
    </cfRule>
    <cfRule type="containsText" dxfId="149" priority="102" operator="containsText" text="Alto">
      <formula>NOT(ISERROR(SEARCH("Alto",AL253)))</formula>
    </cfRule>
    <cfRule type="containsText" dxfId="148" priority="103" operator="containsText" text="Moderado">
      <formula>NOT(ISERROR(SEARCH("Moderado",AL253)))</formula>
    </cfRule>
    <cfRule type="containsText" dxfId="147" priority="104" operator="containsText" text="Bajo">
      <formula>NOT(ISERROR(SEARCH("Bajo",AL253)))</formula>
    </cfRule>
  </conditionalFormatting>
  <conditionalFormatting sqref="AL272">
    <cfRule type="containsText" dxfId="146" priority="29" operator="containsText" text="Extremo">
      <formula>NOT(ISERROR(SEARCH("Extremo",AL272)))</formula>
    </cfRule>
    <cfRule type="containsText" dxfId="145" priority="30" operator="containsText" text="Alto">
      <formula>NOT(ISERROR(SEARCH("Alto",AL272)))</formula>
    </cfRule>
    <cfRule type="containsText" dxfId="144" priority="31" operator="containsText" text="Moderado">
      <formula>NOT(ISERROR(SEARCH("Moderado",AL272)))</formula>
    </cfRule>
    <cfRule type="containsText" dxfId="143" priority="32" operator="containsText" text="Bajo">
      <formula>NOT(ISERROR(SEARCH("Bajo",AL272)))</formula>
    </cfRule>
  </conditionalFormatting>
  <conditionalFormatting sqref="AL345">
    <cfRule type="containsText" dxfId="142" priority="21" operator="containsText" text="Extremo">
      <formula>NOT(ISERROR(SEARCH("Extremo",AL345)))</formula>
    </cfRule>
    <cfRule type="containsText" dxfId="141" priority="22" operator="containsText" text="Alto">
      <formula>NOT(ISERROR(SEARCH("Alto",AL345)))</formula>
    </cfRule>
    <cfRule type="containsText" dxfId="140" priority="23" operator="containsText" text="Moderado">
      <formula>NOT(ISERROR(SEARCH("Moderado",AL345)))</formula>
    </cfRule>
    <cfRule type="containsText" dxfId="139" priority="24" operator="containsText" text="Bajo">
      <formula>NOT(ISERROR(SEARCH("Bajo",AL345)))</formula>
    </cfRule>
  </conditionalFormatting>
  <conditionalFormatting sqref="AL364">
    <cfRule type="containsText" dxfId="138" priority="5" operator="containsText" text="Extremo">
      <formula>NOT(ISERROR(SEARCH("Extremo",AL364)))</formula>
    </cfRule>
    <cfRule type="containsText" dxfId="137" priority="6" operator="containsText" text="Alto">
      <formula>NOT(ISERROR(SEARCH("Alto",AL364)))</formula>
    </cfRule>
    <cfRule type="containsText" dxfId="136" priority="7" operator="containsText" text="Moderado">
      <formula>NOT(ISERROR(SEARCH("Moderado",AL364)))</formula>
    </cfRule>
    <cfRule type="containsText" dxfId="135" priority="8" operator="containsText" text="Bajo">
      <formula>NOT(ISERROR(SEARCH("Bajo",AL364)))</formula>
    </cfRule>
  </conditionalFormatting>
  <conditionalFormatting sqref="AL478">
    <cfRule type="containsText" dxfId="134" priority="13" operator="containsText" text="Extremo">
      <formula>NOT(ISERROR(SEARCH("Extremo",AL478)))</formula>
    </cfRule>
    <cfRule type="containsText" dxfId="133" priority="14" operator="containsText" text="Alto">
      <formula>NOT(ISERROR(SEARCH("Alto",AL478)))</formula>
    </cfRule>
    <cfRule type="containsText" dxfId="132" priority="15" operator="containsText" text="Moderado">
      <formula>NOT(ISERROR(SEARCH("Moderado",AL478)))</formula>
    </cfRule>
    <cfRule type="containsText" dxfId="131" priority="16" operator="containsText" text="Bajo">
      <formula>NOT(ISERROR(SEARCH("Bajo",AL478)))</formula>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Hoja2!$E$4:$E$5</xm:f>
          </x14:formula1>
          <xm:sqref>Z6 Z17 Z25 Z36 Z44 Z55 Z74 Z82 Z93 Z101 Z131 Z150 Z158 Z177 Z188 Z196 Z207 Z215 Z226 Z234 Z245 Z253 Z264 Z272 Z283 Z310 Z318 Z63 Z112 Z120 Z139 Z169 Z345 Z356 Z364 Z375 Z383 Z337 Z402 Z329 Z421 Z302 Z440 Z291 Z459 Z478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E4:E5"/>
  <sheetViews>
    <sheetView workbookViewId="0">
      <selection activeCell="E5" sqref="E5"/>
    </sheetView>
  </sheetViews>
  <sheetFormatPr defaultColWidth="11.42578125" defaultRowHeight="15"/>
  <sheetData>
    <row r="4" spans="5:5">
      <c r="E4" t="s">
        <v>494</v>
      </c>
    </row>
    <row r="5" spans="5:5">
      <c r="E5" t="s">
        <v>578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8B4381-06CD-4E0A-9CB1-A1E0DA4C942A}"/>
</file>

<file path=customXml/itemProps2.xml><?xml version="1.0" encoding="utf-8"?>
<ds:datastoreItem xmlns:ds="http://schemas.openxmlformats.org/officeDocument/2006/customXml" ds:itemID="{20EB8861-FE21-49E2-8891-F5EEAB0B663A}"/>
</file>

<file path=customXml/itemProps3.xml><?xml version="1.0" encoding="utf-8"?>
<ds:datastoreItem xmlns:ds="http://schemas.openxmlformats.org/officeDocument/2006/customXml" ds:itemID="{2E5CBEDB-FB0F-4492-8F97-593695F2B7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TRANSPARENCIA Y ETICA</cp:lastModifiedBy>
  <cp:revision/>
  <dcterms:created xsi:type="dcterms:W3CDTF">2014-02-06T20:34:09Z</dcterms:created>
  <dcterms:modified xsi:type="dcterms:W3CDTF">2024-01-25T22:31:04Z</dcterms:modified>
  <cp:category/>
  <cp:contentStatus/>
</cp:coreProperties>
</file>