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threadedComments/threadedComment2.xml" ContentType="application/vnd.ms-excel.threadedcomments+xml"/>
  <Override PartName="/xl/drawings/drawing8.xml" ContentType="application/vnd.openxmlformats-officedocument.drawing+xml"/>
  <Override PartName="/xl/drawings/drawing9.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Ricardo\Downloads\"/>
    </mc:Choice>
  </mc:AlternateContent>
  <xr:revisionPtr revIDLastSave="0" documentId="8_{60944351-299B-4973-BC76-CB44CA80061E}" xr6:coauthVersionLast="47" xr6:coauthVersionMax="47" xr10:uidLastSave="{00000000-0000-0000-0000-000000000000}"/>
  <bookViews>
    <workbookView xWindow="20370" yWindow="-120" windowWidth="20730" windowHeight="11310" firstSheet="6" activeTab="6" xr2:uid="{DC0E0D16-DAF4-411B-8BF4-4646242541EE}"/>
  </bookViews>
  <sheets>
    <sheet name="1. TRANSP. ACCESO INFOR PÚBLICA" sheetId="67" r:id="rId1"/>
    <sheet name="2. RENDICIÓN DE CUENTAS" sheetId="66" r:id="rId2"/>
    <sheet name="3.MEJOR ATENC Y SERV CIUDADANIA" sheetId="70" r:id="rId3"/>
    <sheet name="4.RACIONALIZACIÓN DE TRAMIT" sheetId="69" r:id="rId4"/>
    <sheet name="5. APERT INFOR Y DATOS ABIERTOS" sheetId="71" r:id="rId5"/>
    <sheet name="6. PARTICIPA E INNOVA GEST PUB " sheetId="72" r:id="rId6"/>
    <sheet name="8.2 MAPA RIESGOS  CORRUPCIÓN " sheetId="55" r:id="rId7"/>
    <sheet name="7. INTEGRIDAD Y ETICA PÚBLICA" sheetId="61" r:id="rId8"/>
    <sheet name="8.1 SEGUIM RIESGOS CORRUPCIÓN" sheetId="49" r:id="rId9"/>
    <sheet name="1. RIESGO CORRUPCIÓN Com" sheetId="40" state="hidden" r:id="rId10"/>
    <sheet name="Hoja1" sheetId="14" state="hidden" r:id="rId11"/>
    <sheet name="9. DEBI DILIG PREV LAVADO ACT" sheetId="73" r:id="rId12"/>
    <sheet name="Hoja2" sheetId="58" state="hidden" r:id="rId13"/>
    <sheet name="LISTAS" sheetId="53" state="hidden" r:id="rId14"/>
    <sheet name="DATOS" sheetId="5"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xlnm._FilterDatabase" localSheetId="0" hidden="1">'1. TRANSP. ACCESO INFOR PÚBLICA'!$B$1:$P$13</definedName>
    <definedName name="_xlnm._FilterDatabase" localSheetId="2" hidden="1">'3.MEJOR ATENC Y SERV CIUDADANIA'!$A$1:$J$14</definedName>
    <definedName name="_xlnm._FilterDatabase" localSheetId="3" hidden="1">'4.RACIONALIZACIÓN DE TRAMIT'!$A$6:$X$6</definedName>
    <definedName name="_xlnm._FilterDatabase" localSheetId="4" hidden="1">'5. APERT INFOR Y DATOS ABIERTOS'!$B$1:$P$15</definedName>
    <definedName name="_xlnm._FilterDatabase" localSheetId="5" hidden="1">'6. PARTICIPA E INNOVA GEST PUB '!$B$1:$P$12</definedName>
    <definedName name="_xlnm._FilterDatabase" localSheetId="6" hidden="1">'8.2 MAPA RIESGOS  CORRUPCIÓN '!$A$5:$AY$549</definedName>
    <definedName name="_xlnm._FilterDatabase" localSheetId="11" hidden="1">'9. DEBI DILIG PREV LAVADO ACT'!$B$1:$P$12</definedName>
    <definedName name="_xlnm.Print_Area" localSheetId="9">'1. RIESGO CORRUPCIÓN Com'!$A$1:$BE$556</definedName>
    <definedName name="_xlnm.Print_Area" localSheetId="0">'1. TRANSP. ACCESO INFOR PÚBLICA'!$B$1:$P$13</definedName>
    <definedName name="_xlnm.Print_Area" localSheetId="1">'2. RENDICIÓN DE CUENTAS'!$A$1:$P$14</definedName>
    <definedName name="_xlnm.Print_Area" localSheetId="2">'3.MEJOR ATENC Y SERV CIUDADANIA'!$A$1:$P$15</definedName>
    <definedName name="_xlnm.Print_Area" localSheetId="3">'4.RACIONALIZACIÓN DE TRAMIT'!$A$1:$R$6</definedName>
    <definedName name="_xlnm.Print_Area" localSheetId="4">'5. APERT INFOR Y DATOS ABIERTOS'!$B$1:$P$15</definedName>
    <definedName name="_xlnm.Print_Area" localSheetId="5">'6. PARTICIPA E INNOVA GEST PUB '!$B$1:$P$12</definedName>
    <definedName name="_xlnm.Print_Area" localSheetId="11">'9. DEBI DILIG PREV LAVADO ACT'!$B$1:$P$12</definedName>
    <definedName name="Estado" localSheetId="9">#REF!</definedName>
    <definedName name="Estado" localSheetId="0">'[1]2.RACIONALIZACIÓN DE TRAMITES '!$Q$10:$Q$62</definedName>
    <definedName name="Estado" localSheetId="1">#REF!</definedName>
    <definedName name="Estado" localSheetId="2">'[2]2.RACIONALIZACIÓN DE TRAMITES '!$P$10:$P$39</definedName>
    <definedName name="Estado" localSheetId="3">'4.RACIONALIZACIÓN DE TRAMIT'!#REF!</definedName>
    <definedName name="Estado" localSheetId="4">'[1]2.RACIONALIZACIÓN DE TRAMITES '!$Q$10:$Q$62</definedName>
    <definedName name="Estado" localSheetId="5">'[1]2.RACIONALIZACIÓN DE TRAMITES '!$Q$10:$Q$62</definedName>
    <definedName name="Estado" localSheetId="8">#REF!</definedName>
    <definedName name="Estado" localSheetId="11">'[1]2.RACIONALIZACIÓN DE TRAMITES '!$Q$10:$Q$62</definedName>
    <definedName name="Estado">#REF!</definedName>
    <definedName name="INTEGRIDAD" localSheetId="0">#REF!</definedName>
    <definedName name="INTEGRIDAD" localSheetId="1">#REF!</definedName>
    <definedName name="INTEGRIDAD" localSheetId="2">#REF!</definedName>
    <definedName name="INTEGRIDAD" localSheetId="3">#REF!</definedName>
    <definedName name="INTEGRIDAD" localSheetId="4">#REF!</definedName>
    <definedName name="INTEGRIDAD" localSheetId="5">#REF!</definedName>
    <definedName name="INTEGRIDAD" localSheetId="11">#REF!</definedName>
    <definedName name="INTEGRIDAD">#REF!</definedName>
    <definedName name="_xlnm.Print_Titles" localSheetId="9">'1. RIESGO CORRUPCIÓN Com'!$1:$8</definedName>
    <definedName name="_xlnm.Print_Titles" localSheetId="0">'1. TRANSP. ACCESO INFOR PÚBLICA'!$1:$3</definedName>
    <definedName name="_xlnm.Print_Titles" localSheetId="1">'2. RENDICIÓN DE CUENTAS'!$2:$4</definedName>
    <definedName name="_xlnm.Print_Titles" localSheetId="2">'3.MEJOR ATENC Y SERV CIUDADANIA'!$1:$4</definedName>
    <definedName name="_xlnm.Print_Titles" localSheetId="3">'4.RACIONALIZACIÓN DE TRAMIT'!$1:$6</definedName>
    <definedName name="_xlnm.Print_Titles" localSheetId="4">'5. APERT INFOR Y DATOS ABIERTOS'!$1:$3</definedName>
    <definedName name="_xlnm.Print_Titles" localSheetId="5">'6. PARTICIPA E INNOVA GEST PUB '!$1:$3</definedName>
    <definedName name="_xlnm.Print_Titles" localSheetId="8">'8.1 SEGUIM RIESGOS CORRUPCIÓN'!$2:$3</definedName>
    <definedName name="_xlnm.Print_Titles" localSheetId="11">'9. DEBI DILIG PREV LAVADO ACT'!$1:$3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531" i="55" l="1"/>
  <c r="U346" i="55"/>
  <c r="U345" i="55"/>
  <c r="U344" i="55"/>
  <c r="U343" i="55"/>
  <c r="U342" i="55"/>
  <c r="U341" i="55"/>
  <c r="U340" i="55"/>
  <c r="U194" i="55"/>
  <c r="U193" i="55"/>
  <c r="U192" i="55"/>
  <c r="U191" i="55"/>
  <c r="U190" i="55"/>
  <c r="U189" i="55"/>
  <c r="U188" i="55"/>
  <c r="U183" i="55"/>
  <c r="U182" i="55"/>
  <c r="U181" i="55"/>
  <c r="U180" i="55"/>
  <c r="U179" i="55"/>
  <c r="U178" i="55"/>
  <c r="U177" i="55"/>
  <c r="U164" i="55"/>
  <c r="U163" i="55"/>
  <c r="U162" i="55"/>
  <c r="U161" i="55"/>
  <c r="U160" i="55"/>
  <c r="U159" i="55"/>
  <c r="U158" i="55"/>
  <c r="U145" i="55"/>
  <c r="U144" i="55"/>
  <c r="U143" i="55"/>
  <c r="U142" i="55"/>
  <c r="U141" i="55"/>
  <c r="U140" i="55"/>
  <c r="U139" i="55"/>
  <c r="U335" i="55" l="1"/>
  <c r="U334" i="55"/>
  <c r="U333" i="55"/>
  <c r="U332" i="55"/>
  <c r="U331" i="55"/>
  <c r="U330" i="55"/>
  <c r="AL329" i="55"/>
  <c r="AK329" i="55"/>
  <c r="U329" i="55"/>
  <c r="M329" i="55"/>
  <c r="N329" i="55" s="1"/>
  <c r="V329" i="55" l="1"/>
  <c r="W329" i="55" s="1"/>
  <c r="Y329" i="55" s="1"/>
  <c r="Z329" i="55" s="1"/>
  <c r="AA329" i="55" s="1"/>
  <c r="AM329" i="55"/>
  <c r="AN329" i="55" s="1"/>
  <c r="O329" i="55"/>
  <c r="U240" i="55" l="1"/>
  <c r="U239" i="55"/>
  <c r="U238" i="55"/>
  <c r="U237" i="55"/>
  <c r="U236" i="55"/>
  <c r="U235" i="55"/>
  <c r="U234" i="55"/>
  <c r="M234" i="55"/>
  <c r="N234" i="55" s="1"/>
  <c r="V234" i="55" l="1"/>
  <c r="W234" i="55" s="1"/>
  <c r="Y234" i="55" s="1"/>
  <c r="Z234" i="55" s="1"/>
  <c r="O234" i="55"/>
  <c r="AM234" i="55"/>
  <c r="AA234" i="55" l="1"/>
  <c r="AH234" i="55" s="1"/>
  <c r="AK234" i="55" s="1"/>
  <c r="AN234" i="55" s="1"/>
  <c r="AL234" i="55" l="1"/>
  <c r="U232" i="55"/>
  <c r="U231" i="55"/>
  <c r="U230" i="55"/>
  <c r="U229" i="55"/>
  <c r="U228" i="55"/>
  <c r="U227" i="55"/>
  <c r="U226" i="55"/>
  <c r="U221" i="55"/>
  <c r="U220" i="55"/>
  <c r="U219" i="55"/>
  <c r="U218" i="55"/>
  <c r="U217" i="55"/>
  <c r="U216" i="55"/>
  <c r="U215" i="55"/>
  <c r="M215" i="55"/>
  <c r="N215" i="55" s="1"/>
  <c r="AM177" i="55"/>
  <c r="AL177" i="55"/>
  <c r="AM158" i="55"/>
  <c r="AN158" i="55" s="1"/>
  <c r="AL158" i="55"/>
  <c r="AM139" i="55"/>
  <c r="AL139" i="55"/>
  <c r="V226" i="55" l="1"/>
  <c r="W226" i="55" s="1"/>
  <c r="Y226" i="55" s="1"/>
  <c r="Z226" i="55" s="1"/>
  <c r="V215" i="55"/>
  <c r="W215" i="55" s="1"/>
  <c r="Y215" i="55" s="1"/>
  <c r="Z215" i="55" s="1"/>
  <c r="O215" i="55"/>
  <c r="AM215" i="55"/>
  <c r="AK177" i="55"/>
  <c r="AN177" i="55" s="1"/>
  <c r="AA215" i="55" l="1"/>
  <c r="AH215" i="55" s="1"/>
  <c r="AL215" i="55" s="1"/>
  <c r="AK215" i="55" l="1"/>
  <c r="AN215" i="55" s="1"/>
  <c r="AN436" i="55"/>
  <c r="M6" i="55"/>
  <c r="N6" i="55" s="1"/>
  <c r="U6" i="55"/>
  <c r="U7" i="55"/>
  <c r="U8" i="55"/>
  <c r="U9" i="55"/>
  <c r="U10" i="55"/>
  <c r="U11" i="55"/>
  <c r="U12" i="55"/>
  <c r="M25" i="55"/>
  <c r="N25" i="55" s="1"/>
  <c r="O25" i="55" s="1"/>
  <c r="U25" i="55"/>
  <c r="U26" i="55"/>
  <c r="U27" i="55"/>
  <c r="U28" i="55"/>
  <c r="U29" i="55"/>
  <c r="U30" i="55"/>
  <c r="U31" i="55"/>
  <c r="M44" i="55"/>
  <c r="N44" i="55" s="1"/>
  <c r="U44" i="55"/>
  <c r="U45" i="55"/>
  <c r="U46" i="55"/>
  <c r="U47" i="55"/>
  <c r="U48" i="55"/>
  <c r="U49" i="55"/>
  <c r="U50" i="55"/>
  <c r="M63" i="55"/>
  <c r="N63" i="55" s="1"/>
  <c r="O63" i="55" s="1"/>
  <c r="U63" i="55"/>
  <c r="U64" i="55"/>
  <c r="U65" i="55"/>
  <c r="U66" i="55"/>
  <c r="U67" i="55"/>
  <c r="U68" i="55"/>
  <c r="U69" i="55"/>
  <c r="M82" i="55"/>
  <c r="N82" i="55" s="1"/>
  <c r="U82" i="55"/>
  <c r="U83" i="55"/>
  <c r="U84" i="55"/>
  <c r="U85" i="55"/>
  <c r="U86" i="55"/>
  <c r="U87" i="55"/>
  <c r="U88" i="55"/>
  <c r="M101" i="55"/>
  <c r="N101" i="55" s="1"/>
  <c r="U101" i="55"/>
  <c r="U102" i="55"/>
  <c r="U103" i="55"/>
  <c r="U104" i="55"/>
  <c r="U105" i="55"/>
  <c r="U106" i="55"/>
  <c r="U107" i="55"/>
  <c r="U112" i="55"/>
  <c r="U113" i="55"/>
  <c r="U114" i="55"/>
  <c r="U115" i="55"/>
  <c r="U116" i="55"/>
  <c r="U117" i="55"/>
  <c r="U118" i="55"/>
  <c r="M120" i="55"/>
  <c r="N120" i="55" s="1"/>
  <c r="O120" i="55" s="1"/>
  <c r="U120" i="55"/>
  <c r="U121" i="55"/>
  <c r="U122" i="55"/>
  <c r="U123" i="55"/>
  <c r="U124" i="55"/>
  <c r="U125" i="55"/>
  <c r="U126" i="55"/>
  <c r="U131" i="55"/>
  <c r="U132" i="55"/>
  <c r="U133" i="55"/>
  <c r="U135" i="55"/>
  <c r="U136" i="55"/>
  <c r="U137" i="55"/>
  <c r="M196" i="55"/>
  <c r="N196" i="55" s="1"/>
  <c r="U196" i="55"/>
  <c r="U197" i="55"/>
  <c r="U198" i="55"/>
  <c r="U199" i="55"/>
  <c r="U200" i="55"/>
  <c r="U201" i="55"/>
  <c r="U202" i="55"/>
  <c r="U207" i="55"/>
  <c r="U208" i="55"/>
  <c r="U209" i="55"/>
  <c r="U210" i="55"/>
  <c r="U211" i="55"/>
  <c r="U212" i="55"/>
  <c r="U213" i="55"/>
  <c r="M253" i="55"/>
  <c r="N253" i="55" s="1"/>
  <c r="U253" i="55"/>
  <c r="U254" i="55"/>
  <c r="U255" i="55"/>
  <c r="U256" i="55"/>
  <c r="U257" i="55"/>
  <c r="U258" i="55"/>
  <c r="U259" i="55"/>
  <c r="U264" i="55"/>
  <c r="U265" i="55"/>
  <c r="U266" i="55"/>
  <c r="U267" i="55"/>
  <c r="U268" i="55"/>
  <c r="U269" i="55"/>
  <c r="U270" i="55"/>
  <c r="M291" i="55"/>
  <c r="N291" i="55" s="1"/>
  <c r="U291" i="55"/>
  <c r="U292" i="55"/>
  <c r="U293" i="55"/>
  <c r="U294" i="55"/>
  <c r="U295" i="55"/>
  <c r="U296" i="55"/>
  <c r="U297" i="55"/>
  <c r="U302" i="55"/>
  <c r="U303" i="55"/>
  <c r="U304" i="55"/>
  <c r="U305" i="55"/>
  <c r="U306" i="55"/>
  <c r="U307" i="55"/>
  <c r="U308" i="55"/>
  <c r="M417" i="55"/>
  <c r="N417" i="55" s="1"/>
  <c r="U417" i="55"/>
  <c r="U418" i="55"/>
  <c r="U419" i="55"/>
  <c r="U420" i="55"/>
  <c r="U421" i="55"/>
  <c r="U422" i="55"/>
  <c r="U423" i="55"/>
  <c r="U428" i="55"/>
  <c r="U429" i="55"/>
  <c r="U430" i="55"/>
  <c r="U431" i="55"/>
  <c r="U432" i="55"/>
  <c r="U433" i="55"/>
  <c r="U434" i="55"/>
  <c r="M512" i="55"/>
  <c r="N512" i="55" s="1"/>
  <c r="U512" i="55"/>
  <c r="U513" i="55"/>
  <c r="U514" i="55"/>
  <c r="U515" i="55"/>
  <c r="U516" i="55"/>
  <c r="U517" i="55"/>
  <c r="U518" i="55"/>
  <c r="AN139" i="55"/>
  <c r="R41" i="40"/>
  <c r="R40" i="40"/>
  <c r="R39" i="40"/>
  <c r="R38" i="40"/>
  <c r="R37" i="40"/>
  <c r="R36" i="40"/>
  <c r="R35" i="40"/>
  <c r="J35" i="40"/>
  <c r="K35" i="40" s="1"/>
  <c r="R571" i="40"/>
  <c r="R570" i="40"/>
  <c r="R569" i="40"/>
  <c r="R568" i="40"/>
  <c r="R567" i="40"/>
  <c r="R566" i="40"/>
  <c r="R565" i="40"/>
  <c r="R561" i="40"/>
  <c r="R560" i="40"/>
  <c r="R559" i="40"/>
  <c r="R558" i="40"/>
  <c r="R557" i="40"/>
  <c r="J557" i="40"/>
  <c r="K557" i="40" s="1"/>
  <c r="J9" i="40"/>
  <c r="K9" i="40" s="1"/>
  <c r="R9" i="40"/>
  <c r="R10" i="40"/>
  <c r="R11" i="40"/>
  <c r="R12" i="40"/>
  <c r="R13" i="40"/>
  <c r="R14" i="40"/>
  <c r="R15" i="40"/>
  <c r="J61" i="40"/>
  <c r="K61" i="40" s="1"/>
  <c r="L61" i="40" s="1"/>
  <c r="M61" i="40" s="1"/>
  <c r="R61" i="40"/>
  <c r="R62" i="40"/>
  <c r="R63" i="40"/>
  <c r="R64" i="40"/>
  <c r="R65" i="40"/>
  <c r="R66" i="40"/>
  <c r="R67" i="40"/>
  <c r="R69" i="40"/>
  <c r="R70" i="40"/>
  <c r="R71" i="40"/>
  <c r="R72" i="40"/>
  <c r="R73" i="40"/>
  <c r="R74" i="40"/>
  <c r="R75" i="40"/>
  <c r="J87" i="40"/>
  <c r="K87" i="40" s="1"/>
  <c r="R87" i="40"/>
  <c r="R88" i="40"/>
  <c r="R89" i="40"/>
  <c r="R90" i="40"/>
  <c r="R91" i="40"/>
  <c r="R92" i="40"/>
  <c r="R93" i="40"/>
  <c r="R95" i="40"/>
  <c r="R96" i="40"/>
  <c r="R97" i="40"/>
  <c r="R98" i="40"/>
  <c r="R99" i="40"/>
  <c r="R100" i="40"/>
  <c r="R101" i="40"/>
  <c r="J113" i="40"/>
  <c r="K113" i="40" s="1"/>
  <c r="AG113" i="40" s="1"/>
  <c r="R113" i="40"/>
  <c r="R114" i="40"/>
  <c r="R115" i="40"/>
  <c r="R116" i="40"/>
  <c r="R117" i="40"/>
  <c r="R118" i="40"/>
  <c r="R119" i="40"/>
  <c r="R121" i="40"/>
  <c r="R125" i="40"/>
  <c r="R129" i="40"/>
  <c r="R134" i="40"/>
  <c r="R139" i="40"/>
  <c r="R143" i="40"/>
  <c r="R147" i="40"/>
  <c r="R157" i="40"/>
  <c r="J165" i="40"/>
  <c r="K165" i="40" s="1"/>
  <c r="R165" i="40"/>
  <c r="R166" i="40"/>
  <c r="R167" i="40"/>
  <c r="R168" i="40"/>
  <c r="R169" i="40"/>
  <c r="R170" i="40"/>
  <c r="R171" i="40"/>
  <c r="R172" i="40"/>
  <c r="R173" i="40"/>
  <c r="R174" i="40"/>
  <c r="R175" i="40"/>
  <c r="R176" i="40"/>
  <c r="R177" i="40"/>
  <c r="R178" i="40"/>
  <c r="R179" i="40"/>
  <c r="R180" i="40"/>
  <c r="R181" i="40"/>
  <c r="R182" i="40"/>
  <c r="R183" i="40"/>
  <c r="R184" i="40"/>
  <c r="R185" i="40"/>
  <c r="R186" i="40"/>
  <c r="R187" i="40"/>
  <c r="R188" i="40"/>
  <c r="R189" i="40"/>
  <c r="R190" i="40"/>
  <c r="R191" i="40"/>
  <c r="R192" i="40"/>
  <c r="R193" i="40"/>
  <c r="R194" i="40"/>
  <c r="R195" i="40"/>
  <c r="R196" i="40"/>
  <c r="R197" i="40"/>
  <c r="R198" i="40"/>
  <c r="R199" i="40"/>
  <c r="R200" i="40"/>
  <c r="R201" i="40"/>
  <c r="R202" i="40"/>
  <c r="R203" i="40"/>
  <c r="R204" i="40"/>
  <c r="R205" i="40"/>
  <c r="R206" i="40"/>
  <c r="R207" i="40"/>
  <c r="R208" i="40"/>
  <c r="R209" i="40"/>
  <c r="R210" i="40"/>
  <c r="R211" i="40"/>
  <c r="R212" i="40"/>
  <c r="R213" i="40"/>
  <c r="J215" i="40"/>
  <c r="K215" i="40" s="1"/>
  <c r="R215" i="40"/>
  <c r="R218" i="40"/>
  <c r="R222" i="40"/>
  <c r="R225" i="40"/>
  <c r="R228" i="40"/>
  <c r="R231" i="40"/>
  <c r="R236" i="40"/>
  <c r="J242" i="40"/>
  <c r="K242" i="40" s="1"/>
  <c r="R242" i="40"/>
  <c r="R243" i="40"/>
  <c r="R244" i="40"/>
  <c r="R245" i="40"/>
  <c r="R246" i="40"/>
  <c r="R247" i="40"/>
  <c r="R248" i="40"/>
  <c r="R250" i="40"/>
  <c r="R251" i="40"/>
  <c r="R252" i="40"/>
  <c r="R253" i="40"/>
  <c r="R254" i="40"/>
  <c r="R255" i="40"/>
  <c r="R256" i="40"/>
  <c r="J268" i="40"/>
  <c r="K268" i="40" s="1"/>
  <c r="R268" i="40"/>
  <c r="R269" i="40"/>
  <c r="R270" i="40"/>
  <c r="R271" i="40"/>
  <c r="R272" i="40"/>
  <c r="R273" i="40"/>
  <c r="R274" i="40"/>
  <c r="R276" i="40"/>
  <c r="R277" i="40"/>
  <c r="R278" i="40"/>
  <c r="R279" i="40"/>
  <c r="R280" i="40"/>
  <c r="R281" i="40"/>
  <c r="R282" i="40"/>
  <c r="J294" i="40"/>
  <c r="K294" i="40" s="1"/>
  <c r="R294" i="40"/>
  <c r="R295" i="40"/>
  <c r="R296" i="40"/>
  <c r="R297" i="40"/>
  <c r="R298" i="40"/>
  <c r="R299" i="40"/>
  <c r="R300" i="40"/>
  <c r="R302" i="40"/>
  <c r="R303" i="40"/>
  <c r="R304" i="40"/>
  <c r="R305" i="40"/>
  <c r="R306" i="40"/>
  <c r="R307" i="40"/>
  <c r="R308" i="40"/>
  <c r="J320" i="40"/>
  <c r="K320" i="40" s="1"/>
  <c r="R320" i="40"/>
  <c r="R321" i="40"/>
  <c r="R322" i="40"/>
  <c r="R323" i="40"/>
  <c r="R324" i="40"/>
  <c r="R325" i="40"/>
  <c r="R326" i="40"/>
  <c r="R328" i="40"/>
  <c r="R329" i="40"/>
  <c r="R330" i="40"/>
  <c r="R331" i="40"/>
  <c r="R332" i="40"/>
  <c r="R333" i="40"/>
  <c r="R334" i="40"/>
  <c r="J346" i="40"/>
  <c r="K346" i="40" s="1"/>
  <c r="R346" i="40"/>
  <c r="R347" i="40"/>
  <c r="R348" i="40"/>
  <c r="R349" i="40"/>
  <c r="R350" i="40"/>
  <c r="R351" i="40"/>
  <c r="R352" i="40"/>
  <c r="R354" i="40"/>
  <c r="R355" i="40"/>
  <c r="R356" i="40"/>
  <c r="R357" i="40"/>
  <c r="R358" i="40"/>
  <c r="R359" i="40"/>
  <c r="R360" i="40"/>
  <c r="J372" i="40"/>
  <c r="K372" i="40" s="1"/>
  <c r="R372" i="40"/>
  <c r="R373" i="40"/>
  <c r="R374" i="40"/>
  <c r="R375" i="40"/>
  <c r="R376" i="40"/>
  <c r="R377" i="40"/>
  <c r="R378" i="40"/>
  <c r="R380" i="40"/>
  <c r="R381" i="40"/>
  <c r="R382" i="40"/>
  <c r="R383" i="40"/>
  <c r="R384" i="40"/>
  <c r="R385" i="40"/>
  <c r="R386" i="40"/>
  <c r="J398" i="40"/>
  <c r="K398" i="40" s="1"/>
  <c r="R398" i="40"/>
  <c r="R399" i="40"/>
  <c r="R400" i="40"/>
  <c r="R401" i="40"/>
  <c r="R402" i="40"/>
  <c r="R403" i="40"/>
  <c r="R404" i="40"/>
  <c r="R406" i="40"/>
  <c r="R407" i="40"/>
  <c r="R408" i="40"/>
  <c r="R409" i="40"/>
  <c r="R410" i="40"/>
  <c r="R411" i="40"/>
  <c r="R412" i="40"/>
  <c r="J424" i="40"/>
  <c r="K424" i="40" s="1"/>
  <c r="R424" i="40"/>
  <c r="R425" i="40"/>
  <c r="R426" i="40"/>
  <c r="R427" i="40"/>
  <c r="R428" i="40"/>
  <c r="R429" i="40"/>
  <c r="R430" i="40"/>
  <c r="R432" i="40"/>
  <c r="R433" i="40"/>
  <c r="R434" i="40"/>
  <c r="R435" i="40"/>
  <c r="R436" i="40"/>
  <c r="R437" i="40"/>
  <c r="R438" i="40"/>
  <c r="J450" i="40"/>
  <c r="K450" i="40" s="1"/>
  <c r="R450" i="40"/>
  <c r="R451" i="40"/>
  <c r="R452" i="40"/>
  <c r="R453" i="40"/>
  <c r="R454" i="40"/>
  <c r="R455" i="40"/>
  <c r="R456" i="40"/>
  <c r="R458" i="40"/>
  <c r="R459" i="40"/>
  <c r="R460" i="40"/>
  <c r="R461" i="40"/>
  <c r="R462" i="40"/>
  <c r="R463" i="40"/>
  <c r="R464" i="40"/>
  <c r="J476" i="40"/>
  <c r="K476" i="40" s="1"/>
  <c r="R476" i="40"/>
  <c r="R477" i="40"/>
  <c r="R478" i="40"/>
  <c r="R479" i="40"/>
  <c r="R480" i="40"/>
  <c r="R481" i="40"/>
  <c r="R482" i="40"/>
  <c r="R484" i="40"/>
  <c r="R485" i="40"/>
  <c r="R486" i="40"/>
  <c r="R487" i="40"/>
  <c r="R488" i="40"/>
  <c r="R489" i="40"/>
  <c r="R490" i="40"/>
  <c r="J502" i="40"/>
  <c r="K502" i="40" s="1"/>
  <c r="R502" i="40"/>
  <c r="R503" i="40"/>
  <c r="R504" i="40"/>
  <c r="R505" i="40"/>
  <c r="R506" i="40"/>
  <c r="R507" i="40"/>
  <c r="R508" i="40"/>
  <c r="R517" i="40"/>
  <c r="R518" i="40"/>
  <c r="R519" i="40"/>
  <c r="R520" i="40"/>
  <c r="R521" i="40"/>
  <c r="R522" i="40"/>
  <c r="R523" i="40"/>
  <c r="R524" i="40"/>
  <c r="J531" i="40"/>
  <c r="K531" i="40" s="1"/>
  <c r="R531" i="40"/>
  <c r="R532" i="40"/>
  <c r="R533" i="40"/>
  <c r="R534" i="40"/>
  <c r="R535" i="40"/>
  <c r="R536" i="40"/>
  <c r="R539" i="40"/>
  <c r="R540" i="40"/>
  <c r="R541" i="40"/>
  <c r="R542" i="40"/>
  <c r="R543" i="40"/>
  <c r="R544" i="40"/>
  <c r="R545" i="40"/>
  <c r="F18" i="5"/>
  <c r="L25" i="5"/>
  <c r="S302" i="40" l="1"/>
  <c r="T302" i="40" s="1"/>
  <c r="V302" i="40" s="1"/>
  <c r="S113" i="40"/>
  <c r="T113" i="40" s="1"/>
  <c r="V113" i="40" s="1"/>
  <c r="W113" i="40" s="1"/>
  <c r="X113" i="40" s="1"/>
  <c r="AB113" i="40" s="1"/>
  <c r="S268" i="40"/>
  <c r="T268" i="40" s="1"/>
  <c r="V268" i="40" s="1"/>
  <c r="W268" i="40" s="1"/>
  <c r="S69" i="40"/>
  <c r="T69" i="40" s="1"/>
  <c r="V69" i="40" s="1"/>
  <c r="W69" i="40" s="1"/>
  <c r="S193" i="40"/>
  <c r="T193" i="40" s="1"/>
  <c r="V193" i="40" s="1"/>
  <c r="W193" i="40" s="1"/>
  <c r="S61" i="40"/>
  <c r="T61" i="40" s="1"/>
  <c r="V61" i="40" s="1"/>
  <c r="W61" i="40" s="1"/>
  <c r="S186" i="40"/>
  <c r="T186" i="40" s="1"/>
  <c r="V186" i="40" s="1"/>
  <c r="W186" i="40" s="1"/>
  <c r="S215" i="40"/>
  <c r="T215" i="40" s="1"/>
  <c r="V215" i="40" s="1"/>
  <c r="W215" i="40" s="1"/>
  <c r="X215" i="40" s="1"/>
  <c r="AB215" i="40" s="1"/>
  <c r="AE215" i="40" s="1"/>
  <c r="S276" i="40"/>
  <c r="T276" i="40" s="1"/>
  <c r="V276" i="40" s="1"/>
  <c r="W276" i="40" s="1"/>
  <c r="S242" i="40"/>
  <c r="T242" i="40" s="1"/>
  <c r="V242" i="40" s="1"/>
  <c r="W242" i="40" s="1"/>
  <c r="S179" i="40"/>
  <c r="T179" i="40" s="1"/>
  <c r="V179" i="40" s="1"/>
  <c r="W179" i="40" s="1"/>
  <c r="S121" i="40"/>
  <c r="T121" i="40" s="1"/>
  <c r="V121" i="40" s="1"/>
  <c r="W121" i="40" s="1"/>
  <c r="X121" i="40" s="1"/>
  <c r="S406" i="40"/>
  <c r="T406" i="40" s="1"/>
  <c r="V406" i="40" s="1"/>
  <c r="S354" i="40"/>
  <c r="T354" i="40" s="1"/>
  <c r="V354" i="40" s="1"/>
  <c r="W354" i="40" s="1"/>
  <c r="S346" i="40"/>
  <c r="T346" i="40" s="1"/>
  <c r="V346" i="40" s="1"/>
  <c r="W346" i="40" s="1"/>
  <c r="S250" i="40"/>
  <c r="T250" i="40" s="1"/>
  <c r="V250" i="40" s="1"/>
  <c r="W250" i="40" s="1"/>
  <c r="S207" i="40"/>
  <c r="T207" i="40" s="1"/>
  <c r="V207" i="40" s="1"/>
  <c r="W207" i="40" s="1"/>
  <c r="S398" i="40"/>
  <c r="T398" i="40" s="1"/>
  <c r="V398" i="40" s="1"/>
  <c r="W398" i="40" s="1"/>
  <c r="X398" i="40" s="1"/>
  <c r="AB398" i="40" s="1"/>
  <c r="AE398" i="40" s="1"/>
  <c r="L372" i="40"/>
  <c r="M372" i="40" s="1"/>
  <c r="AG372" i="40"/>
  <c r="AM101" i="55"/>
  <c r="O101" i="55"/>
  <c r="O82" i="55"/>
  <c r="AM82" i="55"/>
  <c r="AM417" i="55"/>
  <c r="O417" i="55"/>
  <c r="AM6" i="55"/>
  <c r="O6" i="55"/>
  <c r="AM512" i="55"/>
  <c r="O512" i="55"/>
  <c r="AM44" i="55"/>
  <c r="O44" i="55"/>
  <c r="O291" i="55"/>
  <c r="AM291" i="55"/>
  <c r="AM196" i="55"/>
  <c r="O196" i="55"/>
  <c r="P196" i="55" s="1"/>
  <c r="AM253" i="55"/>
  <c r="O253" i="55"/>
  <c r="AM63" i="55"/>
  <c r="AM25" i="55"/>
  <c r="AM120" i="55"/>
  <c r="S484" i="40"/>
  <c r="T484" i="40" s="1"/>
  <c r="V484" i="40" s="1"/>
  <c r="S476" i="40"/>
  <c r="T476" i="40" s="1"/>
  <c r="V476" i="40" s="1"/>
  <c r="W476" i="40" s="1"/>
  <c r="X476" i="40" s="1"/>
  <c r="AB476" i="40" s="1"/>
  <c r="AG242" i="40"/>
  <c r="L242" i="40"/>
  <c r="AG268" i="40"/>
  <c r="L268" i="40"/>
  <c r="M268" i="40" s="1"/>
  <c r="AG294" i="40"/>
  <c r="L294" i="40"/>
  <c r="M294" i="40" s="1"/>
  <c r="AG320" i="40"/>
  <c r="L320" i="40"/>
  <c r="M320" i="40" s="1"/>
  <c r="S557" i="40"/>
  <c r="T557" i="40" s="1"/>
  <c r="V557" i="40" s="1"/>
  <c r="W557" i="40" s="1"/>
  <c r="S565" i="40"/>
  <c r="T565" i="40" s="1"/>
  <c r="V565" i="40" s="1"/>
  <c r="W565" i="40" s="1"/>
  <c r="S539" i="40"/>
  <c r="T539" i="40" s="1"/>
  <c r="V539" i="40" s="1"/>
  <c r="W539" i="40" s="1"/>
  <c r="S294" i="40"/>
  <c r="T294" i="40" s="1"/>
  <c r="V294" i="40" s="1"/>
  <c r="W294" i="40" s="1"/>
  <c r="X294" i="40" s="1"/>
  <c r="AB294" i="40" s="1"/>
  <c r="AF294" i="40" s="1"/>
  <c r="AG9" i="40"/>
  <c r="L9" i="40"/>
  <c r="L424" i="40"/>
  <c r="M424" i="40" s="1"/>
  <c r="AG424" i="40"/>
  <c r="L215" i="40"/>
  <c r="M215" i="40" s="1"/>
  <c r="AG215" i="40"/>
  <c r="AG450" i="40"/>
  <c r="L450" i="40"/>
  <c r="M450" i="40" s="1"/>
  <c r="L165" i="40"/>
  <c r="AG165" i="40"/>
  <c r="L531" i="40"/>
  <c r="M531" i="40" s="1"/>
  <c r="AG531" i="40"/>
  <c r="S502" i="40"/>
  <c r="T502" i="40" s="1"/>
  <c r="V502" i="40" s="1"/>
  <c r="W502" i="40" s="1"/>
  <c r="S87" i="40"/>
  <c r="T87" i="40" s="1"/>
  <c r="V87" i="40" s="1"/>
  <c r="W87" i="40" s="1"/>
  <c r="S432" i="40"/>
  <c r="T432" i="40" s="1"/>
  <c r="V432" i="40" s="1"/>
  <c r="S320" i="40"/>
  <c r="T320" i="40" s="1"/>
  <c r="V320" i="40" s="1"/>
  <c r="W320" i="40" s="1"/>
  <c r="V264" i="55"/>
  <c r="W264" i="55" s="1"/>
  <c r="Y264" i="55" s="1"/>
  <c r="Z264" i="55" s="1"/>
  <c r="V207" i="55"/>
  <c r="W207" i="55" s="1"/>
  <c r="Y207" i="55" s="1"/>
  <c r="Z207" i="55" s="1"/>
  <c r="V131" i="55"/>
  <c r="W131" i="55" s="1"/>
  <c r="Y131" i="55" s="1"/>
  <c r="Z131" i="55" s="1"/>
  <c r="V101" i="55"/>
  <c r="W101" i="55" s="1"/>
  <c r="Y101" i="55" s="1"/>
  <c r="Z101" i="55" s="1"/>
  <c r="V82" i="55"/>
  <c r="W82" i="55" s="1"/>
  <c r="Y82" i="55" s="1"/>
  <c r="Z82" i="55" s="1"/>
  <c r="V63" i="55"/>
  <c r="W63" i="55" s="1"/>
  <c r="Y63" i="55" s="1"/>
  <c r="Z63" i="55" s="1"/>
  <c r="V44" i="55"/>
  <c r="W44" i="55" s="1"/>
  <c r="Y44" i="55" s="1"/>
  <c r="Z44" i="55" s="1"/>
  <c r="AA44" i="55" s="1"/>
  <c r="AH44" i="55" s="1"/>
  <c r="S372" i="40"/>
  <c r="T372" i="40" s="1"/>
  <c r="V372" i="40" s="1"/>
  <c r="W372" i="40" s="1"/>
  <c r="AF113" i="40"/>
  <c r="AE113" i="40"/>
  <c r="AH113" i="40" s="1"/>
  <c r="AF476" i="40"/>
  <c r="AE476" i="40"/>
  <c r="L113" i="40"/>
  <c r="L502" i="40"/>
  <c r="M502" i="40" s="1"/>
  <c r="AG502" i="40"/>
  <c r="S458" i="40"/>
  <c r="T458" i="40" s="1"/>
  <c r="V458" i="40" s="1"/>
  <c r="S424" i="40"/>
  <c r="T424" i="40" s="1"/>
  <c r="V424" i="40" s="1"/>
  <c r="W424" i="40" s="1"/>
  <c r="X424" i="40" s="1"/>
  <c r="AB424" i="40" s="1"/>
  <c r="AG557" i="40"/>
  <c r="L557" i="40"/>
  <c r="M557" i="40" s="1"/>
  <c r="S517" i="40"/>
  <c r="T517" i="40" s="1"/>
  <c r="V517" i="40" s="1"/>
  <c r="W517" i="40" s="1"/>
  <c r="L87" i="40"/>
  <c r="AG87" i="40"/>
  <c r="AG35" i="40"/>
  <c r="L35" i="40"/>
  <c r="V512" i="55"/>
  <c r="W512" i="55" s="1"/>
  <c r="Y512" i="55" s="1"/>
  <c r="Z512" i="55" s="1"/>
  <c r="S450" i="40"/>
  <c r="T450" i="40" s="1"/>
  <c r="V450" i="40" s="1"/>
  <c r="W450" i="40" s="1"/>
  <c r="X450" i="40" s="1"/>
  <c r="AB450" i="40" s="1"/>
  <c r="AG476" i="40"/>
  <c r="L476" i="40"/>
  <c r="M476" i="40" s="1"/>
  <c r="S95" i="40"/>
  <c r="T95" i="40" s="1"/>
  <c r="V95" i="40" s="1"/>
  <c r="W95" i="40" s="1"/>
  <c r="S9" i="40"/>
  <c r="T9" i="40" s="1"/>
  <c r="V9" i="40" s="1"/>
  <c r="W9" i="40" s="1"/>
  <c r="X9" i="40" s="1"/>
  <c r="AB9" i="40" s="1"/>
  <c r="AI61" i="40"/>
  <c r="AG61" i="40"/>
  <c r="AG346" i="40"/>
  <c r="L346" i="40"/>
  <c r="M346" i="40" s="1"/>
  <c r="S531" i="40"/>
  <c r="T531" i="40" s="1"/>
  <c r="V531" i="40" s="1"/>
  <c r="W531" i="40" s="1"/>
  <c r="S328" i="40"/>
  <c r="T328" i="40" s="1"/>
  <c r="V328" i="40" s="1"/>
  <c r="W328" i="40" s="1"/>
  <c r="S200" i="40"/>
  <c r="T200" i="40" s="1"/>
  <c r="V200" i="40" s="1"/>
  <c r="W200" i="40" s="1"/>
  <c r="S172" i="40"/>
  <c r="T172" i="40" s="1"/>
  <c r="V172" i="40" s="1"/>
  <c r="W172" i="40" s="1"/>
  <c r="S165" i="40"/>
  <c r="T165" i="40" s="1"/>
  <c r="V165" i="40" s="1"/>
  <c r="W165" i="40" s="1"/>
  <c r="S35" i="40"/>
  <c r="T35" i="40" s="1"/>
  <c r="V35" i="40" s="1"/>
  <c r="W35" i="40" s="1"/>
  <c r="X35" i="40" s="1"/>
  <c r="AB35" i="40" s="1"/>
  <c r="L398" i="40"/>
  <c r="M398" i="40" s="1"/>
  <c r="AG398" i="40"/>
  <c r="S380" i="40"/>
  <c r="T380" i="40" s="1"/>
  <c r="V380" i="40" s="1"/>
  <c r="W380" i="40" s="1"/>
  <c r="V428" i="55"/>
  <c r="W428" i="55" s="1"/>
  <c r="Y428" i="55" s="1"/>
  <c r="Z428" i="55" s="1"/>
  <c r="V417" i="55"/>
  <c r="W417" i="55" s="1"/>
  <c r="Y417" i="55" s="1"/>
  <c r="Z417" i="55" s="1"/>
  <c r="V302" i="55"/>
  <c r="W302" i="55" s="1"/>
  <c r="Y302" i="55" s="1"/>
  <c r="Z302" i="55" s="1"/>
  <c r="V291" i="55"/>
  <c r="W291" i="55" s="1"/>
  <c r="Y291" i="55" s="1"/>
  <c r="Z291" i="55" s="1"/>
  <c r="V253" i="55"/>
  <c r="W253" i="55" s="1"/>
  <c r="Y253" i="55" s="1"/>
  <c r="Z253" i="55" s="1"/>
  <c r="V196" i="55"/>
  <c r="W196" i="55" s="1"/>
  <c r="Y196" i="55" s="1"/>
  <c r="Z196" i="55" s="1"/>
  <c r="V120" i="55"/>
  <c r="W120" i="55" s="1"/>
  <c r="Y120" i="55" s="1"/>
  <c r="Z120" i="55" s="1"/>
  <c r="V112" i="55"/>
  <c r="W112" i="55" s="1"/>
  <c r="Y112" i="55" s="1"/>
  <c r="Z112" i="55" s="1"/>
  <c r="V25" i="55"/>
  <c r="W25" i="55" s="1"/>
  <c r="Y25" i="55" s="1"/>
  <c r="Z25" i="55" s="1"/>
  <c r="V6" i="55"/>
  <c r="W6" i="55" s="1"/>
  <c r="Y6" i="55" s="1"/>
  <c r="Z6" i="55" s="1"/>
  <c r="X372" i="40" l="1"/>
  <c r="AB372" i="40" s="1"/>
  <c r="X320" i="40"/>
  <c r="AB320" i="40" s="1"/>
  <c r="X346" i="40"/>
  <c r="AB346" i="40" s="1"/>
  <c r="AF346" i="40" s="1"/>
  <c r="AA120" i="55"/>
  <c r="X531" i="40"/>
  <c r="AB531" i="40" s="1"/>
  <c r="X268" i="40"/>
  <c r="AB268" i="40" s="1"/>
  <c r="AF268" i="40"/>
  <c r="AE268" i="40"/>
  <c r="AH268" i="40" s="1"/>
  <c r="AI268" i="40" s="1"/>
  <c r="AA101" i="55"/>
  <c r="AH101" i="55" s="1"/>
  <c r="AL101" i="55" s="1"/>
  <c r="AA82" i="55"/>
  <c r="AE346" i="40"/>
  <c r="X87" i="40"/>
  <c r="AB87" i="40" s="1"/>
  <c r="AE87" i="40" s="1"/>
  <c r="AH87" i="40" s="1"/>
  <c r="X61" i="40"/>
  <c r="AB61" i="40" s="1"/>
  <c r="AE61" i="40" s="1"/>
  <c r="AH61" i="40" s="1"/>
  <c r="AA63" i="55"/>
  <c r="AH63" i="55" s="1"/>
  <c r="AK63" i="55" s="1"/>
  <c r="AN63" i="55" s="1"/>
  <c r="AA196" i="55"/>
  <c r="AH196" i="55" s="1"/>
  <c r="AK196" i="55" s="1"/>
  <c r="AN196" i="55" s="1"/>
  <c r="AI215" i="40"/>
  <c r="AF398" i="40"/>
  <c r="X242" i="40"/>
  <c r="AB242" i="40" s="1"/>
  <c r="AE242" i="40" s="1"/>
  <c r="AH242" i="40" s="1"/>
  <c r="AH215" i="40"/>
  <c r="X502" i="40"/>
  <c r="AB502" i="40" s="1"/>
  <c r="AE502" i="40" s="1"/>
  <c r="AH502" i="40" s="1"/>
  <c r="AI502" i="40" s="1"/>
  <c r="AE294" i="40"/>
  <c r="AH294" i="40" s="1"/>
  <c r="AI294" i="40" s="1"/>
  <c r="AF215" i="40"/>
  <c r="AA253" i="55"/>
  <c r="AH253" i="55" s="1"/>
  <c r="AK253" i="55" s="1"/>
  <c r="AN253" i="55" s="1"/>
  <c r="AI242" i="40"/>
  <c r="M242" i="40"/>
  <c r="AA512" i="55"/>
  <c r="AH512" i="55" s="1"/>
  <c r="AK512" i="55" s="1"/>
  <c r="AN512" i="55" s="1"/>
  <c r="X557" i="40"/>
  <c r="AB557" i="40" s="1"/>
  <c r="AA291" i="55"/>
  <c r="AH291" i="55" s="1"/>
  <c r="AL291" i="55" s="1"/>
  <c r="AH476" i="40"/>
  <c r="AI476" i="40" s="1"/>
  <c r="AA417" i="55"/>
  <c r="AH417" i="55" s="1"/>
  <c r="AK417" i="55" s="1"/>
  <c r="AN417" i="55" s="1"/>
  <c r="AI9" i="40"/>
  <c r="M9" i="40"/>
  <c r="M165" i="40"/>
  <c r="AI165" i="40"/>
  <c r="AK82" i="55"/>
  <c r="AN82" i="55" s="1"/>
  <c r="AL82" i="55"/>
  <c r="AE320" i="40"/>
  <c r="AH320" i="40" s="1"/>
  <c r="AI320" i="40" s="1"/>
  <c r="AF320" i="40"/>
  <c r="AF372" i="40"/>
  <c r="AE372" i="40"/>
  <c r="AH372" i="40" s="1"/>
  <c r="AI372" i="40" s="1"/>
  <c r="AF35" i="40"/>
  <c r="AE35" i="40"/>
  <c r="AH35" i="40" s="1"/>
  <c r="AE9" i="40"/>
  <c r="AH9" i="40" s="1"/>
  <c r="AF9" i="40"/>
  <c r="AL44" i="55"/>
  <c r="AK44" i="55"/>
  <c r="AN44" i="55" s="1"/>
  <c r="AA6" i="55"/>
  <c r="AH6" i="55" s="1"/>
  <c r="AL120" i="55"/>
  <c r="AK120" i="55"/>
  <c r="AN120" i="55" s="1"/>
  <c r="X165" i="40"/>
  <c r="AB165" i="40" s="1"/>
  <c r="AE531" i="40"/>
  <c r="AH531" i="40" s="1"/>
  <c r="AI531" i="40" s="1"/>
  <c r="AF531" i="40"/>
  <c r="M87" i="40"/>
  <c r="AI87" i="40"/>
  <c r="AH398" i="40"/>
  <c r="AI398" i="40" s="1"/>
  <c r="AH346" i="40"/>
  <c r="AI346" i="40" s="1"/>
  <c r="M35" i="40"/>
  <c r="AI35" i="40"/>
  <c r="AA25" i="55"/>
  <c r="AH25" i="55" s="1"/>
  <c r="AF450" i="40"/>
  <c r="AE450" i="40"/>
  <c r="AH450" i="40" s="1"/>
  <c r="AI450" i="40" s="1"/>
  <c r="AE424" i="40"/>
  <c r="AH424" i="40" s="1"/>
  <c r="AI424" i="40" s="1"/>
  <c r="AF424" i="40"/>
  <c r="M113" i="40"/>
  <c r="AI113" i="40"/>
  <c r="AK101" i="55" l="1"/>
  <c r="AN101" i="55" s="1"/>
  <c r="AF61" i="40"/>
  <c r="AL63" i="55"/>
  <c r="AL512" i="55"/>
  <c r="AL417" i="55"/>
  <c r="AL196" i="55"/>
  <c r="AF87" i="40"/>
  <c r="AF502" i="40"/>
  <c r="AF242" i="40"/>
  <c r="AL253" i="55"/>
  <c r="AK291" i="55"/>
  <c r="AN291" i="55" s="1"/>
  <c r="AF557" i="40"/>
  <c r="AE557" i="40"/>
  <c r="AH557" i="40" s="1"/>
  <c r="AI557" i="40" s="1"/>
  <c r="AE165" i="40"/>
  <c r="AH165" i="40" s="1"/>
  <c r="AF165" i="40"/>
  <c r="AL25" i="55"/>
  <c r="AK25" i="55"/>
  <c r="AN25" i="55" s="1"/>
  <c r="AL6" i="55"/>
  <c r="AK6" i="55"/>
  <c r="AN6" i="5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tc={E7314A84-60E4-4AC6-8C5A-A37161357EF6}</author>
  </authors>
  <commentList>
    <comment ref="D5" authorId="0" shapeId="0" xr:uid="{E7314A84-60E4-4AC6-8C5A-A37161357EF6}">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en el componente de Participación e Innovación  
Respuesta:
    Esta actividad completa queda aquí, la publicación de comentarios es lo que queda en el componente de participación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pipe</author>
  </authors>
  <commentList>
    <comment ref="I6" authorId="0" shapeId="0" xr:uid="{00000000-0006-0000-0800-000001000000}">
      <text>
        <r>
          <rPr>
            <b/>
            <sz val="9"/>
            <color indexed="81"/>
            <rFont val="Tahoma"/>
            <family val="2"/>
          </rPr>
          <t>Identifique el tipo de racionalización:
1. Normativa.
2. Administrativa.
3. Tecnologica.</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tc={ADF0DD6C-EA49-419B-9064-AD3EBA92CBBE}</author>
    <author>tc={64FB7B5D-F8B1-4A1C-9E9C-A21BF17C7CC6}</author>
    <author>tc={FDA11B17-B1AA-4E35-9EBB-E5C4E39D67ED}</author>
  </authors>
  <commentList>
    <comment ref="C4" authorId="0" shapeId="0" xr:uid="{ADF0DD6C-EA49-419B-9064-AD3EBA92CBBE}">
      <text>
        <t>[Comentario encadenado]
Su versión de Excel le permite leer este comentario encadenado; sin embargo, las ediciones que se apliquen se quitarán si el archivo se abre en una versión más reciente de Excel. Más información: https://go.microsoft.com/fwlink/?linkid=870924
Comentario:
    Políticos, Economicos y Financieros, Sociales y Culturales, Tecnológicos, Ambientales, Legales y Reglamentarios</t>
      </text>
    </comment>
    <comment ref="I234" authorId="1" shapeId="0" xr:uid="{64FB7B5D-F8B1-4A1C-9E9C-A21BF17C7CC6}">
      <text>
        <t>[Comentario encadenado]
Su versión de Excel le permite leer este comentario encadenado; sin embargo, las ediciones que se apliquen se quitarán si el archivo se abre en una versión más reciente de Excel. Más información: https://go.microsoft.com/fwlink/?linkid=870924
Comentario:
    El riesgo 13 de la DBE esta asociado a este trámite</t>
      </text>
    </comment>
    <comment ref="D390" authorId="2" shapeId="0" xr:uid="{FDA11B17-B1AA-4E35-9EBB-E5C4E39D67ED}">
      <text>
        <t>[Comentario encadenado]
Su versión de Excel le permite leer este comentario encadenado; sin embargo, las ediciones que se apliquen se quitarán si el archivo se abre en una versión más reciente de Excel. Más información: https://go.microsoft.com/fwlink/?linkid=870924
Comentario:
    Según la metodologia se debe tener en cuenta  que de las amenazas y debilidades del proceso salen las causas de los riesgos y los riesgos. Si bien se identifican de manera general los factores externos e internos en la matriz se presentan los priorizados para trabajar durante la vigencia 2023. Tener en cuenta la relacion AMENAZA O DEBILIDAD-CAUSA- RIESGO- ACTIVIDAD DE CONTROL-</t>
      </text>
    </comment>
  </commentList>
</comments>
</file>

<file path=xl/sharedStrings.xml><?xml version="1.0" encoding="utf-8"?>
<sst xmlns="http://schemas.openxmlformats.org/spreadsheetml/2006/main" count="5672" uniqueCount="1322">
  <si>
    <t>PROGRAMA DE TRANSPARENCIA Y ETICA PÚBLICA</t>
  </si>
  <si>
    <t xml:space="preserve">COMPONENTE 1. TRANSPARENCIA Y ACCESO A LA INFORMACIÓN PÚBLICA </t>
  </si>
  <si>
    <t xml:space="preserve">MONITOREO/SEGUIMIENTO CUATRIMESTRE </t>
  </si>
  <si>
    <t>SUBCOMPONENTE/  PROCESOS</t>
  </si>
  <si>
    <t>ACTIVIDADES</t>
  </si>
  <si>
    <t>META Y PRODUCTO</t>
  </si>
  <si>
    <t>TIPO DE META          (Sumatoria/Porcentaje de ejecución por cuatrimestre (Demanda))</t>
  </si>
  <si>
    <t>META 1er CUATRIMESTRE</t>
  </si>
  <si>
    <t>META 2do CUATRIMESTRE</t>
  </si>
  <si>
    <t>META 3er CUATRIMESTRE</t>
  </si>
  <si>
    <t>INDICADORES</t>
  </si>
  <si>
    <t>RESPONSABLE</t>
  </si>
  <si>
    <t>FECHA</t>
  </si>
  <si>
    <t>% AVANCE</t>
  </si>
  <si>
    <t>ACTIVIDADES ADELANTADAS</t>
  </si>
  <si>
    <t>EFECTOS LOGRADOS</t>
  </si>
  <si>
    <t>DESCRIPCIÓN DE LAS EVIDENCIAS</t>
  </si>
  <si>
    <t xml:space="preserve">SEGUIMIENTO OFICINA DE CONTROL INTERNO </t>
  </si>
  <si>
    <t>1. Lineamientos de transparencia activa</t>
  </si>
  <si>
    <t>1.1</t>
  </si>
  <si>
    <t>Cada área, en lo que le corresponda, debe revisar y actualizar permanentemente la información en el portal web de la Entidad, de acuerdo con lo estipulado en la Ley 1712 de 2014, la resolución reglamentaria 1519 de 2020 y las recomendaciones de la Oficina de Control Interno.</t>
  </si>
  <si>
    <t>Portal Web de la entidad actualizado al 100%</t>
  </si>
  <si>
    <t>Porcentaje</t>
  </si>
  <si>
    <t>Número de ítems del portal web con información publicada y actualizada / Número de ítems del portal Web</t>
  </si>
  <si>
    <t xml:space="preserve">Oficina Asesora de Planeación  </t>
  </si>
  <si>
    <t>1.2</t>
  </si>
  <si>
    <t>Alojar el Menú Participa en un micrositio y enlazarlo a la página web de la entidad para ampliar la funcionalidad de este espacio para desarrollar lo estipulado en la Ley 1712 de 2014, la resolución reglamentaria 1519 de 2020, los "Lineamientos para publicar información en el Menú Participa sobre participación ciudadana en la gestión pública" de la Función Pública y las recomendaciones de la Oficina de Control Interno. Cada área, en lo que le corresponda, debe revisar y actualizar permanentemente la información en el Menú Participa.</t>
  </si>
  <si>
    <t>Menú Participa de la entidad actualizado al 100%</t>
  </si>
  <si>
    <t>Número de ítems del Menú Participa con información publicada y actualizada / Número total de ítems del Menú Participa</t>
  </si>
  <si>
    <t>Dirección de Participación y Relaciones Interinstitucionales</t>
  </si>
  <si>
    <t>1.3</t>
  </si>
  <si>
    <t xml:space="preserve">Registro y cumplimiento en la plataforma de la Veeduría Distrital: Colibrí de los compromisos adquiridos por la Entidad con la ciudadanía </t>
  </si>
  <si>
    <t>Registro en Colibrí del 100% de los compromisos adquiridos y su cierre, según se definió con la ciudadanía a través de los espacios o instancias de participación, o de los que solicitan directamente a la Secretaría a través de sus canales de comunicación.</t>
  </si>
  <si>
    <t>Número de compromisos registrados y cumplidos en la plataforma colibrí / Número de compromisos adquiridos y finalizados</t>
  </si>
  <si>
    <t>2. Lineamientos de transparencia pasiva</t>
  </si>
  <si>
    <t>2.1</t>
  </si>
  <si>
    <t>Realizar seguimiento mensual al nivel de oportunidad en la respuesta a las solicitudes. (mes vencido)</t>
  </si>
  <si>
    <t>Realizar 12  informes  durante la vigencia que fortalezca el Servicio al Ciudadano, los cuales se reportarán desde diciembre de la vigencia anterior a noviembre del año en curso.</t>
  </si>
  <si>
    <t>Sumatoria</t>
  </si>
  <si>
    <t xml:space="preserve">
Número de informes del nivel de oportunidad en las respuestas publicados </t>
  </si>
  <si>
    <t>Oficina de Servicio al Ciudadano.</t>
  </si>
  <si>
    <t>2.2</t>
  </si>
  <si>
    <t> Medir mensualmente la calidad en las respuestas del Sistema Distrital de Quejas y Soluciones SDQS. (mes vencido)</t>
  </si>
  <si>
    <t>Número de informes de Calidad en la respuesta publicados</t>
  </si>
  <si>
    <t>3. Elaboración de Instrumentos de Gestión de Información</t>
  </si>
  <si>
    <t>3.1</t>
  </si>
  <si>
    <t>Publicar en el Portal Institucional el Esquema de Publicación de Información.</t>
  </si>
  <si>
    <t>Realizar una actualización del Esquema de Publicación .</t>
  </si>
  <si>
    <t>Número de esquemas de Publicación publicados</t>
  </si>
  <si>
    <t>Oficina Asesora de Comunicación y Prensa</t>
  </si>
  <si>
    <t>4. Criterio diferencial de accesibilidad</t>
  </si>
  <si>
    <t>4.1</t>
  </si>
  <si>
    <t>Generar contenidos con características de accesibilidad para la población con discapacidad auditiva y visual.</t>
  </si>
  <si>
    <t>Realizar un informe con la muestra de contenidos publicados en los canales digitales de la entidad frente a temas con principios de contenido accesible para población con discapacidad.</t>
  </si>
  <si>
    <t xml:space="preserve">Número de informes de acciones de accesibilidad web publicados </t>
  </si>
  <si>
    <t>5. Monitoreo del acceso a la información pública</t>
  </si>
  <si>
    <t>5.1</t>
  </si>
  <si>
    <t>Publicar los reportes de conformidad con lo citado en el artículo 52 del decreto reglamentario 103/2015. (mes vencido)</t>
  </si>
  <si>
    <t>Número de informes de acceso a la información publicados</t>
  </si>
  <si>
    <t>Oficina de Servicio al Ciudadano</t>
  </si>
  <si>
    <t>5.2</t>
  </si>
  <si>
    <t>Realizar seguimiento a la implementación de la normatividad vigente en transparencia y acceso a la información pública.</t>
  </si>
  <si>
    <t>Tres (3) Informes de Transparencia y Acceso a la Información Pública</t>
  </si>
  <si>
    <t> Número de informes de seguimiento elaborados y publicados</t>
  </si>
  <si>
    <t> Oficina de Control Interno</t>
  </si>
  <si>
    <t>CONTINUA 2023</t>
  </si>
  <si>
    <t>5.3</t>
  </si>
  <si>
    <t>Documentar el seguimiento periódico de solicitudes de acceso a la información y Presentación de resultados de seguimiento de solicitudes de acceso a la Alta Dirección</t>
  </si>
  <si>
    <t>Dos (2) Informes de seguimiento a PQRS</t>
  </si>
  <si>
    <t>Número de seguimientos  en el informe semestral de PQRS.</t>
  </si>
  <si>
    <t xml:space="preserve">COMPONENTE 2. RENDICIÓN DE CUENTAS </t>
  </si>
  <si>
    <t>META O PRODUCTO</t>
  </si>
  <si>
    <t>TIPO DE META (Sumatoria/Porcentaje de ejecución por cuatrimestre (Demanda))</t>
  </si>
  <si>
    <t>% DE  AVANCE</t>
  </si>
  <si>
    <t xml:space="preserve">1. Incentivos para
motivar la cultura
de la petición y
rendición de
cuentas
</t>
  </si>
  <si>
    <t>Capacitación en rendición de cuentas y acceso a la información a Cabildantes, Contralores y Personeros estudiantiles</t>
  </si>
  <si>
    <t>Una (1) sesión de capacitación con Cabildantes, Contralores y Personeros estudiantiles</t>
  </si>
  <si>
    <t>Número de sesiones de capacitación realizadas con Cabildantes, Contralores y Personeros estudiantiles del Distrito</t>
  </si>
  <si>
    <t>Capacitación a funcionarios y servidores públicos en la estrategia de transparencia y acceso a la información</t>
  </si>
  <si>
    <t>Una (1) sesión de capacitación a funcionarios y servidores públicos</t>
  </si>
  <si>
    <t>Número de sesiones de capacitación realizadas a funcionarios y servidores públicos</t>
  </si>
  <si>
    <t>Dirección de Talento Humano</t>
  </si>
  <si>
    <t>Capacitación a los funcionarios y servidores públicos de cada Subsecretaría y oficinas de Despacho en el Plan Institucional de Participación Ciudadana</t>
  </si>
  <si>
    <t>Cuatro (4) sesiones de capacitación a funcionarios y servidores públicos</t>
  </si>
  <si>
    <t>2. Información de calidad y lenguaje comprensible</t>
  </si>
  <si>
    <t>Publicar informes en diferentes formatos y documentos orientados al balance de la gestión en el botón de transparencia.</t>
  </si>
  <si>
    <t>100% de Informes de gestión y documentos publicados en el botón de transparencia.</t>
  </si>
  <si>
    <t>Número de informes publicados/ Número de informes remitidos para publicación en el botón de transparencia</t>
  </si>
  <si>
    <t>Generar y publicar los productos comunicativos relacionados a los resultados de la gestión institucional de la entidad.</t>
  </si>
  <si>
    <t>100% de productos comunicativos elaborados y publicados por demanda, sobre cumplimiento de metas y/o gestión institucional relacionada con ejecución financiera o servicios para la comunidad</t>
  </si>
  <si>
    <t>Número de Productos periodísticos orientados a los resultados de la gestión institucional  publicados  / Productos periodísticos orientados a los resultados de la gestión institucional  solicitados por las diferentes áreas o realizados por la OACP</t>
  </si>
  <si>
    <t>3 Diálogo de doble vía con la ciudadanía 
y sus organizaciones</t>
  </si>
  <si>
    <t>Desarrollar el Foro Educativo Distrital</t>
  </si>
  <si>
    <t xml:space="preserve">Un (1) Foro educativo distrital </t>
  </si>
  <si>
    <t>Número de Foros educativos distritales desarrollados</t>
  </si>
  <si>
    <t>Subsecretaría de Calidad y Pertinencia</t>
  </si>
  <si>
    <t>3.2</t>
  </si>
  <si>
    <t>Realizar diálogos ciudadanos con diferentes grupos de interés y ciudadanía en general</t>
  </si>
  <si>
    <t xml:space="preserve">
Dos (2) Diálogos ciudadanos</t>
  </si>
  <si>
    <t>Número de Diálogos ciudadanos realizados</t>
  </si>
  <si>
    <t>Oficina Asesora de Planeación</t>
  </si>
  <si>
    <t>Realizar las Mesas Públicas del Programa de Alimentación Escolar - PAE.</t>
  </si>
  <si>
    <t>Dos (2) mesas públicas del PAE</t>
  </si>
  <si>
    <t>Número de Mesas Públicas realizadas</t>
  </si>
  <si>
    <t>Dirección de Bienestar Estudiantil</t>
  </si>
  <si>
    <t>4. Evaluación y Retroalimentación a la Gestión Institucional</t>
  </si>
  <si>
    <t>Realizar seguimiento a la rendición de cuentas de la entidad siguiendo los lineamientos establecidos por la Veeduría Distrital, dando cumplimiento al marco normativo y de política vigente.</t>
  </si>
  <si>
    <t>Un (1) documento correspondiente al Informe de seguimiento vigencia 2023</t>
  </si>
  <si>
    <t>Informe de seguimiento de la rendición de cuentas de la SED  expedido y publicado</t>
  </si>
  <si>
    <t>Oficina de Control Interno</t>
  </si>
  <si>
    <t>4.2</t>
  </si>
  <si>
    <t>Elaborar y publicar el informe de los Espacios realizados para la implementación de la estrategia de la Rendición de Cuentas de la entidad junto con el seguimiento a las acciones de mejora adoptadas por la entidad a partir de las solicitudes de la ciudadanía.</t>
  </si>
  <si>
    <t>Un (1) Informe de los espacios realizados para la estrategia de Rendición de Cuentas de la entidad con el seguimiento a las acciones de mejora</t>
  </si>
  <si>
    <t>Informe publicado de los Espacios para la implementación de la estrategia de Rendición de Cuentas de la entidad con el seguimiento a las acciones de mejora</t>
  </si>
  <si>
    <t>5. Responsabilidad en la  cultura de la rendición y petición de cuentas</t>
  </si>
  <si>
    <t>Realizar una audiencia pública de rendición de cuentas para mostrar a la ciudadanía la información pertinente sobre la gestión de la SED en su vigencia anterior.</t>
  </si>
  <si>
    <t>Una (1) audiencia pública de rendición de cuentas</t>
  </si>
  <si>
    <t>Número de Audiencias públicas de rendición de cuentas realizadas</t>
  </si>
  <si>
    <t>Elaborar y publicar el Informe de Gestión y Rendición de Cuentas de la entidad de la vigencia anterior.</t>
  </si>
  <si>
    <t>Un (1) documento correspondiente a la Rendición de Cuentas de la entidad</t>
  </si>
  <si>
    <t>Número de informes de Rendición de Cuentas elaborado y publicado</t>
  </si>
  <si>
    <t>6. Articulación Institucional a los nodos de Rendición de Cuentas</t>
  </si>
  <si>
    <t>6.1</t>
  </si>
  <si>
    <t>Participar y consolidar los insumos que se requieran para el Nodo de Niñas, Niños, Jóvenes y Adolescentes que se tiene en el Distrito</t>
  </si>
  <si>
    <t>Un (1) acta o un (1) informe del Nodo de Niñas, Niños, Jóvenes y Adolescentes que se tiene en el Distrito</t>
  </si>
  <si>
    <t>Número de actas o informes del Nodo de Niñas, Niños, Jóvenes y Adolescentes que se tiene en el Distrito</t>
  </si>
  <si>
    <t>COMPONENTE 3. MEJORA EN LA ATENCIÓN Y SERVICIO A LA CIUDADANÍA</t>
  </si>
  <si>
    <r>
      <t xml:space="preserve">TIPO DE META          </t>
    </r>
    <r>
      <rPr>
        <b/>
        <sz val="10"/>
        <color rgb="FF000000"/>
        <rFont val="Arial"/>
        <family val="2"/>
      </rPr>
      <t>(Sumatoria/Porcentaje de ejecución por cuatrimestre (Demanda))</t>
    </r>
  </si>
  <si>
    <t>MONITOREO/SEGUIMIENTO CUATRIMESTRE</t>
  </si>
  <si>
    <t>SEGUIMIENTO OFICINA DE CONTROL INTERNO</t>
  </si>
  <si>
    <t>1. Estructura Administrativa y Direccionamiento estratégico</t>
  </si>
  <si>
    <t>Socializar los resultados de la gestión del proceso Servicio Integral a la Ciudadanía al equipo Técnico de Gestión y Desempeño Institucional de la Política de Servicio a la Ciudadanía  en el marco de la Revisión por la Dirección y publicar en la web institucional, evidenciable en actas.</t>
  </si>
  <si>
    <t>Resultados socializados en las sesiones programadas del equipo Técnico de la Política de servicio al ciudadano y publicadas en la página web de la Entidad.</t>
  </si>
  <si>
    <t>Sesiones realizadas por el equipo técnico/sesiones programadas por el equipo técnico</t>
  </si>
  <si>
    <t>Articular la operación y funcionamiento de la OSC acorde con los lineamientos dados para la implementación de las políticas que incidan en la relación Estado - Ciudadano, definidas por el Departamento Administrativo de la Función Pública.</t>
  </si>
  <si>
    <t>Informe de implementación de las actividades programadas en el marco de la relación Estado - Ciudadano.</t>
  </si>
  <si>
    <t>Actividades cumplidas para la implementación de las políticas/Actividades programadas.</t>
  </si>
  <si>
    <t>2. Fortalecimiento de los Canales de Atención</t>
  </si>
  <si>
    <t>Realizar las actividades necesarias en los tres canales de atención de la SED (Presencial, Telefónico y Virtual) para cumplir con el indicador de nivel de servicio propuesto, evidenciado en los informes de Gestión de Operaciones.</t>
  </si>
  <si>
    <t xml:space="preserve">
Cumplir el indicador del nivel de servicio acumulado anual mínimo en el 92%.</t>
  </si>
  <si>
    <t xml:space="preserve">
Número de atenciones efectivas en los canales gestionados por el centro de contacto) / Número total de atenciones del centro de contacto</t>
  </si>
  <si>
    <t>Fortalecer la accesibilidad incluyente en los canales de atención presencial de las Direcciones Locales de Educación -DLE-</t>
  </si>
  <si>
    <t>Cumplir al 100% las actividades programadas en el Plan de Infraestructura Incluyente</t>
  </si>
  <si>
    <t xml:space="preserve">Número de Sedes Administrativas intervenidas de acuerdo a la Norma Técnica Colombiana de Accesibilidad NTC 6047 / Número total de Sedes Adminitrativas proyectadas a intervenir en el año 2023.
</t>
  </si>
  <si>
    <t xml:space="preserve">Dirección de Construcción y Conservación de Establecimientos Educativos
</t>
  </si>
  <si>
    <t>2.3</t>
  </si>
  <si>
    <t xml:space="preserve">Realizar la evaluación de calidad y de servicio en los tres canales de atención de la SED, generando las acciones de mejora requeridas. </t>
  </si>
  <si>
    <t>Mantener en el 89% el Nivel de satisfacción del servicio prestado en los canales de atención de la Oficina de Servicio al Ciudadano acumulado anual.</t>
  </si>
  <si>
    <t>"Número de ciudadanos satisfechos con el servicio prestado desde la OSC de la SED /Total de ciudadanos encuestados*100
Nota: Se tomara como satisfacho las calificaciones superiores o iguales a 7 según la metodología establecida.</t>
  </si>
  <si>
    <t>2.4</t>
  </si>
  <si>
    <t>Fortalecer la atención  inclusiva y los protocolos correspondientes en los canales presencial, telefónico y virtual, según plan de trabajo definido por el equipo Técnico de Servicio al Ciudadano.</t>
  </si>
  <si>
    <t xml:space="preserve">
(Actividades cumplidas /actividades planteadas en el plan de Trabajo)*100.</t>
  </si>
  <si>
    <t>Lider Oficina de Servicio al Ciudadano y con el apoyo de las siguientes dependencias:
- Dirección de Construcción y Conservación de Establecimientos Educativos
- Dirección de Servicios Administrativos
- Oficina Asesora de Comuncación y Prensa
- Dirección de Inclusión e Integración de poblaciones
- Oficina de las Tecnologías de la información y las comunicaciones</t>
  </si>
  <si>
    <t>3. Talento Humano</t>
  </si>
  <si>
    <t>Desarrollar actividades de sensibilización para el fortalecimiento y uso del lenguaje claro en la entidad.</t>
  </si>
  <si>
    <t>Realizar las actividades necesarias de sensibilización que promuevan el uso del lenguaje claro e incluyente en los canales de atención.</t>
  </si>
  <si>
    <t>Número de actividades de sensibilización realizadas/Nro de actividades de sensibilización programadas</t>
  </si>
  <si>
    <t>Oficina de Servicio al Ciudadano/ Dirección de Talento Humano</t>
  </si>
  <si>
    <t>Desarrollar actividades de fortalecimiento de habilidades y aptitudes para la prestación del servicio dirigida al personal de la Oficina de Servicio al Ciudadano evidenciables en el Informe de Cualificación y Promoción</t>
  </si>
  <si>
    <t>Realizar actividades de acompañamiento en cualificación relacionadas con la prestación del servicio al personal de Nivel Central,  local e institucional de la SED</t>
  </si>
  <si>
    <t xml:space="preserve">
Sumatoria</t>
  </si>
  <si>
    <t xml:space="preserve">
4</t>
  </si>
  <si>
    <t>Número de actividades de  realizadas/Nro de actividades de sensibilización programadas en el periodo tiempo establecido.</t>
  </si>
  <si>
    <t>Oficina de Servicio al Ciudadano / Talento Humano</t>
  </si>
  <si>
    <t>4. Normativo y procedimental</t>
  </si>
  <si>
    <t>Realizar y socializar un Informe mensual  de PQRSDF, para la generacion de acciones de mejora por parte de las dependencias de la SED y el cumplimiento de la normatividad vigente.</t>
  </si>
  <si>
    <t>Realizar  12 informes  durante la vigencia que fortalezcan el Servicio  al Ciudadano. Los cuales se reportarán desde diciembre de la vigencia anterior a noviembre del año en curso.</t>
  </si>
  <si>
    <t xml:space="preserve">(Número de Informes realizados / Número de Informes Programados)*100
</t>
  </si>
  <si>
    <t>5. Relacionamiento con el Ciudadano</t>
  </si>
  <si>
    <t xml:space="preserve">Socializar la estrategia de comunicación para el público interno y externo, en los temas de carta de Trato Digno y Defensor de la Ciudadania. </t>
  </si>
  <si>
    <t xml:space="preserve">Realizar 2 actividades comunicativas interna y externa en el año para sensibilizar y socializar al público objetivo la carta de Trato Digno y defensor de la ciudadania. </t>
  </si>
  <si>
    <t>Número de sensibilizaciones y socializaciones realizadas/sensibilizaciones y socializaciones programadas</t>
  </si>
  <si>
    <t>Oficina de Servicio al Ciudadano/Oficina Asesora de Comunicación y Prensa</t>
  </si>
  <si>
    <t>6.  Análisis de la información de las denuncias de corrupción</t>
  </si>
  <si>
    <t>Generar los informes sobre las denuncias por presuntos actos de corrupción allegadas a la Oficina de control disciplinario de instrucción y la Oficina de control disciplinario de juzgamiento de la SED. (Directiva 001 de 2021 de la Alcaldía Mayor de Bogotá).</t>
  </si>
  <si>
    <t>Número de Informes realizados /Informes  programados</t>
  </si>
  <si>
    <t>Oficina Control Disciplinario de Instrucción / Oficina Control Disciplinario de Juzgamiento</t>
  </si>
  <si>
    <t>PROGRAMA DE TRANSPARENCIA Y ETICA PÚBLICA
COMPONENTE 4. RACIONALIZACIÓN DE TRÁMITES</t>
  </si>
  <si>
    <t>DATOS TRÁMITES A RACIONALIZAR</t>
  </si>
  <si>
    <t>ACCIONES DE RACIONALIZACIÓN A DESARROLLAR</t>
  </si>
  <si>
    <t>PLAN DE EJECUCIÓN</t>
  </si>
  <si>
    <t>MONITOREO/SEGUIMIENTO  CUATRIMESTRE</t>
  </si>
  <si>
    <t>TIPO</t>
  </si>
  <si>
    <t>NÚMERO</t>
  </si>
  <si>
    <t>NOMBRE DEL TRÁMITE</t>
  </si>
  <si>
    <t>ESTADO
SUIT</t>
  </si>
  <si>
    <t>SITUACIÓN ACTUAL</t>
  </si>
  <si>
    <t>MEJORA POR IMPLEMENTAR</t>
  </si>
  <si>
    <t>BENEFICIO AL CIUDADANO O ENTIDAD</t>
  </si>
  <si>
    <t>TIPO RACIONALIZACIÓN</t>
  </si>
  <si>
    <t>ACCIONES DE RACIONALIZACIÓN</t>
  </si>
  <si>
    <t>TIPO DE META          (Sumatoria/ Porcentaje de ejecución por cuatrimestre (Demanda))</t>
  </si>
  <si>
    <t>FECHA INICIO</t>
  </si>
  <si>
    <t>FECHA FINAL RACIONALIZACIÓN</t>
  </si>
  <si>
    <t>Trámite</t>
  </si>
  <si>
    <t>Asignación de cupo escolar</t>
  </si>
  <si>
    <t>Inscrito</t>
  </si>
  <si>
    <t>Las familias y/o acudientes realizan la solicitud de cupo escolar nuevo a través del aplicativo web de inscripciones (diligenciando el formulario de inscripciones) establecido por la SED, de acuerdo con el artículo 41 (Crónograma del proceso de gestiónde la cobertura) de la Resolución No. 2797 de 2022 “Por la cual se establece el proceso de gestión de la cobertura 2022-2023 en el Sistema Educativo de Bogotá, D.C.", con el soporte de las Direcciones Locales de Educación e IED.
Adicionalmente a través del mismo aplicativo las familias y/o acudientes pueden modificar el formulario de inscripción de acuerdo con la necesidad  reduciendo la duplicidad en los formularios  y la atención personalizada.
Después de la publicación de resultados las familias y/o acudientes tienen 5 días hábiles para la aceptación del cupo por el mismo aplicativo. Y, una vez aceptado el cupo, cuentan con 5 días hábiles adicionales para la formalización de la matrícula  de forma presencial en la IED asignada, presentado la documentación requerida. En caso de no cumplir con los tiempo establecidos, se entenderá que no están interesados en el cupo  asignado y éste será liberado.</t>
  </si>
  <si>
    <t xml:space="preserve">Las familias y/o acudientes realizan la solicitud de cupo escolar nuevo a través del aplicativo web de inscripciones (diligenciando el formulario de inscripciones donde podrán registar minimo 3 o máximo 10 opciones de sedes) establecido por la SED, de acuerdo con el artículo 42 (Crónograma del proceso de gestiónde la cobertura) de la Resolución No. 3144 de 2023 “Por la cual se establece el proceso de gestión de la cobertura 2023-2024 en el Sistema Educativo de Bogotá, D.C.", con el soporte de las Direcciones Locales de Educación e IED, realziando el registro con los datos básicos del solicitante.
Adicionalmente a través del mismo aplicativo las familias y/o acudientes pueden modificar el formulario de inscripción de acuerdo con la necesidad  reduciendo la duplicidad en los formularios  y la atención personalizada, 
Para la asignación de cupos adicional a la asigacion por opciones y georeferenciación se adicionará la asignación directa. 
Después de la publicación de resultados las familias y/o acudientes tienen 5 días hábiles para la aceptación del cupo por el mismo aplicativo. Y, una vez aceptado el cupo, debe diligenmciar la información requerida para la formalización de la matricula, cuentan con 5 días hábiles adicionales para la formalización de esta,  de forma presencial en la IED asignada,  En caso de no cumplir con los tiempo establecidos, se entenderá que no están interesados en el cupo  asignado y éste será liberado.
La dirección de cobertura de manera masiva realizar el cargue de matricula a cada IED de los estudiantes que realizaron la formalización 
</t>
  </si>
  <si>
    <t>*Garantizar el derecho fundamental a la educación de  niñas, niños, aolescentes y jóvenes (NNAJ).
*Mejorar los tiempos de atención y respuesta a las solicitudes 
*Mejora en los canales de atención 
*Lenguaje claro 
*Mejor acceso a la información de los procesos en cada uno de los canales que maneja la SED
*Evita los desplazamientos de la ciudadanía
* Garantizar transparencia y oportunidad en el trámite</t>
  </si>
  <si>
    <t>Normativa
Administrativo
Tecnológico</t>
  </si>
  <si>
    <t xml:space="preserve">1.Normativa: Resolución de la gestión de la cobertura para cada vigencia, de acuerdo con los lineamientos y la norma establecida por el MEN para la optimización del proceso de matrículas de tal forma que aumente la cobertura educativa, reducción de los tiempos y de pasos en el trámite.
2.Administrativo: Reducción de pasos y simplificación de los formularios para la optimización del proceso de atención a las familias y/o acudientes. Así como ampliación de oferta educativa oficial para dar mayor acceso a los NNAJ.
3.Tecnológico: Mejora de la infraestructura tecnológica que permite optimizar los proceso realizados por las IED y la atención a las familias y/o acudientes. </t>
  </si>
  <si>
    <t>Trámite racionalizado/Total de Trámites a racionalizar</t>
  </si>
  <si>
    <t>Enero 2024</t>
  </si>
  <si>
    <t>Octubre 2024</t>
  </si>
  <si>
    <t>Dirección de Cobertura</t>
  </si>
  <si>
    <t>Traslado de estudiantes antiguos</t>
  </si>
  <si>
    <t xml:space="preserve">Las familias y/o acudientes realizan la solicitud de traslado de IED a través del aplicativo web de traslados (diligenciando el formulario de traslado) establecido por la SED, de acuerdo con el artículo 41 (Crónograma del proceso de gestiónde la cobertura) de la Resolución No. 2797 de 2022 “Por la cual se establece el proceso de gestión de la cobertura 2022-2023 en el Sistema Educativo de Bogotá, D.C.", con el soporte de las Direcciones Locales de Educación e IED.
Después de la publicación de resultados las familias y/o acudientes tienen 5 días hábiles para la formalización de la matrícula  de forma presencial en la IED asignada, presentado la documentación requerida. En caso de no cumplir con los tiempo establecidos, se entenderá que no están interesados en el cupo  solicitado y el o la estudiante continuará  en la IED de origen. </t>
  </si>
  <si>
    <t>Las familias y/o acudientes realizan la solicitud de traslado de IED a través del aplicativo web de traslados (diligenciando el formulario de traslado) establecido por la SED, de acuerdo con el artículo 42 (Crónograma del proceso de gestiónde la cobertura) de la Resolución No. 3144 de 2023 “Por la cual se establece el proceso de gestión de la cobertura 2023-2024 en el Sistema Educativo de Bogotá, D.C.", con el soporte de las Direcciones Locales de Educación e IED.
Después de la publicación de resultados las familias y/o acudientes tienen 5 días hábiles para la formalización de la matrícula  de forma presencial en la IED asignada, presentado la documentación requerida. En caso de no cumplir con los tiempo establecidos, se entenderá que no están interesados en el cupo  solicitado y el o la estudiante continuará  en la IED de origen. 
La dirección de cobertura de manera masiva realizara el cargue de matricula a cada IED de los estudiantes que realizaron la formalización .</t>
  </si>
  <si>
    <t>*Garantizar el derecho fundamental a la educación de  niñas, niños, aolescentes y jóvenes.
*Mejorar los tiempos de atención y respuesta a las solicitudes 
*Mejora en los canales de atención 
*Lenguaje claro 
*Mejor acceso a la información de los procesos en cada uno de los canales que maneja la SED
*Evita los desplazamientos de la ciudadanía
* Garantizar transparencia y oportunidad en el trámite</t>
  </si>
  <si>
    <t>Beneficios de transporte Escolar (rutas y subsidio), para estudiantes de las Instituciones Educativas con matricula oficial distrital</t>
  </si>
  <si>
    <t xml:space="preserve">Los padres de familia y/o acudietnes de estudiantes de Instituciones Educactivas Distritales, con beneficios de movildiad escolar, presentan requeitrimientos o solciitudes sobre temas relacionados con la asignación y ejecución de los beneficio (rutas, subsidios, medios alternativos) a travez de los canales Bogota te ecucha, FUT, correo electrónico , SIGA. </t>
  </si>
  <si>
    <t xml:space="preserve">El propósito de la mejora es estandarizar a traves de un formulario fisico de radicación de la solicitud de los tipos de requermientos o solicitudes que se presentan durante la asignación y ejecución del beneficio de movilidad escolar asignado al estudiante, de forma clara, organizada y precisa, lo anterior con el fin de brindar una respuesta acertiva y la atención a los requerimientos de manera eficiente. </t>
  </si>
  <si>
    <t xml:space="preserve">* Estandarización de la solicitud
* Precisión en la información de los requerimientos
* Respuesta acertiva y efectiva
</t>
  </si>
  <si>
    <t xml:space="preserve">
Administrativo
</t>
  </si>
  <si>
    <t>1. Diseño del formulario
2. Presentación de la propuesta al interior de la SAP
3. Ajustes  de la propuesta
4. Pilotaje del formulario
5 Ajustes del pilotaje
6. Presentación a la OAP
7. Ajustes recibidos por la OAP
8: Aprobación de la OAP
9. Implementación y socialización
10. Evaluación y mejor continua</t>
  </si>
  <si>
    <t>COMPONENTE 5. APERTURA DE INFORMACIÓN Y DATOS ABIERTOS</t>
  </si>
  <si>
    <t>1. Apertura de datos para los ciudadanos y grupos de interés</t>
  </si>
  <si>
    <t>Efectuar convocatoria interna a las áreas para la identificación, procesamiento y apertura de datos abiertos de la SED desde sus sistemas de información, a fin de facilitar su uso y aplicación, según Guía Datos Abiertos SED.</t>
  </si>
  <si>
    <t>100% Datos abiertos identificados en la entidad publicados en el Link transparencia institucional y portales de datos abiertos Nacional y Distrital</t>
  </si>
  <si>
    <t>Convocatorias realizadas / Convocatorias programadas</t>
  </si>
  <si>
    <t>Oficina de las Tecnologías de la Información y las Comunicaciones
Oficina Asesora de Planeación</t>
  </si>
  <si>
    <t>Realizar ejercicios de aprovechamiento de datos abiertos, a partir de los conjuntos de datos publicados por la SED en el portal Distrital</t>
  </si>
  <si>
    <t xml:space="preserve">Un ejercicio realizado por la SED, que utilice uno o varios conjuntos de datos abiertos. </t>
  </si>
  <si>
    <t xml:space="preserve"> Ejercicios realizados / Ejercicios pactados</t>
  </si>
  <si>
    <t>Oficina de las Tecnologías de la Información y las Comunicaciones</t>
  </si>
  <si>
    <t>2. Entrega de información en lenguaje sencillo que de cuenta de la gestión institucional</t>
  </si>
  <si>
    <t>Generar y/o  publicar productos comunicativos relacionados a los resultados de la gestión institucional de la entidad.</t>
  </si>
  <si>
    <t>100% de productos comunicativos elaborados y/o publicados por demanda, sobre cumplimiento de metas y/o gestión institucional presentado a la comunidad de forma clara y sencilla.</t>
  </si>
  <si>
    <t xml:space="preserve">Productos periodísticos publicados / Productos periodísticos solicitados </t>
  </si>
  <si>
    <t>3. Apertura de Información Presupuestal, Institucional y de Resultados</t>
  </si>
  <si>
    <t>Generar y/o  publicar productos comunicativos relacionados a los resultados de la ejecución financiera de la entidad.</t>
  </si>
  <si>
    <t>100% de productos comunicativos elaborados y/o publicados por demanda, sobre la ejecución financiera de la Entidad, buscando la fácil comprensión de los resultados presentados por parte de la comunidad.</t>
  </si>
  <si>
    <t>Oficina Asesora de Comunicación y Prensa
Dirección Financiera</t>
  </si>
  <si>
    <t>4. Estandarización de Datos Abiertos para intercambio de información</t>
  </si>
  <si>
    <t>Publicar datos geográficos y espaciales en el portal de Mapas Bogotá y portal de Datos Abiertos de Bogotá y Colombia</t>
  </si>
  <si>
    <t>23 conjuntos de datos actualizados y publicados en el portal de Datos Abiertos de Bogotá y Mapas Bogotá - IDECA.</t>
  </si>
  <si>
    <t>Número de conjuntos de datos actualizados y publicados en el portal de Datos Abiertos de Bogotá y Mapas Bogotá - IDECA.</t>
  </si>
  <si>
    <t>COMPONENTE 6. PARTICIPACIÓN E INNOVACIÓN EN LA GESTIÓN PÚBLICA</t>
  </si>
  <si>
    <t>1.Ciudadanía en la toma de decisiones públicas</t>
  </si>
  <si>
    <t>Fortalecer y  difundir del  Observatorio de Acceso y Permanencia (OAPE).</t>
  </si>
  <si>
    <t>Posicionamiento de los observatorios de la SED con información útil y de fácil acceso, que estimule el uso recurrente por parte de los grupos de valor.</t>
  </si>
  <si>
    <t xml:space="preserve">(Actividades ejecutadas del Plan de fortalecimiento y difusión/Actividades programadas del Plan de fortalecimiento y difusión del OAPE)*100 </t>
  </si>
  <si>
    <t>Dirección de cobertura - Subsecretaría de Acceso y Permanencia</t>
  </si>
  <si>
    <t>Posicionar el Observatorio de Convivencia Escolar de Bogotá.</t>
  </si>
  <si>
    <t xml:space="preserve">Divulgación del Observatorio de Convivencia Escolar para que sea de amplio conocimiento, de fácil acceso y uso recurrente por parte de la comunidad educativa, la ciudadanía y las entidades a nivel local y nacional. </t>
  </si>
  <si>
    <t>(Actividades ejecutadas del componente de divulgación en el plan de acción del Observatorio/Actividades programadas del componente de divulgación en el plan de acción del Observatorio) *100</t>
  </si>
  <si>
    <t xml:space="preserve">Oficina para la Convivencia Escolar </t>
  </si>
  <si>
    <t>Gestionar el Plan Institucional de Participación Ciudadana</t>
  </si>
  <si>
    <t xml:space="preserve">Desarrollar las 9 metas programadas en el Plan Institucional de Participación Ciudadana </t>
  </si>
  <si>
    <t>(Actividades ejecutadas del Plan Institucional de Participación Ciudadana/Actividades programadas en  el Plan Institucional de Participación Ciudadana) *100</t>
  </si>
  <si>
    <t>Publicar en el botón de transparencia los proyectos de normas para comentarios, de acuerdo con los requerimientos que realicen las diferentes áreas.</t>
  </si>
  <si>
    <t xml:space="preserve">Informe de publicaciones de los proyetos de normas para comentarios publicados en el botón de transparencia de la SED. </t>
  </si>
  <si>
    <t>Informe consolidado de proyectos de normas publicados en el botón de transparencia de la SED.</t>
  </si>
  <si>
    <t>Oficina de Comunicación y prensa y Oficina Asesora Jurídica</t>
  </si>
  <si>
    <t>2. Iniciativas de innovación por articulación Institucional</t>
  </si>
  <si>
    <t xml:space="preserve">Promover la apropiación de experiencias innovadoras mediante la identificación, registro y difusión del Banco de Buenas prácticas y Lecciones Aprendidas de la SED. </t>
  </si>
  <si>
    <t>Registro de Buenas Prácticas y Lecciones aprendidas, que estimule la apropiación de experiencias de aprendizaje institucional y la retención de conocimiento relevante en la SED.</t>
  </si>
  <si>
    <t>(Experiencias registradas/Experiencias identificadas)*100</t>
  </si>
  <si>
    <t>Implementar el Modelo de Gestión Institucional MGI</t>
  </si>
  <si>
    <t xml:space="preserve">Lograr la meta del 100% y mantener la implementación del MGI en los colegios distritales, siendo sus productos herramientas de planeación, rutas temáticas transversales, y documentos consolidados que dan cuenta de la gestión de los CIS en los colegios y un micrositio web de MGI. </t>
  </si>
  <si>
    <t>(Número de instituciones educativas que tienen implementado MGI/Número de instituciones educativas que requieren implementar MGI)*100</t>
  </si>
  <si>
    <t>Dirección General de Educación y Colegios Distritales</t>
  </si>
  <si>
    <t>Implementar el Mapa de procesos institucional y el Mapa de procesos local.</t>
  </si>
  <si>
    <t>Lograr el 100% de las IED con mapas de procesos institucional. Lograr el 100% del diseño y caracterizaciones de las 19 DILES. Los productos son mapas de proceso, Diseño Mapa de Procesos Local y Caracterizacion de Local e Institucional.</t>
  </si>
  <si>
    <t>(Número de mapas de procesos elaborados/Número de mapas de procesos requeridos)*100</t>
  </si>
  <si>
    <t>3. Redes de Innovación Pública</t>
  </si>
  <si>
    <t>Hacer seguimiento a la plataforma SACE y centralizar la información de aliados, ofertas y demandas que se den en nivel central de la SED así como en instituciones educativas.</t>
  </si>
  <si>
    <t>Actualizar y difundir el mapa de aliados estratégicos inscritos en la plataforma del Sistema de Alianzas y Cooperación Escolar-SACE.</t>
  </si>
  <si>
    <t>(Aliados estratégicos + interesados registrados/ Aliados estratégicos e interesados identificados)*100</t>
  </si>
  <si>
    <t>Dirección de Relaciones con Sector Educativo Privado</t>
  </si>
  <si>
    <t>Registrar las innovaciones pedagógicas y experiencias territoriales más significativas que se den en el marco del programa ECO-Entornos Educativos Protectores y Confiables</t>
  </si>
  <si>
    <t>Boletines informativos mensuales que consolidan las experiencias y acciones más significativas gestadas en territorio derivadas del programa ECO</t>
  </si>
  <si>
    <t>Número de boletines publicados en el micrositio del programa ECO.
https://www.educacionbogota.edu.co/portal_institucional/eco-programa-entornos-educativos-protectores-confiables.</t>
  </si>
  <si>
    <t>Implementar la Estrategia de Dinamización del Centro de Innovación Educativa Ciudad Maestra</t>
  </si>
  <si>
    <t>Ejecución de la Estrategia de dinamización del Centro de Innovación Educativa Ciudad Maestra.</t>
  </si>
  <si>
    <t xml:space="preserve">(Actividades ejecutadas del Plan de Acción dinamización del Centro de Innovación Educativa Ciudad Maestra/Actividades programadas dentro del Plan de Acción de Dinamización del Centro de Innovación Educativa Ciudad Maestra) *100
</t>
  </si>
  <si>
    <t>Dirección de formación de docentes e Innovaciones Pedagógicas.</t>
  </si>
  <si>
    <t>PROGRAMA DE TRANSPARENCIA Y ETICA PÚBLICA - COMPONENTE 8.2. MAPA DE RIESGOS DE CORRUPCIÓN</t>
  </si>
  <si>
    <t>2. IDENTIFICACIÓN DEL RIESGO</t>
  </si>
  <si>
    <t>3. ANALSIS DEL RIESGO</t>
  </si>
  <si>
    <t>4. VALORACIÓN DEL RIESGO</t>
  </si>
  <si>
    <t>No.</t>
  </si>
  <si>
    <t>CONTEXTO DEL PROCESO, EXTERNO E INTERNO)</t>
  </si>
  <si>
    <t>RIESGO</t>
  </si>
  <si>
    <t>CLASIFICACIÓN</t>
  </si>
  <si>
    <t>CAUSAS</t>
  </si>
  <si>
    <t>CONSECUENCIAS</t>
  </si>
  <si>
    <t xml:space="preserve">TRAMITE Y/O  OTRO PROCEDIMIENTO ADMINISTRATIVO (OPA) RELACIONADO CON EL RIESGO </t>
  </si>
  <si>
    <t>PROBABILIDAD</t>
  </si>
  <si>
    <t>PREGUNTAS PARA DEFINIR EL IMPACTO</t>
  </si>
  <si>
    <t>IMPACTO</t>
  </si>
  <si>
    <t>RIESGO INHERENTE</t>
  </si>
  <si>
    <t>OPCIÓN MANEJO</t>
  </si>
  <si>
    <t>ACTIVIDAD DE CONTROL</t>
  </si>
  <si>
    <t>TIPO DE CONTROL</t>
  </si>
  <si>
    <t>DISEÑO DEL CONTROL</t>
  </si>
  <si>
    <t>PUNTAJE  POR CONTROL</t>
  </si>
  <si>
    <t>RANGO CALIFICACIÓN  DISEÑO DEL CONTROL</t>
  </si>
  <si>
    <t>EJECUCIÓN DEL CONTROL</t>
  </si>
  <si>
    <t>SOLIDEZ INDIVIDUAL DEL CONTROL</t>
  </si>
  <si>
    <t xml:space="preserve">VALOR SOLIDEZ INDIVIDUAL DEL CONTROL </t>
  </si>
  <si>
    <t>CALIFICACIÓN SOLIDEZ DEL  CONJUNTO DE CONTROLES (Promedio solidez del conjunto de controles)</t>
  </si>
  <si>
    <t>TIPO DE META (Sumatoria/ Porcentaje de ejecución por cuatrimestre (Demanda))</t>
  </si>
  <si>
    <t>SOPORTE (REGISTRO)</t>
  </si>
  <si>
    <t>SOLIDEZ DEL CONJUNTO DE LOS CONTROLES</t>
  </si>
  <si>
    <t>CONTROLES AYUDAN A DISMINUIR PROBABILIDAD</t>
  </si>
  <si>
    <t>CONTROLES AYUDAN A DISMINUIR IMPACTO</t>
  </si>
  <si>
    <t>Probabilidad</t>
  </si>
  <si>
    <t>Impacto</t>
  </si>
  <si>
    <t>Evaluacion</t>
  </si>
  <si>
    <t>Medida de Respuesta (Riesgo Residual)</t>
  </si>
  <si>
    <t>ACTIVIDADES DE CONTROL PARA TRATAMIENTO RIESGOS</t>
  </si>
  <si>
    <t>PROCESO Y OBJETIVO DEL PROCESO</t>
  </si>
  <si>
    <t xml:space="preserve">FACTORES EXTERNOS </t>
  </si>
  <si>
    <t xml:space="preserve">FACTORES INTERNOS </t>
  </si>
  <si>
    <t>CRITERIO DE EVALUACIÓN</t>
  </si>
  <si>
    <t>OPCIÓN DE RESPUESTA AL CRITERIO DE EVALUACIÓN</t>
  </si>
  <si>
    <t>PESO EN LA EVALUACIÓN DEL DISEÑO DEL CONTROL</t>
  </si>
  <si>
    <t>Actividad de monitoreo al control y  Acción de contingencia para el caso en que se materialice el riesgo.</t>
  </si>
  <si>
    <t>Fecha Inicio</t>
  </si>
  <si>
    <t>Fecha Fin</t>
  </si>
  <si>
    <t>Responsable</t>
  </si>
  <si>
    <t>Indicador</t>
  </si>
  <si>
    <t>% DE AVANCE</t>
  </si>
  <si>
    <t>OBSERVACIONES</t>
  </si>
  <si>
    <t>Si el riesgo de corrupción se materializa podría….</t>
  </si>
  <si>
    <t>Si/No</t>
  </si>
  <si>
    <t>Total</t>
  </si>
  <si>
    <t>}</t>
  </si>
  <si>
    <t>GESTIÓN DEL TALENTO HUMANO
OBJETIVO: Gestionar el  ciclo de vida del personal mediante la definición y ejecución de programas, planes y políticas de ingreso, desarrollo y retiro que permitan contar con servidores públicos competentes, comprometidos y felices.</t>
  </si>
  <si>
    <t>AMENAZAS: Presiones indebidas o amenazas por parte de terceros que puedan ocasionar su favorecimiento en las acciones realizadas por parte de los funcionarios y/o contratistas de la Oficina de Nómina.</t>
  </si>
  <si>
    <t>DEBILIDADES: Toma de decisiones por parte de los funcionarios y/o contratistas de la Oficina de Nómina, basadas en intereses particulares, dádivas.</t>
  </si>
  <si>
    <t>Posibilidad de favorecimientos en el pago de las nóminas y manipulación de éstas por parte de los funcionarios y contratistas para beneficio propio o de otros.</t>
  </si>
  <si>
    <t>Riesgo de Corrupción</t>
  </si>
  <si>
    <t>Causa 1: Toma de decisiones por parte de los funcionarios y/o contratistas de la Oficina de Nómina, basadas en intereses particulares, dádivas, presiones indebidas o amenazas por parte de terceros</t>
  </si>
  <si>
    <t>Detrimento patrimonial.
Perdida de credibilidad.
Inicio de procesos disciplinarios y penales</t>
  </si>
  <si>
    <t>Ningun tramite y/o procedimiento administrativo</t>
  </si>
  <si>
    <t>Rara vez</t>
  </si>
  <si>
    <t>¿Afectar al grupo de funcionarios del proceso?</t>
  </si>
  <si>
    <t>Si</t>
  </si>
  <si>
    <t>Reducir</t>
  </si>
  <si>
    <t xml:space="preserve">Control 1:  
El jefe de la Oficina de Nómina apoyado en su equipo de funcionarios de planta y contratistas, mensualmente revisan una muestra aleatoria de la información cargada en Sharepoint por las áreas responsables vs lo existente en el sistema Integrado para la Gestión de Talento Humano y Nómina, con el fin de identificar aquellas novedades que presenten inconsistencias y notifican a través de correo electrónico  al encargado de registrarlas en el sistema para la corrección pertinente por parte del área responsable, adjuntando los respectivos soportes: Pre liquidación de nómina con registros de revisión o archivos en Excel de las consultas y cruces realizados o pantallazos de lo encontrado. 
Evidencia: Cuadro resumen novedades aplicadas en la nómina mensual, correo mensual en el cual se informa a las áreas encargadas la apertura del cronograma para el ingreso de novedades, reporte de la ejecución presupuestal con el mismo corte del informe de seguimiento.          </t>
  </si>
  <si>
    <t>Preventivo</t>
  </si>
  <si>
    <t>Asignación del responsable</t>
  </si>
  <si>
    <t>Asignado</t>
  </si>
  <si>
    <t>Fuerte</t>
  </si>
  <si>
    <t>Jefe Oficina de Nómina
Funcionarios Oficina de Nómina
Contratistas Oficina de Nómina</t>
  </si>
  <si>
    <t>Cuadro resumen novedades aplicadas en la nómina mensual, correo mensual en el cual se informa a las áreas encargadas la apertura del cronograma para el ingreso de novedades, reporte de la ejecución presupuestal con el mismo corte del informe de seguimiento.</t>
  </si>
  <si>
    <t>Directamente</t>
  </si>
  <si>
    <t>No disminuye</t>
  </si>
  <si>
    <r>
      <rPr>
        <b/>
        <sz val="11"/>
        <color rgb="FF000000"/>
        <rFont val="Calibri"/>
        <scheme val="minor"/>
      </rPr>
      <t xml:space="preserve">Actividad de monitoreo a los controles:                                        </t>
    </r>
    <r>
      <rPr>
        <sz val="11"/>
        <color rgb="FF000000"/>
        <rFont val="Calibri"/>
        <scheme val="minor"/>
      </rPr>
      <t>Comparar aleatoriamente una muestra de la información de novedades del mes registradas en SharePoint, archivo plano o ingreso directo por las áreas responsables vs lo existente en el sistema de liquidación de nómina.</t>
    </r>
  </si>
  <si>
    <t>Funcionarios Oficina de Nómina
Contratistas Oficina de Nómina</t>
  </si>
  <si>
    <t>Eficacia : # de Novedades efectivamente corregidas / # de Novedades reportadas con inconsistencias X 100</t>
  </si>
  <si>
    <t>¿Afectar el cumplimiento de metas y objetivos de la dependencia?</t>
  </si>
  <si>
    <t>Segregación  y autoridad del responsable</t>
  </si>
  <si>
    <t xml:space="preserve">Adecuado </t>
  </si>
  <si>
    <r>
      <rPr>
        <b/>
        <sz val="11"/>
        <color theme="1"/>
        <rFont val="Calibri"/>
        <family val="2"/>
        <scheme val="minor"/>
      </rPr>
      <t>POLÍTICOS</t>
    </r>
    <r>
      <rPr>
        <sz val="11"/>
        <color theme="1"/>
        <rFont val="Calibri"/>
        <family val="2"/>
        <scheme val="minor"/>
      </rPr>
      <t>: cambios de gobierno, legislación, políticas públicas, regulación.</t>
    </r>
  </si>
  <si>
    <t>¿Afectar el cumplimiento de misión de la Entidad?</t>
  </si>
  <si>
    <t>No</t>
  </si>
  <si>
    <t>Periodicidad</t>
  </si>
  <si>
    <t>Oportuna</t>
  </si>
  <si>
    <r>
      <rPr>
        <b/>
        <sz val="11"/>
        <color theme="1"/>
        <rFont val="Calibri"/>
        <family val="2"/>
        <scheme val="minor"/>
      </rPr>
      <t>ECONÓMICOS Y FINANCIEROS</t>
    </r>
    <r>
      <rPr>
        <sz val="11"/>
        <color theme="1"/>
        <rFont val="Calibri"/>
        <family val="2"/>
        <scheme val="minor"/>
      </rPr>
      <t>: disponibilidad de capital, liquidez, mercados financieros, desempleo, competencia.</t>
    </r>
  </si>
  <si>
    <t>¿Afectar el cumplimiento de la misión del sector al que pertenece la Entidad?</t>
  </si>
  <si>
    <t>Propósito</t>
  </si>
  <si>
    <t>Prevenir</t>
  </si>
  <si>
    <r>
      <rPr>
        <b/>
        <sz val="11"/>
        <color theme="1"/>
        <rFont val="Calibri"/>
        <family val="2"/>
        <scheme val="minor"/>
      </rPr>
      <t>SOCIALES Y CULTURALES</t>
    </r>
    <r>
      <rPr>
        <sz val="11"/>
        <color theme="1"/>
        <rFont val="Calibri"/>
        <family val="2"/>
        <scheme val="minor"/>
      </rPr>
      <t>: demografía, responsabilidad social, orden público.</t>
    </r>
  </si>
  <si>
    <t>¿Generar pérdida de confianza de la Entidad, afectando su reputación?</t>
  </si>
  <si>
    <t>Cómo  se realiza la actividad del control</t>
  </si>
  <si>
    <t>Confiable</t>
  </si>
  <si>
    <r>
      <rPr>
        <b/>
        <sz val="11"/>
        <color theme="1"/>
        <rFont val="Calibri"/>
        <family val="2"/>
        <scheme val="minor"/>
      </rPr>
      <t>TECNOLÓGICOS</t>
    </r>
    <r>
      <rPr>
        <sz val="11"/>
        <color theme="1"/>
        <rFont val="Calibri"/>
        <family val="2"/>
        <scheme val="minor"/>
      </rPr>
      <t>: avances en tecnología, acceso a sistemas de información externos, gobierno en línea.</t>
    </r>
  </si>
  <si>
    <t>¿Generar pérdida de recursos económicos?</t>
  </si>
  <si>
    <t>Qué pasa con las observaciones o desviaciones?</t>
  </si>
  <si>
    <t>Se investigan y resuelven oportunamente</t>
  </si>
  <si>
    <r>
      <rPr>
        <b/>
        <sz val="11"/>
        <color theme="1"/>
        <rFont val="Calibri"/>
        <family val="2"/>
        <scheme val="minor"/>
      </rPr>
      <t>AMBIENTALES</t>
    </r>
    <r>
      <rPr>
        <sz val="11"/>
        <color theme="1"/>
        <rFont val="Calibri"/>
        <family val="2"/>
        <scheme val="minor"/>
      </rPr>
      <t>: emisiones y residuos, energía, catástrofes naturales, desarrollo sostenible.</t>
    </r>
  </si>
  <si>
    <t>¿Afectar la generación de los productos o la prestación de servicios?</t>
  </si>
  <si>
    <t>Evidencia de ejecución del control</t>
  </si>
  <si>
    <t>Completa</t>
  </si>
  <si>
    <r>
      <rPr>
        <b/>
        <sz val="11"/>
        <color theme="1"/>
        <rFont val="Calibri"/>
        <family val="2"/>
        <scheme val="minor"/>
      </rPr>
      <t>LEGALES Y REGLAMENTARIOS</t>
    </r>
    <r>
      <rPr>
        <sz val="11"/>
        <color theme="1"/>
        <rFont val="Calibri"/>
        <family val="2"/>
        <scheme val="minor"/>
      </rPr>
      <t>: Normatividad externa (leyes, decretos, ordenanzas y acuerdos).</t>
    </r>
  </si>
  <si>
    <t>¿Dar lugar al detrimento de calidad de vida de la comunidad por la pérdida del bien o servicios o los recursos públicos?</t>
  </si>
  <si>
    <r>
      <rPr>
        <b/>
        <sz val="11"/>
        <color theme="1"/>
        <rFont val="Calibri"/>
        <family val="2"/>
        <scheme val="minor"/>
      </rPr>
      <t>FINANCIEROS</t>
    </r>
    <r>
      <rPr>
        <sz val="11"/>
        <color theme="1"/>
        <rFont val="Calibri"/>
        <family val="2"/>
        <scheme val="minor"/>
      </rPr>
      <t>: presupuesto de funcionamiento, recursos de inversión,
infraestructura, capacidad instalada.</t>
    </r>
  </si>
  <si>
    <t>¿Generar pérdida de información de la Entidad?</t>
  </si>
  <si>
    <r>
      <rPr>
        <b/>
        <sz val="11"/>
        <color theme="1"/>
        <rFont val="Calibri"/>
        <family val="2"/>
        <scheme val="minor"/>
      </rPr>
      <t>PERSONAL</t>
    </r>
    <r>
      <rPr>
        <sz val="11"/>
        <color theme="1"/>
        <rFont val="Calibri"/>
        <family val="2"/>
        <scheme val="minor"/>
      </rPr>
      <t>: competencia del personal, disponibilidad del personal, seguridad
y salud ocupacional.</t>
    </r>
  </si>
  <si>
    <t>OPORTUNIDADES:Diligenciamiento del formato de bienes y rentas en el aplicativo SIDEAP por parte de los funcionarios y contratistas de la Oficina de Nómina.</t>
  </si>
  <si>
    <t>FORTALEZAS:  Capacitación en el manejo del Sistema Integrado Humano. Experiencia, dedicación y compromiso de los funcionarios y contratistas de la Oficina de Nómina.</t>
  </si>
  <si>
    <t>¿Generar intervención de los órganos de control, de la Fiscalía, u otro ente?</t>
  </si>
  <si>
    <r>
      <rPr>
        <b/>
        <sz val="11"/>
        <color theme="1"/>
        <rFont val="Calibri"/>
        <family val="2"/>
        <scheme val="minor"/>
      </rPr>
      <t>PROCESOS</t>
    </r>
    <r>
      <rPr>
        <sz val="11"/>
        <color theme="1"/>
        <rFont val="Calibri"/>
        <family val="2"/>
        <scheme val="minor"/>
      </rPr>
      <t>: capacidad, diseño, ejecución, proveedores, entradas, salidas,
gestión del conocimiento.</t>
    </r>
  </si>
  <si>
    <t>¿Dar lugar a procesos sancionatorios?</t>
  </si>
  <si>
    <r>
      <rPr>
        <b/>
        <sz val="11"/>
        <color theme="1"/>
        <rFont val="Calibri"/>
        <family val="2"/>
        <scheme val="minor"/>
      </rPr>
      <t>TECNOLOGÍA</t>
    </r>
    <r>
      <rPr>
        <sz val="11"/>
        <color theme="1"/>
        <rFont val="Calibri"/>
        <family val="2"/>
        <scheme val="minor"/>
      </rPr>
      <t>: integridad de datos, disponibilidad de datos y sistemas,
desarrollo, producción, mantenimiento de sistemas de información</t>
    </r>
  </si>
  <si>
    <t>Causa 2:</t>
  </si>
  <si>
    <t>¿Dar lugar a procesos disciplinarios?</t>
  </si>
  <si>
    <t>Control 2:</t>
  </si>
  <si>
    <r>
      <t xml:space="preserve">Acción de contingencia en caso de materialización del riesgo:                                             </t>
    </r>
    <r>
      <rPr>
        <sz val="11"/>
        <rFont val="Calibri"/>
        <family val="2"/>
        <scheme val="minor"/>
      </rPr>
      <t xml:space="preserve">Una vez se materialice el riesgo se realizaran las gestiones para informar la situación a las Oficinas de Contol Interno y Control Disciplinario. Convocar mesas de trabajo con las áreas involucradas con el fin de  analizar la situación presentada y definir las acciones de mejora y legales que amerite. </t>
    </r>
  </si>
  <si>
    <t>Efectividad: ( Riesgo):
Presupuesto ejecutado nóminas del cuatrimestre /Presupuesto Asignado para la nómina vigencia 2023 X 100</t>
  </si>
  <si>
    <r>
      <rPr>
        <b/>
        <sz val="11"/>
        <color theme="1"/>
        <rFont val="Calibri"/>
        <family val="2"/>
        <scheme val="minor"/>
      </rPr>
      <t>ESTRATÉGICOS</t>
    </r>
    <r>
      <rPr>
        <sz val="11"/>
        <color theme="1"/>
        <rFont val="Calibri"/>
        <family val="2"/>
        <scheme val="minor"/>
      </rPr>
      <t>: direccionamiento estratégico, planeación institucional,
liderazgo, trabajo en equipo</t>
    </r>
  </si>
  <si>
    <t>¿Dar lugar a procesos fiscales?</t>
  </si>
  <si>
    <r>
      <rPr>
        <b/>
        <sz val="11"/>
        <color theme="1"/>
        <rFont val="Calibri"/>
        <family val="2"/>
        <scheme val="minor"/>
      </rPr>
      <t>COMUNICACIÓN INTERN</t>
    </r>
    <r>
      <rPr>
        <sz val="11"/>
        <color theme="1"/>
        <rFont val="Calibri"/>
        <family val="2"/>
        <scheme val="minor"/>
      </rPr>
      <t>A: canales utilizados y su efectividad, flujo de la
información necesaria para el desarrollo de las operaciones.</t>
    </r>
  </si>
  <si>
    <t>¿Dar lugar a procesos penales?</t>
  </si>
  <si>
    <t>¿Generar pérdida de credibilidad del sector?</t>
  </si>
  <si>
    <t>¿Ocasionar lesiones físicas o pérdida de vidas humanas?</t>
  </si>
  <si>
    <t>¿Afectar la imagen regional?</t>
  </si>
  <si>
    <t>¿Afectar la imagen nacional?</t>
  </si>
  <si>
    <t>¿Generar daño ambiental?</t>
  </si>
  <si>
    <t>AMENAZAS
Falta de unificacion en la informacion de liquidacion de Prestacion sociales del Magisterio.
Fallas en el sistema de radicacion y liquidacion de cesantias HUMANO FOMAG
Demora por parte de la Fiduprevisora en el estudio y remisión de los expedientes de reconocimiento de prestaciones</t>
  </si>
  <si>
    <t>DEBILIDADES
Demoras en la actualizacion de la informacion reportada en los sistemas de informacion de la SED.
Demoras en la entrega de soportes de historia laboral, tiempos de servicios, factores salariales.
Reprocesos por la inadecuada radicacion de las prestaciones sociales y asesoria al docente por parte de la Oficina de Servicio al Ciudadano.</t>
  </si>
  <si>
    <t>Posibilidad de recibir o solicitar cualquier dádiva o beneficio  con el fin de tramitar prestaciones sociales en pro de favorecer un tercero</t>
  </si>
  <si>
    <t>Causa 1: Demoras en los procesos de radicacion, actualización de informacion y estudio de los trámites de prestaciones sociales de las entidades involucradas  (Fiduprevisora y SED).</t>
  </si>
  <si>
    <t xml:space="preserve">Perdida de confianza en la entidad afectando su reputación
Afecta al grupo de funcionarios del proceso
Incumplimiento de metas y objetivos de la dependencia
Posibles investigacioes y/o sanciones </t>
  </si>
  <si>
    <t>Procedimiento 14-PD-049 Trámite, Liquidación y Reconocimiento de Prestaciones Sociales de Pensiones, Auxilios, Seguros y ajustes de Cesantías
Procedimiento Trámite, liquidación y reconocimiento de prestaciones sociales de cesantías de docentes y directivos docentes adscritos al FNPM</t>
  </si>
  <si>
    <t>Control 1: El profesional de la Dirección de Talento Humano Responsable del Grupo de Fondo Prestacional y su equipo de trabajo mensualmente verifica el estado de las solicitudes de prestaciones sociales, a través del cruce de información de los aplicativos (HUMANO y bases de información interna), en caso de encontrarse inconsistencias, se indaga la causa priorizando su gestión, dejando como soporte, la actualización del estado real de la solicitud. Como evidencia de la ejecución del control queda la base de datos de excel con la trazabilidad de las prestaciones sociales</t>
  </si>
  <si>
    <t>Profesional Encargado</t>
  </si>
  <si>
    <t>Bases de datos Excel con trazabilidad de solicitudes de prestaciones sociales</t>
  </si>
  <si>
    <r>
      <rPr>
        <b/>
        <sz val="11"/>
        <rFont val="Calibri"/>
        <family val="2"/>
        <scheme val="minor"/>
      </rPr>
      <t>Actividad de monitoreo a los controles:</t>
    </r>
    <r>
      <rPr>
        <sz val="11"/>
        <rFont val="Calibri"/>
        <family val="2"/>
        <scheme val="minor"/>
      </rPr>
      <t xml:space="preserve"> Realizar seguimiento mensual al tramite de las solicitudes de prestaciones sociales mediante el cruce de bases de datos, con el fin de establecer acciones de contigencia o priorizacion dentro del area para evitar materializar el riesgo  </t>
    </r>
  </si>
  <si>
    <t xml:space="preserve">Eficacia (control 1):
Prestaciones actuadas / prestaciones sociales radicadas
</t>
  </si>
  <si>
    <t>OPORTUNIDADES
Mejora de los sistemas de informacion y control del tramite en cada una de las areas de la SED para mantener la informacion de los docentes actualizada
Aumentar el personal de planta al grupo de prestaciones sociales que mitiguen los reprocesos al no tener continuidad del personal contratista"</t>
  </si>
  <si>
    <t>FORTALEZAS
Cconocimiento sobre el regimen prestacional por parte del equipo del Fondo de Prestaciones del Magisterio.
Capacitacion constante frente a los cambios en los procedimientos y la generacion de nuevos estados para complementar los conocimientos.
Seguimiento y gestión oportuna de trámites al mantener sistemas de informacion internos actualizados "</t>
  </si>
  <si>
    <r>
      <rPr>
        <b/>
        <sz val="11"/>
        <rFont val="Calibri"/>
        <family val="2"/>
        <scheme val="minor"/>
      </rPr>
      <t xml:space="preserve">Acción de contingencia en caso de materialización del riesgo: </t>
    </r>
    <r>
      <rPr>
        <sz val="11"/>
        <rFont val="Calibri"/>
        <family val="2"/>
        <scheme val="minor"/>
      </rPr>
      <t>Una vez se materialice el riesgo se realizaran las gestiones para establecer la trazabilidad del tramite y definir las responsabilidad frente a la falta, esto a partir de las bases de datos</t>
    </r>
  </si>
  <si>
    <t xml:space="preserve">Efectividad: ( Riesgo):
EFECTIVIDAD:
Emision de actos administrativos definitivos  y Prestaciones enviadas  a Fiduprevisora en los terminos de ley/prestaciones radicadas*100
</t>
  </si>
  <si>
    <t xml:space="preserve">GESTIÓN DEL TALENTO HUMANO: 
OBJETIVO: Gestionar el  ciclo de vida del personal mediante la definición y ejecución de programas, planes y políticas de ingreso, desarrollo y retiro que permitan contar con servidores públicos competentes, comprometidos y felices.
</t>
  </si>
  <si>
    <t>AMENAZAS: Ofrecimiento de beneficios  de un docente sin cumplimiento de requisitos para obtener un nombramiento</t>
  </si>
  <si>
    <t>DEBILIDADES: Controles deficientes en la revisión de requisitos de los docentes a nombrar</t>
  </si>
  <si>
    <t>Posibilidad de favorecer el nombramiento de  docentes provisionales  en el ejercicio de las funciones del cargo,  que no cumplan con los requisitos, en beneficio propio y/o de un tercero.</t>
  </si>
  <si>
    <t xml:space="preserve">Causa 1: Falta de controles en el proceso de vinculacion de los docentes provisionales, asi como  ofrecimiento de beneficios  de un docente sin cumplimiento de requisitos para obtener un nombramiento.    </t>
  </si>
  <si>
    <t xml:space="preserve">Sanciones penales y disciplinarias </t>
  </si>
  <si>
    <t xml:space="preserve">Control 1: Control 1: El (la) Jefe de la Oficina de personal por intermedio de los profesionales encargados de la Vinculación Docente, verifica que el personal docente cumpla con los requisitos y competencias para los cargos de directivos docentes y docentes del sistema especial de carrera docente establecido mediante las resoluciones expedidas por el Ministerio de Educación Nacional. La verificación se realiza por demanda, a los candidatos escogidos en el aplicativo  de selección docente de la Secretaria de Educación del Distrito y Sistema Maestro del MEN. Como evidencia de la ejecución del control quedan: certificación de cumplimiento de requisitos, acto administrativo de nombramiento y  listado de la revisión de títulos. En caso de presentarse inconsistencias, se rechaza la postulación y se notifica por correo electronico la negación por inconsistencias , liberando nuevamente la vacante. </t>
  </si>
  <si>
    <t>Funcionarios Grupo de Vinculación Docente</t>
  </si>
  <si>
    <t>Certificación de cumplimiento de requisitos, acto administrativo de nombramiento.</t>
  </si>
  <si>
    <r>
      <rPr>
        <b/>
        <sz val="11"/>
        <rFont val="Calibri"/>
        <family val="2"/>
        <scheme val="minor"/>
      </rPr>
      <t>Actividad de monitoreo a los controles</t>
    </r>
    <r>
      <rPr>
        <sz val="11"/>
        <rFont val="Calibri"/>
        <family val="2"/>
        <scheme val="minor"/>
      </rPr>
      <t>:
Verificar el cumplimiento de los requisitos para vinculación.</t>
    </r>
  </si>
  <si>
    <t>Funcionarios Grupo Vinculación Docente</t>
  </si>
  <si>
    <t>Eficacia (control 1):  Verificación de Requisitos de personal a vincularse/Total de personal selecionado</t>
  </si>
  <si>
    <t>OPORTUNIDADES: Vinculación de docentes de acuerdo con la normativodad establecida</t>
  </si>
  <si>
    <t xml:space="preserve">FORTALEZAS: Postulacion a las vacantes por parte de los docentes interesados y con cumplimiento de requisitos solicitados                                </t>
  </si>
  <si>
    <t xml:space="preserve">Causa 2: </t>
  </si>
  <si>
    <r>
      <rPr>
        <b/>
        <sz val="11"/>
        <rFont val="Calibri"/>
        <family val="2"/>
        <scheme val="minor"/>
      </rPr>
      <t>Acción de contingencia en caso de materialización del riesgo</t>
    </r>
    <r>
      <rPr>
        <sz val="11"/>
        <rFont val="Calibri"/>
        <family val="2"/>
        <scheme val="minor"/>
      </rPr>
      <t>: El Jefe de la Oficina de Personal gestionará el trámite a que haya lugar por falsedad de documentos o incumplimiento de los requisitos</t>
    </r>
  </si>
  <si>
    <t>Efectividad: ( Riesgo): Verificación de vinculaciones de acuerdo con los procedimientos establecidos por la Oficina de Personal.</t>
  </si>
  <si>
    <t xml:space="preserve">GESTIÓN DEL TALENTO HUMANO: 
OBJETIVO: Gestionar el  ciclo de vida del personal mediante la definición y ejecución de programas, planes y políticas de ingreso, desarrollo y retiro que permitan contar con servidores públicos competentes, comprometidos y felices.
</t>
  </si>
  <si>
    <t>AMENAZAS: Ofrecimiento de dádivas por Presentación de titulos falsos para tramites de escalafón docente.</t>
  </si>
  <si>
    <t xml:space="preserve">DEBILIDADES: Expedición del acto administrativo de inscripción, ascenso o mejoramiento salarial, sin el lleno de los requisitos.             </t>
  </si>
  <si>
    <t>Posibilidad de la expedición del acto administrativo de inscripción, ascenso o mejoramiento salarial, sin el lleno de los requisitos, para favorecer a un tercero (docente).</t>
  </si>
  <si>
    <t xml:space="preserve">Causa 1: Ofrecimiento de dádivas por Presentación de titulos falsos para tramites de escalafón docente con expedición del acto administrativo de inscripción, ascenso o mejoramiento salarial, sin el lleno de los requisitos.             </t>
  </si>
  <si>
    <t>Riesgo asociado al Trámite Ascenso en el Escalafón Nacional Docente y al 
Trámite Inscripción en el Escalafón Nacional Docente</t>
  </si>
  <si>
    <t>Posible</t>
  </si>
  <si>
    <t>Control 1:  El jefe de la Oficina de Escalafón Docente  por intermedio del equipo de trabajo diariamente realiza la verificación de titulos, a través de la verificación de titulos con universidades, las cuales contestan dicho requerimiento antes de la expedición de los actos administrativos; en caso de identificar inconsistencias, los  Abogados de esta misma oficina, proceden a elaborar denuncia y/o expedir acto administrativo negando el ascenso, inscripción o mejoramiento salarial; como soporte de lo actuado queda actualización en la base de datos de posibles falsos, denuncias y actos administrativos.</t>
  </si>
  <si>
    <t>Funcionario de la Oficina de Escalafón Docente y Abogados</t>
  </si>
  <si>
    <t>Actualización en la base de datos de posibles falsos, denuncias y actos administrativos</t>
  </si>
  <si>
    <r>
      <rPr>
        <b/>
        <sz val="11"/>
        <rFont val="Calibri"/>
        <family val="2"/>
        <scheme val="minor"/>
      </rPr>
      <t xml:space="preserve">Actividad de monitoreo a los controles: </t>
    </r>
    <r>
      <rPr>
        <sz val="11"/>
        <rFont val="Calibri"/>
        <family val="2"/>
        <scheme val="minor"/>
      </rPr>
      <t xml:space="preserve"> Verificación de titulos con universidades.</t>
    </r>
  </si>
  <si>
    <t>Eficacia (control 1): Verificación de Titulos de formación académica realizada/Número de solicitudes de ascenso, inscripción y mejoramiento salarial recibidas</t>
  </si>
  <si>
    <t>OPORTUNIDADES: Consulta en linea para la verificación de titulos.                        Alianza con universidades para consulta y verificación de títulos.</t>
  </si>
  <si>
    <t xml:space="preserve">FORTALEZAS: Listado de graduados compartido por algunas universidades el cual se integra en la base de datos de la Oficina de escalafón docente.                                             Experiencia, dedicación y compromiso del personal que conforma el equipo de trabajo                           
Planeación de las actividades y su ejecución.   </t>
  </si>
  <si>
    <t>Causa 2 :</t>
  </si>
  <si>
    <r>
      <rPr>
        <b/>
        <sz val="11"/>
        <rFont val="Calibri"/>
        <family val="2"/>
        <scheme val="minor"/>
      </rPr>
      <t xml:space="preserve">Acción de contingencia en caso de materialización del riesgo: </t>
    </r>
    <r>
      <rPr>
        <sz val="11"/>
        <rFont val="Calibri"/>
        <family val="2"/>
        <scheme val="minor"/>
      </rPr>
      <t xml:space="preserve"> El Jefe de la Oficina de Escalafón Docente gestionará el trámite a que haya lugar por falsedad de documentos o incumplimiento de los requisitos</t>
    </r>
  </si>
  <si>
    <t>Eficacia (Control 2 si existe): Número de actos  administrativos de negación por presentación de titulos falsos/Número de requerimientos recibidos</t>
  </si>
  <si>
    <t xml:space="preserve">SERVICIO INTEGRAL A LA CIUDADANÍA 
OBJETIVO: Gestionar los requerimientos de los grupos de valor mediante la orientación, atención y respuesta a las peticiones, quejas, reclamos, sugerencias y denuncias con el fin de mejorar la confianza institucional y la satisfacción de los usuarios. </t>
  </si>
  <si>
    <t xml:space="preserve">AMENAZAS:
Cambios normativos o lineamientos a nivel distrital o nacional.	
Presencia de tramitadores externos para los servicios ofrecidos por la entidad.
Desconocimiento de la ciudadanía respecto a los servicios prestados por la Entidades.
</t>
  </si>
  <si>
    <t>DEBILIDADES:
Insuficiente divulgación de los canales de comunicación ofrecidos para la prestación del servicio a la comunidad educativa. 
Desconocimiento de la Ley de Transparencia por parte del personal asignado para atender los canales de atención.</t>
  </si>
  <si>
    <t xml:space="preserve">Posibilidad de recibir o solicitar cualquier dadiva o beneficio en nombre propio o de un tercero con el fin de atender las solicitudes de trámites y servicios fuera de los lineamientos establecidos.
</t>
  </si>
  <si>
    <t>Causa 1: Existencia de intermediarios que exigen dádivas para gestionar los trámites y servicios de la Entidad.</t>
  </si>
  <si>
    <t xml:space="preserve">Afectar la imagen y la credibilidad de la Entidad.
Generar desconfianza en los procesos.
Fomentar malas prácticas laborales.
Crear redes de corrupción y tráfico de influencias.
Sanciones e investigaciones disciplinarias, administrativas o penales.
</t>
  </si>
  <si>
    <t>Tramites registrados en la guia de tramites y servicios de la SED.</t>
  </si>
  <si>
    <r>
      <t xml:space="preserve">Control 1: El jefe (a) de la Oficina de Servicio al Ciudadano y su equipo de trabajo programan </t>
    </r>
    <r>
      <rPr>
        <sz val="11"/>
        <color theme="1"/>
        <rFont val="Calibri"/>
        <family val="2"/>
        <scheme val="minor"/>
      </rPr>
      <t xml:space="preserve">trimestralmente capacitaciones y socializaciones con los responsables de los trámites y servicios requeridos en el marco de la Ley de Transparencia y Código de Ética de la entidad, con el fin de promover las buenas prácticas y la transparencia en la prestación del servicio a través de los canales de atención de la SED (presencial, virtual y telefónico). En caso de no realizar las capacitaciones y socializaciones, el jefe (a) de la Oficina de Servicio al Ciudadano convocará a su equipo para cumplir con lo programado. Como evidencia de la ejecución del control quedan listados de asistencia, material del desarrollo de las socializaciones y capacitaciones, así como actas de trabajo de ser necesario.
</t>
    </r>
  </si>
  <si>
    <t xml:space="preserve">Jefe Oficina de Servicio al Ciudadano y equipo de trabajo responsable.
</t>
  </si>
  <si>
    <t>Listados de asistencia, material del desarrollo de las socializaciones y capacitaciones, así como actas de trabajo de ser necesario.</t>
  </si>
  <si>
    <t xml:space="preserve">Actividad de monitoreo a los controles: programan capacitaciones y socializaciones con los responsables de los trámites y servicios requeridos en el marco de la Ley de Transparencia y Código de Ética de la entidad.
</t>
  </si>
  <si>
    <t xml:space="preserve">Jefe Oficina de Servicio al Ciudadano y equipo responsable
</t>
  </si>
  <si>
    <t xml:space="preserve">Eficacia (control 1): Capacitaciones o socializaciones realizadas en el marco de la Ley de Transparencia y Código de Ética de la entidad/capacitaciones o socializaciones programadas.
</t>
  </si>
  <si>
    <t>OPORTUNIDADES:
Acompañamiento por parte de entes externos para la mejora en la prestación del servicio ofrecido a la comunidad educativa.
Convenio interadministrativo con la Alcaldía Mayor de Bogotá en la red CADE, con el fin de suplir las necesidades del ciudadano a nivel presencial al ciudadano .
Cultura de servicio de la comunidad educativa orientada a la virtualidad.
Desarrollo tecnología 4.0 en temas relacionados con el servicio.
Implementación de los servicios ciudadanos digitales desde la dependencia encargada - OTIC.</t>
  </si>
  <si>
    <t>FORTALEZAS:
Contar con un SGC, en funcionamiento y  certificado en la ISO9001:2015 y generación de alertas para la mitigación del riesgo a otros procesos.
Contar con diversos canales de atención al ciudadano.
Cumplir y socializar los lineamientos establecidos por la normatividad nacional y distrital. 
Personal conprometido con la política de calidad del proceso.</t>
  </si>
  <si>
    <t xml:space="preserve">Acción de contingencia en caso de materialización del riesgo: El Jefe de la Oficina de Servicio al Ciudadano, informará la situación presentada a la Oficina de Control Disciplinario. 
</t>
  </si>
  <si>
    <t xml:space="preserve">Efectividad: ( Riesgo):  Número casos presentados de  beneficio en nombre propio o de un tercero relacionados con tramites y servicios.
</t>
  </si>
  <si>
    <t>SERVICIO INTEGRAL A LA CIUDADANÍA. 
OBJETIVO:Gestionar los requerimientos de los grupos de valor mediante la orientación, atención y respuesta a las peticiones, quejas, reclamos, sugerencias y denuncias con el fin de mejorar la confianza institucional y la satisfacción de los usuarios.</t>
  </si>
  <si>
    <t xml:space="preserve">AMENAZAS
Posible fraude por la presentación de documentos presuntamente falsos.
Cambios normativos o lineamientos a nivel distrital o nacional.
Ofrecimiento o dadivas para el recibo de documentación presuntamente falsa por parte del ciudadano.	</t>
  </si>
  <si>
    <t xml:space="preserve">DEBILIDADES
Desconocimiento del procedimiento por parte del personal. 
No contar con la oportuna respuesta de verificación por parte de las Instituciones Educativas o de las Direcciones Locales de Educación.
</t>
  </si>
  <si>
    <t xml:space="preserve">
Posibilidad de generar el trámite de legalización de documentos con destino al Exterior sin el cumplimiento de los requisitos, en beneficio propio o de un tercero.
</t>
  </si>
  <si>
    <t xml:space="preserve">Causa 1: Ofrecimiento de dadivas para gestionar el trámite,
presentación de documentos presuntamente falsos para el trámite de legalización de documentos para estudios en el Exterior.
</t>
  </si>
  <si>
    <t xml:space="preserve">Afectar la imagen y la credibilidad de la Entidad.
Generar desconfianza en los procesos.
Fomentar malas prácticas laborales.
Crear  redes de corrupción y tráfico de influencias.
Sanciones e investigaciones disciplinarias, administrativas o penales.
</t>
  </si>
  <si>
    <t>Riesgo asociado al trámite de legalización de documentos para estudiar en el exterior</t>
  </si>
  <si>
    <t>Probable</t>
  </si>
  <si>
    <r>
      <t xml:space="preserve">Control 1: El jefe (a) de la Oficina de Servicio al Ciudadano y su equipo de trabajo </t>
    </r>
    <r>
      <rPr>
        <sz val="11"/>
        <color theme="1"/>
        <rFont val="Calibri"/>
        <family val="2"/>
        <scheme val="minor"/>
      </rPr>
      <t xml:space="preserve">trimestralmente programan capacitaciones y socializaciones con los responsables de los trámites y servicios requeridos en el marco de la Ley de Transparencia y Código de Ética de la entidad, con el fin de promover las buenas prácticas y la transparencia en la prestación del servicio a través de los canales de atención de la SED (presencial, virtual y telefónico). En caso de no realizar las capacitaciones y socializaciones, el jefe (a) de la Oficina de Servicio al Ciudadano convocará a su equipo para cumplir con lo programado. Como evidencia de la ejecución del control quedan listados de asistencia, material del desarrollo de las socializaciones y capacitaciones, así como actas de trabajo de ser necesario.
</t>
    </r>
  </si>
  <si>
    <t>OPORTUNIDADES:
Acompañamiento por parte de entes externos para la mejora en la prestación del servicio ofrecido a la comunidad educativa.
Cultura de servicio de la comunidad educativa orientada a la virtualidad.
Desarrollo tecnología 4.0 en temas relacionados con el servicio.
Implementación de los servicios ciudadanos digitales desde la dependencia encargada - OTIC.</t>
  </si>
  <si>
    <t>FORTALEZAS:
Contar con un SGC, en funcionamiento y  certificado en la ISO9001:2015.
Contar con diversos canales de atención al ciudadano.
Cumplir y socializar los lineamientos establecidos por la normatividad nacional y distrital. 
Personal conprometido con la política de calidad del proceso.</t>
  </si>
  <si>
    <t>Causa 2 : Presentación de documentos falsos para trámite de legalización de documentos para estudios en el Exterior por parte del solicitante.</t>
  </si>
  <si>
    <r>
      <t xml:space="preserve">Control 2: El funcionario responsable de la OSC cada vez que recibe una solicitud, desarrolla las actividades descritas en  el procedimiento de Legalización de documentos para estudios en el exterior, con el fin de asegurar que se realicen todos los controles contemplados en el procedimiento. Adicionalmente, se realizarán monitoreos </t>
    </r>
    <r>
      <rPr>
        <sz val="11"/>
        <color theme="1"/>
        <rFont val="Calibri"/>
        <family val="2"/>
        <scheme val="minor"/>
      </rPr>
      <t>mensuales aleatorios a una muestra de las solicitudes de gestión de legalización de trámites, con el fin de identificar posibles casos que incumplan con los requisitos.
En caso de identificar inconsistencias en los documentos no se realiza la gestión de la solicitud. Como evidencia se mantienem los registros de la ejecución del procedimiento.</t>
    </r>
  </si>
  <si>
    <t>El funcionario responsable de la OSC</t>
  </si>
  <si>
    <t xml:space="preserve"> Registros de la ejecución del procedimiento</t>
  </si>
  <si>
    <t xml:space="preserve">Acción de contingencia en caso de materialización del riesgo: El Jefe de la Oficina de Servicio al Ciudadano, informará la situación presentada a las autoridades competentes.
</t>
  </si>
  <si>
    <t xml:space="preserve">GOBIERNO Y SEGURIDAD DIGITAL.
 OBJETIVO: Diseñar e implementar soluciones y servicios de tecnología, por medio del empleo de estándares y buenas prácticas, monitoreando que cumplan en forma oportuna, eficiente y transparente </t>
  </si>
  <si>
    <t>AMENAZAS
 Intrusión no autorizada a los sistemas de información, aplicativos y bases de datos.</t>
  </si>
  <si>
    <t>DEBILIDADES 
 Desconocimiento de los lineamientos para el desarrollo y manejo de los sistemas de información, aplicativos y bases de datos</t>
  </si>
  <si>
    <t>Posibilidad de manipular indebidamente los sistemas de información por parte de los funcionarios y contratistas, que inciden en la debida ejecución para beneficio propio o de un tercero en acciones como alterar resultados de ejecución o anticipar pagos a un tercero.</t>
  </si>
  <si>
    <t>Causa 1 : Intrusión no autorizada a los sistemas de información, aplicativos y bases de datos</t>
  </si>
  <si>
    <t>Investigaciones, pérdida de confianza en la integridad de los sistemas de información</t>
  </si>
  <si>
    <t>Control 1:  Los administradores de claves y usuarios de los sistemas de información, de acuerdo a la demanda, validan que la solicitud esté debidamente diligenciada en el formato “Reporte de novedades para acceso a medios de procesamiento de información”, aprobada por el jefe inmediato y sea acorde al perfil del usuario, rol y competencia requeridos para el cargo del usuario solicitante para garantizar el acceso seguro a los sistemas de información. En caso de presentarse inconsistencias se devuelve la solicitud a través de correo electrónico y ticket. Como evidencia del control está el formato mencionado y el registro de la solicitud, en la Herramienta de gestión de servicios TIC</t>
  </si>
  <si>
    <t>Profesionales de seguridad digital de la Oficina de las Tecnologias de la información y las Comunicaciones</t>
  </si>
  <si>
    <t>Registros en la herramienta Dexon, consoilidados en el Tablero de control de Seguridad Digital</t>
  </si>
  <si>
    <r>
      <t xml:space="preserve">Actividad de monitoreo a los controles: 
</t>
    </r>
    <r>
      <rPr>
        <sz val="11"/>
        <rFont val="Calibri"/>
        <family val="2"/>
        <scheme val="minor"/>
      </rPr>
      <t>Verificar que el Formato otorgar acceso a los sistemas de información cumpla con los requisitos establecidos de acuerdo al perfil de usuario , rol y competencia</t>
    </r>
  </si>
  <si>
    <t>Funcionarios operativos de mesa de servicios  Oficina de las Tecnologia de la Información y las Comunicaciones-OTIC-</t>
  </si>
  <si>
    <r>
      <rPr>
        <b/>
        <sz val="11"/>
        <rFont val="Calibri"/>
        <family val="2"/>
        <scheme val="minor"/>
      </rPr>
      <t>Eficacia</t>
    </r>
    <r>
      <rPr>
        <sz val="11"/>
        <rFont val="Calibri"/>
        <family val="2"/>
        <scheme val="minor"/>
      </rPr>
      <t>: Seguimiento al registro de solicitudes de Otorgar acceso a los sistemas de Información</t>
    </r>
  </si>
  <si>
    <t>OPORTUNIDADES
Adopción de estandares, lineamientos , normas del MinTic para el desarrollo y manejo de sistemas de información , aplicativos y bases de datos</t>
  </si>
  <si>
    <t>FORTALEZAS
Adopción de estandares, lineamientos , normas del MinTic para el desarrollo y manejo de sistemas de información , aplicativos y bases de datos
Expedición de la Resolución 1944 de 2016 Política de Seguridad de la Información de la SED</t>
  </si>
  <si>
    <t>Control 2: Los profesionales encargados de la seguridad de la información, realizan al menos una vez al año, un análisis de seguridad a los sistemas de información con el fin de detectar manipulaciones indebidas de los datos o accesos no autorizados a los sistemas de información. En caso de detectar alguna situación que comprometa el acceso seguro, se debe reportar al líder funcional del sistema, al jefe inmediato del funcionario o al supervisor del contratista. Con cada revisión, se genera el informe respectivo  de análisis  de seguridad de la información.</t>
  </si>
  <si>
    <t>Detectivo</t>
  </si>
  <si>
    <t>Informe de análisis de seguridad de la información</t>
  </si>
  <si>
    <r>
      <t xml:space="preserve">Acción de contingencia en caso de materialización del riesgo: </t>
    </r>
    <r>
      <rPr>
        <sz val="11"/>
        <rFont val="Calibri"/>
        <family val="2"/>
        <scheme val="minor"/>
      </rPr>
      <t>En caso de presentarse una intrusión a los sistemas de información, el administrador del sistema procede a anular el acceso no autorizado , bloqueando el acceso y reportando el incidente de seguridad, al personal de seguridad digital, a fin de evitar nuevas intrusiones</t>
    </r>
  </si>
  <si>
    <r>
      <t xml:space="preserve">Efectividad: </t>
    </r>
    <r>
      <rPr>
        <sz val="11"/>
        <rFont val="Calibri"/>
        <family val="2"/>
        <scheme val="minor"/>
      </rPr>
      <t>Cantidad de detección de intrusiones  no autorizadas de acceso a los sistemas de información</t>
    </r>
  </si>
  <si>
    <t>Detectar</t>
  </si>
  <si>
    <t>ACCESO Y PERMANENCIA ESCOLAR. OBJETIVO: Promover el acceso y la permanencia de la población en el Sistema educativo oficial del Distrito, a través del desarrollo de estrategias de cobertura y bienestar escolar para el logro de trayectorias educativas completas.</t>
  </si>
  <si>
    <t>AMENAZAS:
Mala calidad en los bienes o cambio de especificaicones técnicas requeridas para los bienes dotacionales</t>
  </si>
  <si>
    <t xml:space="preserve">DEBILIDADES
Falta de verificación de cumplimeinto de las especificaciones técnicas en cada uno de lso bienes adquiridos </t>
  </si>
  <si>
    <t xml:space="preserve">Posibilidad de recibir o solicitar dádivas o beneficio en nombre propio o de un tercero, con el fin de obtener provecho  en la  recepción de adquisiones en mal estado, o que no cumpla con los especificaciones técnicas establecidas    </t>
  </si>
  <si>
    <t>Causa 1: Ofrecimiento de Dádivas
Trafico de Influencias</t>
  </si>
  <si>
    <t xml:space="preserve">Perdida de confianza en la entidad afectando su reputación
Afecta al grupo de funcionarios del proceso
Incumplimiento de metas y objetivos de la dependencia
Omisión intencional de posibles actos de corrupción
Posibles investigaciones y/o sanciones </t>
  </si>
  <si>
    <t>Catastrófico</t>
  </si>
  <si>
    <t>Extremo</t>
  </si>
  <si>
    <t xml:space="preserve">Control 1: La directora de Dotaciones Escolares,  y el equipo de calidad de la Dirección de Dotaciones Escolares realizarán 60  visitas aleatorias en total durante el año, para verificar la calidad de los bienes muebles a adquirir y entregar. En caso de evidenciar que los bienes no cumplen con la calidad exigida en las fichas técnicas, éstos no se recibirán y se exigirá al contratista el cambio. Esto se evidencia a través de actas de visita.  </t>
  </si>
  <si>
    <t xml:space="preserve">Director (a) de Dotaciones Escolares </t>
  </si>
  <si>
    <t>Actas de visitas</t>
  </si>
  <si>
    <r>
      <rPr>
        <b/>
        <sz val="11"/>
        <rFont val="Calibri"/>
        <family val="2"/>
        <scheme val="minor"/>
      </rPr>
      <t>Actividad de monitoreo a los controles:</t>
    </r>
    <r>
      <rPr>
        <sz val="11"/>
        <rFont val="Calibri"/>
        <family val="2"/>
        <scheme val="minor"/>
      </rPr>
      <t xml:space="preserve"> Visitas aleatorias, para verificar la calidad de los bienes muebles a adquirir y entregar
</t>
    </r>
  </si>
  <si>
    <t xml:space="preserve">Direcctora de Dotaciones Escolares </t>
  </si>
  <si>
    <t xml:space="preserve">
EFICACIA: No. de visitas aleatorias realizadas /No. De visitas aleatorias programadas X 100%
EFECTIVIDAD: No. de elementos verificados</t>
  </si>
  <si>
    <t>OPORTUNIDADES:
Validar que los bienes adquiridos por la SED cumplan con las especificaciones técnicas requeridas</t>
  </si>
  <si>
    <t>FORTALEZAS:
Verificación a muestreo aleatorio a los diferentes tipos de  Bienes
Rechazo ó cumplimeinto de garantia en caso de requerirse.</t>
  </si>
  <si>
    <t> </t>
  </si>
  <si>
    <r>
      <t xml:space="preserve">Acción de contingencia en caso de materialización del riesgo: </t>
    </r>
    <r>
      <rPr>
        <sz val="11"/>
        <rFont val="Calibri"/>
        <family val="2"/>
        <scheme val="minor"/>
      </rPr>
      <t>Verificación aleatoria, para validar el cumplimiento del procedimiento en seguros</t>
    </r>
    <r>
      <rPr>
        <b/>
        <sz val="11"/>
        <rFont val="Calibri"/>
        <family val="2"/>
        <scheme val="minor"/>
      </rPr>
      <t xml:space="preserve">
Acción de contingencia: </t>
    </r>
    <r>
      <rPr>
        <sz val="11"/>
        <rFont val="Calibri"/>
        <family val="2"/>
        <scheme val="minor"/>
      </rPr>
      <t xml:space="preserve">Coordinar mesas de trabajo con el área de seguros y realizar las acciones correctivas pertinentes para el cierre de siniestros  </t>
    </r>
  </si>
  <si>
    <t xml:space="preserve">Eficacia: No. de verificaciones  aleatorias realizadas/No. De verificaciones  aleatorias programadas X 100%
EFECTIVIDAD: No. De siniestros verificados </t>
  </si>
  <si>
    <t xml:space="preserve">AMENAZAS
Cobros superiores en siniestros o no cobertura de los mismos </t>
  </si>
  <si>
    <t xml:space="preserve">DEBILIDADES
Reporte inadecuado de siniestros o documentación imcompeta.
Sobrecostos en indemnizaciónd e siniestros </t>
  </si>
  <si>
    <t>Posibilidad de recibir o solicitar dádivas o beneficio en nombre propio o de un tercero, con el fin de obtener provecho  en la  selección de proveedores para la atención de siniestros</t>
  </si>
  <si>
    <t>Pérdida de confianza en la entidad afectando su reputación
Afecta al grupo de funcionarios del proceso
Incumplimiento de metas y objetivos de la dependencia
Omisión intencional de posibles actos de corrupción
Posibles investigaciones y/o sanciones</t>
  </si>
  <si>
    <t>Control 1:  La Directora de Dotaciones Escolares y el equipo de seguros de la Dirección de Dotaciones Escolares, realizaran la verificación  aleatoria de los siniestros que se encuentren registrados en   la  base de seguros, bimestralmente  validando que se cumpla con el procedimiento establecido para seguros de garantizar el cumplimiento de cada siniestro desde el inicio hasta el cierre del mismo, como evidencia se tendrá un acta con la verificación.</t>
  </si>
  <si>
    <t xml:space="preserve"> Actas de verificación </t>
  </si>
  <si>
    <r>
      <rPr>
        <b/>
        <sz val="11"/>
        <rFont val="Calibri"/>
        <family val="2"/>
        <scheme val="minor"/>
      </rPr>
      <t>Acción de contingencia en caso de materialización del riesgo:</t>
    </r>
    <r>
      <rPr>
        <sz val="11"/>
        <rFont val="Calibri"/>
        <family val="2"/>
        <scheme val="minor"/>
      </rPr>
      <t xml:space="preserve"> Verificación aleatoria, para validar el cumplimiento del procedimiento en seguros
</t>
    </r>
    <r>
      <rPr>
        <b/>
        <sz val="11"/>
        <rFont val="Calibri"/>
        <family val="2"/>
        <scheme val="minor"/>
      </rPr>
      <t xml:space="preserve">Acción de contingencia: </t>
    </r>
    <r>
      <rPr>
        <sz val="11"/>
        <rFont val="Calibri"/>
        <family val="2"/>
        <scheme val="minor"/>
      </rPr>
      <t xml:space="preserve">coordinar mesas de trabajo con el área de seguros y realizar las acciones correctivas pertinentes para el cierre de siniestros  </t>
    </r>
  </si>
  <si>
    <t xml:space="preserve">Dirección de Dotaciones Escolares </t>
  </si>
  <si>
    <t xml:space="preserve">
Eficacia: No. de verificaciones  aleatorias realizadas/No. De verificaciones  aleatorias programadas X 100%
EFECTIVIDAD: No. De siniestros verificados </t>
  </si>
  <si>
    <t xml:space="preserve">OPORTUNIDADES
Validar que todos los siniestros reportados tengan la atención requerida y satisfactoria </t>
  </si>
  <si>
    <t>FORTALEZA
Evitar perdidas de bienes o afectación en los inventarios de la SED</t>
  </si>
  <si>
    <t xml:space="preserve">AMENAZAS
Perdidas o mal manejo de los bienes de la entidad 
Cambio en a normatividad vigente </t>
  </si>
  <si>
    <t>DEBILIDADES
Falta de conocimiento por parte de los rectores o almacenistas de los colegios en el manejo de bienes y normatividad vigente.</t>
  </si>
  <si>
    <t>Posibilidad de recibir o solicitar dádivas o beneficio en nombre propio o de un tercero, con el fin de obtener provecho de la manipulación del inventario</t>
  </si>
  <si>
    <t xml:space="preserve">Causa 1: Desconocimiento de la normativa y procedimiento para administración de bienes a cargo de la SED (inventario) </t>
  </si>
  <si>
    <t>Posible detrimento patrimonial</t>
  </si>
  <si>
    <t>Mayor</t>
  </si>
  <si>
    <t>Alto</t>
  </si>
  <si>
    <t>Control 1: La  Directora de Dotaciones Escolares y su equipo de trabajo realizarán un total de 12 sesiones de capacitación durante el año  sobre la administración de bienes muebles en los niveles central, local e institucional, con el fin de dar a conocer la normatividad vigente y el cuidado de los bienes al personal a cargo del inventario de nivel institucional. En caso de evidenciar la inasistencia de los invitados, se informará al jefe inmediato, a la Dirección Local de Educación y a la Dirección General de Colegios. Como evidencia se tendrán en cuenta los listados de asistencia</t>
  </si>
  <si>
    <t>Listado de asistencia</t>
  </si>
  <si>
    <r>
      <rPr>
        <b/>
        <sz val="11"/>
        <rFont val="Calibri"/>
        <family val="2"/>
        <scheme val="minor"/>
      </rPr>
      <t>Actividad de monitoreo a los controles:</t>
    </r>
    <r>
      <rPr>
        <sz val="11"/>
        <rFont val="Calibri"/>
        <family val="2"/>
        <scheme val="minor"/>
      </rPr>
      <t xml:space="preserve"> Capacitaciones realizadas a personal de nivel central, local e institucional para mejorar su competencia en lo relacionado con la administración de bienes muebles de la SED </t>
    </r>
  </si>
  <si>
    <t>Eficacia (control 1):
EFICACIA: No. de sesiones de capacitación realizadas / Total de sesiones de capacitación programadas x 100
EFECTIVIDAD: No. de personas que asisten a la capacitación por Localidad / N° de personas convocadas por Localidad</t>
  </si>
  <si>
    <t>OPORTUNIDADES
Mantener actualizados los bienes de la entidad a fin de evitar perdidas de patromonio 
Capacitar a los almacenistas y rectores de acuerdo a la normatividad vigente.</t>
  </si>
  <si>
    <t xml:space="preserve">FORTALEZAS
Mantener los inventarios de la entidad actualizados
llevar el control de los bienes existentes, asi como los ingresos y egresos </t>
  </si>
  <si>
    <t xml:space="preserve">Causa 2: Solicitar bienes dotacionales innecesariamente  para uso personal de los servidores </t>
  </si>
  <si>
    <t> Control 2: La Directora  de Dotaciones Escolares y su equipo de trabajo, realizarán visitas presenciales o virtuales a nivel institucional , de acuerdo con los requerimientos de las Instituciones Educativas Distritales,  para verificar la necesidad de elementos dotacionales que se requieren y hacer el levantamiento de necesidades. De esta manera se identificarán los elementos que se deben adquirir. Como evidencia se tendra las actas de visitas a las diferentes Instituciones Educativas Distritales.</t>
  </si>
  <si>
    <r>
      <rPr>
        <b/>
        <sz val="11"/>
        <rFont val="Calibri"/>
        <family val="2"/>
        <scheme val="minor"/>
      </rPr>
      <t>Acción de contingencia en caso de materialización del riesgo:</t>
    </r>
    <r>
      <rPr>
        <sz val="11"/>
        <rFont val="Calibri"/>
        <family val="2"/>
        <scheme val="minor"/>
      </rPr>
      <t xml:space="preserve"> Visitas realizdas a las IED, para verificar la necesidad dotacional 
</t>
    </r>
    <r>
      <rPr>
        <b/>
        <sz val="11"/>
        <rFont val="Calibri"/>
        <family val="2"/>
        <scheme val="minor"/>
      </rPr>
      <t xml:space="preserve">Acción de Contingencia: </t>
    </r>
    <r>
      <rPr>
        <sz val="11"/>
        <rFont val="Calibri"/>
        <family val="2"/>
        <scheme val="minor"/>
      </rPr>
      <t>verificar los inventarios de cada IED, para verificar la necesidad por obsolecencia</t>
    </r>
  </si>
  <si>
    <t>Eficacia (Control 2 si existe):
Efectividad: ( Riesgo):
Eficacia. Número de visitas realizadas 
Efectividad: Número de visitas Realizdas / Numero de solicitudes allegadas a la DDE x 100</t>
  </si>
  <si>
    <t xml:space="preserve">AMENAZAS: 
Preferencias entre los proponentes 			
Pérdida de confianza en la gestión pública			
destinación indebida de recursos			
Comprometer la calidad de los bienes y/o servicios contratados por la entidad			
Detrimento patrimonial	</t>
  </si>
  <si>
    <t>DEBILIDADES: 		
Debilidades en la etapa de planeación que facilitan la inclusión en los estudios previos y/o pliegos de condiciones de requisitos orientados a favorecer a un proponente.			
Altos niveles de rotación y planta de personal insuficiente para realizar seguimiento a los contratos suscritos.			
Productos y/o servicios recibidos que no cumplen con lo requerido contractualmente	
Debilidad y/o desconocimiento de las responsabilidades en el ejercicio de la supervisión de contratos</t>
  </si>
  <si>
    <t>Posibilidad de recibir o solicitar dádivas o beneficio en nombre propio o de terceros en cualquiera de las fases del proceso contractual de un proyecto de obra de infraestructura.</t>
  </si>
  <si>
    <t>Causa 1: Debilidades en la etapa de planeación que facilitan la inclusión en los estudios previos y/o pliegos de condiciones de requisitos orientados a favorecer a un proponente.</t>
  </si>
  <si>
    <t xml:space="preserve">Posible detrimento Posible detrimento patrimonial
Incumplimiento de metas y objetivos de la dependencia
Posibles investigaciones y/o sanciones </t>
  </si>
  <si>
    <t>Control 1:
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 la Dirección. En caso que el área de Estudios Previos de la Dirección no los esté usando, debe realizar la respectiva justificación. Como evidencia quedarán las listas de chequeo de la implementación del instructivo firmadas y avaladas por el líder del equipo de estudios previos de la Direccion de Construccion y Conservación de Establecimientos Educativos y documentos entregados al área de estudios previos para adelantar el proceso de selección o revisión de proyectos.</t>
  </si>
  <si>
    <t>Director (a) de Construcción y Conservación de Establecimientos Educativos</t>
  </si>
  <si>
    <t>Lista de chequeo documentos entregados al área de estudios previos para adelantar el proceso de selección o revisión de proyectos</t>
  </si>
  <si>
    <t>Actividad de monitoreo a los controles:
Listas de chequeo aplicadas  en todos los procesos contractuales de la Dirección de Construcciones</t>
  </si>
  <si>
    <t>Dirección de Construcción y Conservación de Establecimientos Educativos</t>
  </si>
  <si>
    <t>Eficacia (control 1):
(No. de procesos con lista de chequeo del cumplimiento del instructivo en los estudios previos /No. Total de procesos contractuales de obra estructurados en el periodo) X100%</t>
  </si>
  <si>
    <t>OPORTUNIDADES: Actualización permanente de los requisitos técnicos establecidos por la normatividad vigente que implican la mejora continua en los procesos de contratación				
Actualización de los procedimientos y/o documentos asociados al proceso que propendan por la mejora continua</t>
  </si>
  <si>
    <t>FORTALEZAS: Veeduría Ciudadana	
Órganos de control	
Seguimiento y supervisión permanente a la ejecución de proyectos de obra pública
Implementación de documentos controlados que estandarizan la presentación de información para el proceso de contratación de obras públicas</t>
  </si>
  <si>
    <t>Causa 2:Debilidades en el proceso de
supervisión que realizan las firmas
interventoras a los contratos de obra,
facilitando la inclusión de actividades
programadas y no ejecutadas,
orientadas a generar mayores pagos,
para beneficio del contratista de obra e
interventoría</t>
  </si>
  <si>
    <t>Control 2:
El Director de Construcciones y su equipo de trabajo realiza una revisión cuatrimestral sobre una muestra aleatoria de autocontrol sobre los informes de interventoría a los contratos de obras, con el fin de corroborar que se esté cumpliendo un
adecuado ejercicio de la supervisión. En caso de que el supervisor y/o apoyo a la supervisión no esté cumpliendo
con el diligenciamiento del total de los aspectos evaluados en los informes, deberá realizar la respectiva justificación y solicitud de corrección. Como evidencia quedará el informe de revisión firmado, realizado por un miembro del equipo que no ejerza labores de supervisión de contratos, donde se detalle qué proyecto hace parte de la muestra y qué aspectos fueron evaluados.</t>
  </si>
  <si>
    <t>Informe de revisión a una muestra aleatoria de  los informes de supervisión de obras, presentados en el periodo</t>
  </si>
  <si>
    <t>Acción de contingencia en caso de materialización del riesgo:
Revisión a una muestra aleatoria de  los informes de supervisión de obras</t>
  </si>
  <si>
    <t>Eficacia (Control 2):
(Porcentaje de cumplimiento de conceptos de revisión contractuales, técnicos, seguimiento, pagos, comités de obra/ No total de informes revisados) X 100%</t>
  </si>
  <si>
    <t>AMENAZAS: Omisión de protocolos de control interno para evadir requisitos y procedimientos.
Práctica habitual de dar y recibir  un beneficio a un particular y para el  funcionario.
El uso consetudinario de tráfico de influencias para conseguir posiciones y decisiones administrativas. Favorecimiento a terceros en la asignación de cupos escolares por fuera de procedimiento establecido en la Resolución de Gestión de la Cobertura Educativa con o sin retribución económica.</t>
  </si>
  <si>
    <t>DEBILIDADES: Falta de rigor de las IED en la aplicación del procedimiento establecido en la Resolución de Gestión de la Cobertura Educativa.</t>
  </si>
  <si>
    <t>Posibilidad de recibir o solicitar cualquier dádiva o beneficio en nombre propio o de un tercero con el fin de obtener un cupo escolar,  incumpliendo la norma.</t>
  </si>
  <si>
    <t>Causa 1: Falta de rigor de las IED en la aplicación del procedimiento establecido en la Resolución de Gestión de la Cobertura Educativa.</t>
  </si>
  <si>
    <t>Desvío de los beneficios hacia grupos poblacionales sin el lleno de los requisitos establecidos
Vulneración y afectación de los derechos de las niñas, niños, adolescentes y jóvenes
Incumplimiento de la misión institucional de la SED
Afectación de la imagen y la credibilidad de la SED.
Generar desconfianza en los procesos.
Fomentar malas prácticas laborales.
Crear redes de corrupción y tráfico de influencias.
Sanciones e investigaciones disciplinarias, administrativas o penales.</t>
  </si>
  <si>
    <t>Riesgo asociado a trámite de asignación de cupo escolar</t>
  </si>
  <si>
    <t>Control 1: La Directora de Cobertura y su equipo de trabajo programan la verificación y seguimiento semestral a las Instituciones Educativas pertenecientes a la matrícula oficial del Distrito. Se realiza el seguimiento y actualización de datos en los sistemas  de información de acuerdo con lo establecido en la Resolución de Gestión de la Cobertura No. 3144 de 2023 , con el fin de garantizar la veracidad, oportunidad y calidad de la información registrada por las Instituciones Educativas Distritales en el Sistema Integrado de Matrícula - SIMAT.  En caso de que se encuentren novedades de matrícula de estudiantes por fuera de los conductos y procedimientos regulares, se toman las medidas pertinentes de notificación e información a las Direcciones Locales de Educación e Instituciones Educativas Distritales para que realicen los ajustes y en caso de  gravedad calificada, se notifica a las instancias de control a que haya lugar para las respectivas investigaciones. Las evidencias de la actividad de control son los diferentes insumos del proceso de verificación y seguimiento,  tales como: Instructivo del proceso, actas de verificación e informe con los resultados. En el caso que durante la vigencia se realice  por parte del  Ministerio de Educación Nacional (MEN) auditoría censal a la información registrada en el Sistema Integrado de Matrícula - SIMAT, este proceso supliría la actividad de verificación y seguimiento realizado por la Dirección de Cobertura , en cuyo caso la evidencia del control sería el  informe entregado al MEN por parte de la Secretaría de Educación del  Distrito  (SED).</t>
  </si>
  <si>
    <t>Director (a) de Cobertura</t>
  </si>
  <si>
    <t>Instructivo del proceso, actas de verificación e informes con los resultados o informe entregado al MEN por parte de la SED.</t>
  </si>
  <si>
    <r>
      <rPr>
        <b/>
        <sz val="11"/>
        <rFont val="Calibri"/>
        <family val="2"/>
        <scheme val="minor"/>
      </rPr>
      <t>Actividad de monitoreo a los controles:</t>
    </r>
    <r>
      <rPr>
        <sz val="11"/>
        <rFont val="Calibri"/>
        <family val="2"/>
        <scheme val="minor"/>
      </rPr>
      <t xml:space="preserve">
Verificación de la información reportada por cada Institución Educativa Distrital.  </t>
    </r>
  </si>
  <si>
    <t>Directora de la Dirección de Cobertura</t>
  </si>
  <si>
    <t>Eficacia (control 1):
Número de verificaciones y seguimiento realizadas a las Instituciones Educativas Distritales /Número total de verificaciones y seguimiento programadas X 100%</t>
  </si>
  <si>
    <t xml:space="preserve">OPORTUNIDADES: Respaldo de la Administración Distrital para la implementación de acciones complementarias de control y gestión.
Articulación entre el nivel Central, Local e Institucional para la gestión de la cobertura. 
Plataformas como :  Colombia compra eficiente, la cual facilita y promueve la verificación de cada proceso, distribución y/o asignación del gasto públio;  contratos que se adquieren y demás para el conocimiento público y la gestión de control y fiscalización. </t>
  </si>
  <si>
    <t>FORTALEZAS: Contar con herramientas tecnológicas que minimizan la probabilidad de ocurrencia de actos de corrupción.
Publicidad y socialización del proceso de matrícula para su implementación y trámites, para cada período académico.
Socialización e implementación de la ruta de acceso y los canales de comunicación acerca de novedades y fechas concernientes a los procesos de matrícula, traslados y asignación cupos. Seguimiento permanente al desarrollo de las etapas y a los resultados del proceso de gestión de la cobertura educativa por parte del equipo técnico de la Dirección de Cobertura.</t>
  </si>
  <si>
    <t>Causa 2</t>
  </si>
  <si>
    <t xml:space="preserve">Control 2: La Directora de Cobertura y su equipo de trabajo realizan la actividad de control de usuarios registrados y protocolos éticos y de confidencialidad de la información en el manejo del SIMAT, partiendo de la suscripción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de Educación y se corrigen de inmediato y en caso de hallarse irregularidades se notifica a las instancias de control competentes. Como evidencia del control se tienen: Documentos de compromiso ético y de confidencialidad, base de solicitud de usuarios nuevos y base de registro en SIMAT de usuarios nuevos. </t>
  </si>
  <si>
    <t>Documentos de compromiso ético y de confidencialidad, base de solicitud de usuarios nuevos y base de registro en SIMAT de usuarios nuevos</t>
  </si>
  <si>
    <r>
      <rPr>
        <b/>
        <sz val="11"/>
        <rFont val="Calibri"/>
        <family val="2"/>
        <scheme val="minor"/>
      </rPr>
      <t>Acción de contingencia en caso de materialización del riesgo:</t>
    </r>
    <r>
      <rPr>
        <sz val="11"/>
        <rFont val="Calibri"/>
        <family val="2"/>
        <scheme val="minor"/>
      </rPr>
      <t xml:space="preserve">
En caso de  materializacion del riesgo, se notificá a las instancias de control a que haya lugar para las respectivas investigaciones.</t>
    </r>
  </si>
  <si>
    <t xml:space="preserve">Eficacia (Control 2):
Efectividad: ( Riesgo):
EFICACIA: Número de usuarios nuevos del SIMAT con compromiso ético y de confidencialidad suscrito /Número total de usuarios nuevos registrados X 100%                                                                                                                                                                                                                                                                                                                                                                 
EFECTIVIDAD: El total de los perfiles de usuarios registrados cumplen los compromisos éticos y de confidencialidad
</t>
  </si>
  <si>
    <t xml:space="preserve">AMENAZAS
- Cambios desfavorables en las políticas públicas a nivel nacional y distrital para el sector educación.
- Cambios en los modelos de contratación y/o criterio de selección por parte de Colombia compra eficiente
- Factores externos que generan incumplimiento del proveedor del servicio, derivados de afectaciones del orden público como paros, contingencias externas y no previsibles, eventos de fuerza mayor (salud pública) y cambios del mercado.
- Ausencia de presentación de ofertas en los procesos de contratación.
</t>
  </si>
  <si>
    <t>DEBILIDADES
- Despliegue ineficiente de información de manera asertiva a todos los niveles de la organización.
- Inoportunidad en la generación de reportes de información.
- Errores en la información de demanda vs necesidades  que alteran  la operación de los programas
- Ausencia de un procedimiento efectivo para ejercer controles en la asignación del beneficio.
- Deficiencias en el flujo de información que permita obtener datos en tiempo real, para la toma efectiva de decisiones.
- Ausencia de una herramienta tecnológica propia que permita el registro, seguimiento y control oportuno de cada uno de los Programas.</t>
  </si>
  <si>
    <t>Posibilidad de recibir o solicitar cualquier dadiva o beneficio a nombre propio o de terceros, o desidia en el seguimiento de la ejecución de los programas de alimentación escolar, movilidad y/o bienestar, viabilizando pagos por bienes o servicios no entregados o prestados</t>
  </si>
  <si>
    <t xml:space="preserve">Causa 1. Intervención de funcionarios y/o contratistas de la SED con funciones de supervisión o apoyo a la supervisión, que avalen pagos o aprueben informes sin el cumplimiento de los requisitos mínimos de los bienes y/o servicios utilizados para el funcionamiento de los programas de alimentación y movilidad escolar, favoreciendo intereses particulares por descuido o corrupción.
 </t>
  </si>
  <si>
    <t xml:space="preserve">Pérdida de confianza en lo público.
Investigaciones penales, disciplinarias y fiscales.
Enriquecimiento ilícito de contratistas y/o servidores públicos.
Comprometer la calidad de los bienes y/o servicios prestados por la entidad.
Detrimento patrimonial. 
</t>
  </si>
  <si>
    <t xml:space="preserve">Control 1:  El Director de Bienestar Estudiantil con el apoyo de su equipo de supervisión  (jurídico y técnico), las coordinadoras de cada programa y el equipo de control de operaciones, hace seguimiento  mensual a los informes de interventoría de los programas de alimentación y movilidad escolar, con el objetivo de garantizar el correcto funcionamiento de estos con oportunidad y calidad, mediante  la revisión y aprobación de los informes de  inteventoría. En caso que no se realice el seguimiento mensual a los informes de la interventoría, el director solicita al coordinador responsable del programa de movilidad o alimentación escolar, el cumplimiento inmediato. Como evidencia de la ejecución del control, se tienen los informes mensuales  de interventoría del programa de movilidad y alimentación escolar, y las actas de reunión de seguimiento con la interventoría.
</t>
  </si>
  <si>
    <t>Director de Bienestar Estudiantil.
Equipos de Apoyo a la Supervisión.
Equipo de Control de Operaciones
Coordindoras de cada uno de los Programas,</t>
  </si>
  <si>
    <t>Informes mensuales  de interventoría del PME y PAE.
Actas de reunión de seguimiento con la interventoría.</t>
  </si>
  <si>
    <r>
      <t xml:space="preserve">Actividad de monitoreo a los controles: </t>
    </r>
    <r>
      <rPr>
        <sz val="11"/>
        <rFont val="Calibri"/>
        <family val="2"/>
        <scheme val="minor"/>
      </rPr>
      <t>Verificación de la  ejecución de la revisión y aprobación de informes</t>
    </r>
  </si>
  <si>
    <t>Director de Bienestar Estudiantil.
Equipos de Apoyo a la Supervisión.
Equipo de Control de Operaciones
Coordinadoras de cada uno de los Programas,</t>
  </si>
  <si>
    <t>Eficacia (control 1):
(Número de informes de Interventoría PAE aprobados/ Números de informes de interventoría PAE Programados)  X 100
(Número de informes de Interventoría PME aprobados/ Números de informes de interventoría PME Programados)  X 100
(Actas de reuniones con la interventoría realizadas / Actas de reuniones con la interventoría programadas)  X 100</t>
  </si>
  <si>
    <t>OPORTUNIDADES
•	Desarrollar centros de excelencia interno, para fomentar y garantizar la calidad, oportunidad, seguridad y optimización de recursos, para la ejecución de los programas.				
•	Sugerencias de los entes de control para incidir a la materialización  de un Sistema de Información.				
•	El modelo de contratación propuesto para el suministro de refrigerios permite que el programa tenga más control sobre los procesos de compra, ensamble y distribución de refrigerios en instituciones educativas.				
•	El modelo de contratación propuesto para el suministro de refrigerios permite que el programa tenga más control sobre los procesos de compra, ensamble y distribución de refrigerios en instituciones educativas.				
•	El ingreso del Programa de Movilidad Escolar al sistema de Colombia Compra Eficiente</t>
  </si>
  <si>
    <t>FORTALEZAS
•	Equipo idóneo y comprometido con las metas planteadas por la DBE. Y Recurso humano con el conocimiento técnico y las competencias requeridas para el cumplimiento de las actividades asignadas				
•	Pluralidad de oferentes, eficiencia y economía con el apoyo de Colombia Compra Eficiente.				
•	Infraestructura en general adecuada, para una buena prestación de servicios.				
•	Se cuenta con manuales operativos para los programas de movilidad escolar y alimentación escolar.				
•	Sistema integrado de matrícula SIMAT que permite el registro y seguimiento en tiempo real de la matricula oficial del Distrito.
•	Experiencia de los prestadores de servicios de alimentación, movilidad escolar y el equipo de bienestar, de igual forma de las interventorías y los equipos internos de apoyo a la supervisión.</t>
  </si>
  <si>
    <t xml:space="preserve">Causa 2. </t>
  </si>
  <si>
    <r>
      <rPr>
        <b/>
        <sz val="11"/>
        <rFont val="Calibri"/>
        <family val="2"/>
        <scheme val="minor"/>
      </rPr>
      <t xml:space="preserve">Acción de contingencia en caso de materialización del riesgo:
</t>
    </r>
    <r>
      <rPr>
        <sz val="11"/>
        <rFont val="Calibri"/>
        <family val="2"/>
        <scheme val="minor"/>
      </rPr>
      <t xml:space="preserve">
 Comunicar a la instancia competente para iniciar  la investigación  disciplinaria, fiscal o penal según el caso </t>
    </r>
  </si>
  <si>
    <t>GESTIÓN JURÍDICA
 OBJETIVO:Fortalecer jurídicamente la gestión de la Secretaría de Educación garantizando la debida dilgencia de los deberes funcionales en garantía de los derechos de los administrados y la protección de los intereses jurídicos de la entidad.</t>
  </si>
  <si>
    <t xml:space="preserve">AMENAZAS: Indebida notificación de autos judiciales.
Emisión tardia de informes  técnicos para la debida defensa de la Secretaría de Eduación del Distrito. </t>
  </si>
  <si>
    <t>DEBILIDADES: Vencimiento de terminos legales en el ejercicio de defensa de la SED 
Debilidades en la vigilancia de actuaciones procesales y estado de los procesos en los despachos judiciales</t>
  </si>
  <si>
    <t>Posibilidad de recibir o solicitar cualquier dádiva o beneficio  a nombre propio o de terceros para ejercer  la representación y defensa de la entidad de forma indebida.</t>
  </si>
  <si>
    <t>Causa 1: Debilidades en la revisión de las actuaciones procesales  repordas  en los informes mensuales presentados por las firmas  de abogados externos.</t>
  </si>
  <si>
    <t>Pérdida de confianza en lo público
Investigaciones penales, disciplinarias y fiscales
Enriquecimiento ilícito de contratistas y/o servidores públicos.</t>
  </si>
  <si>
    <t>Control 1 Los funcionarios designados por el jefe de la Oficina Asesora Jurídica, realizan la revisión mensual de los informes presentados por los apoderados externos de la Secretaría de Educación del Distrito mes vencido , validando que las actuaciones procesales reportadas se encuentren actualizadas en el Sistema de Información de los Procesos Judiciales SIPROJ WEB, así como el cumplimiento de los términos de ley en la defensa judicial de la entidad. En caso de encontrarse algún incumplimiento o inconsistencia, el Jefe de la Oficina solicita informe al apoderado y de ser necesario se convoca a reunión. Como evidencia quedan los informes presentados, las comunicaciones remitidas o correos electrónicos de revisión de informes.</t>
  </si>
  <si>
    <t>Jefe Oficina Asesora Jurídica
Funcionariosdesignados 
Apoderado</t>
  </si>
  <si>
    <t xml:space="preserve"> Los informes presentados, las comunicaciones remitidas o correos electrónicos de revisión de informes
</t>
  </si>
  <si>
    <r>
      <rPr>
        <b/>
        <sz val="11"/>
        <rFont val="Calibri"/>
        <family val="2"/>
        <scheme val="minor"/>
      </rPr>
      <t>Actividad de monitoreo a los controles</t>
    </r>
    <r>
      <rPr>
        <sz val="11"/>
        <rFont val="Calibri"/>
        <family val="2"/>
        <scheme val="minor"/>
      </rPr>
      <t xml:space="preserve">:Revisión y validación de los  informes  mensuales presentados por los apoderados de la SED,   por parte del profesional de apoyo a la supervisión y el jefe de la Oficina Asesora Jurídica.                              
</t>
    </r>
    <r>
      <rPr>
        <b/>
        <sz val="11"/>
        <rFont val="Calibri"/>
        <family val="2"/>
        <scheme val="minor"/>
      </rPr>
      <t xml:space="preserve">Acción de contingencia:  </t>
    </r>
    <r>
      <rPr>
        <sz val="11"/>
        <rFont val="Calibri"/>
        <family val="2"/>
        <scheme val="minor"/>
      </rPr>
      <t>Comunicar a la  instancia competente para iniciar  si es el caso un proceso de incumplimiento contractual.</t>
    </r>
  </si>
  <si>
    <t>Oficina Asesora Jurídica</t>
  </si>
  <si>
    <t>Eficacia (control 1):
Informes revisados y validados/Informes mensuales presentados por los apoderados de la SED  X 100</t>
  </si>
  <si>
    <t>OPORTUNIDADES: Reporte Infome de gestión judicial, enviado a la Alcaldia Mayor de Bogota.</t>
  </si>
  <si>
    <t>FORTALEZAS: Idoneidad de los profesionales que ejercen la defensa y representación del a entidad
Documentación y caracterización de los procesos. 
Establecimiento de lineas jurídicas para la defensa de la entidad.
Adecuados controles y seguimiento a los procesos en lo que es parte la SED</t>
  </si>
  <si>
    <t>Causa 2 : Vencimiento de términos legales en el ejercicio de defensa de la Secretaría de Educación del Distrito.</t>
  </si>
  <si>
    <t>Control 2: El profesional designado por el jefe de la Oficina Asesora Jurídica o la firma externa contratada, valida  permanentemente ante el sistema de consulta de procesos de la rama judicial las actuaciones surtidas en los procesos judiciales en los que se encuentra vinculada la Secretaría de Educación del Distrito,  así como el cumplimiento de los términos de ley en la defensa judicial de la entidad y reporta diariamente la información de los procesos revisados que presentan novedades importartantes al profesional de apoyo a la supervisión. En caso de incumplimiento por parte de los apoderados, el jefe de la Oficina requiere informe escrito  a los mismos, sobre la omisión.  Como evidencia se tienen  reportes en Excel de los estados procesales registrados por la rama judicial y los correos enviados al profesional de apoyo a la supervisión.</t>
  </si>
  <si>
    <t xml:space="preserve">Jefe Oficina Asesora Jurídica
Funcionariosdesignados  o Firma Externa Contratada </t>
  </si>
  <si>
    <t>Reportes en Excel de los estados procesales registrados por la rama judicial y los correos enviados al profesional de apoyo a la supervisión.</t>
  </si>
  <si>
    <r>
      <rPr>
        <b/>
        <sz val="11"/>
        <rFont val="Calibri"/>
        <family val="2"/>
        <scheme val="minor"/>
      </rPr>
      <t>Acción de contingencia en caso de materialización del riesgo</t>
    </r>
    <r>
      <rPr>
        <sz val="11"/>
        <rFont val="Calibri"/>
        <family val="2"/>
        <scheme val="minor"/>
      </rPr>
      <t>:Reporte de  las actuaciones, tramites o decisiones que se generen en los procesos judiciales y comunicación  via correo electronico al profesional de apoyo  encargado de la supervisón de los contratos                                                                                                                                                             Acción de contingencia: Comunicar a la instancia competente para iniciar  la investigación  disciplinaria, fiscal o penal según el cas</t>
    </r>
  </si>
  <si>
    <t>Eficacia (Control 2 si existe):
Efectividad: ( Riesgo):
Eficacia:
( Riesgo):Número de casos de favorecimientos a terceros durante la vigencia
Efectividad: 
 Procesos judiciales  vigilados /Procesos con vencimiento de términos de ley reportados X 100</t>
  </si>
  <si>
    <t>CALIDAD EDUCATIVA INTEGRAL.  OBJETIVO: Promover en niños, niñas, adolescentes, jóvenes y adultos el desarrollo humano y formación integral a lo largo de la vida para la mejora continua de la calidad educativa,  mediante la definición de lineamientos, orientaciones y estrategias pedagógicas, el acompañamiento a las instituciones educativas, el fortalecimiento curricular,  la evaluación de la calidad educativa y la cualificación de los docentes y agentes educativos</t>
  </si>
  <si>
    <t>AMENAZAS: Situaciones de orden social, público o epidemiologico, entre otras, podrían afectar el control en las diferentes etapas del proceso de contratación y la ejecución de los contratos y convenios suscritos por la Subsecretaría de Calidad y Pertinencia.</t>
  </si>
  <si>
    <t>DEBILIDADES: Debilidad en el manejo de la plataforma transaccional SECOP II y desarticulación en los lineamientos que existen a la hora de cargar los documentos de la gestión contractual en dicha plataforma.</t>
  </si>
  <si>
    <t xml:space="preserve">Posibilidad de recibir o solicitar cualquier dádiva o beneficio a nombre propio o de terceros, con el fin de manipular la información o documentación para beneficio privado </t>
  </si>
  <si>
    <t>Causa 1: Dificultades en el manejo de los canales de comunicación y las herramientas de control del seguimiento contractual, debido a las situaciones de orden social, público o epidemiologico, entre otras.</t>
  </si>
  <si>
    <t>1. Detrimento patrimonial.
2. Investigaciones disciplinarias, fiscales y penales
3.Destinación indebida de los recursos públicos en beneficio de terceros.  
4. Pérdida de imagen positiva y credibilidad de la entidad.</t>
  </si>
  <si>
    <t>Control 1:  Las Direcciones de la Subsecretaría de Calidad y Pertinencia, con una periodicidad cuatrimestral, realizarán mesas de trabajo virtuales y/o presenciales, conformadas por los Directores, abogado(s), financiero(s) y lideres del equipo técnico de las Direcciones, en las que se verificará el cumplimiento de los requisitos de orden técnico, jurídico y financiero de los contratos y/o convenios que hayan suscrito o vayan a suscribir las Direcciones, y cuyo análisis  se considere necesario. En caso de encontrar inconsistencias se verificara la trazabilidad de las actividades que hicieron parte del proceso precontractual, contractual y/o poscontractual y se tomaran las acciones pertinentes, dejando como evidencia actas de las mesas de trabajo realizadas.</t>
  </si>
  <si>
    <t>La Subsecretaría de Calidad y Pertinencia y sus Direcciones.</t>
  </si>
  <si>
    <t>Las actas de las mesas de trabajo realizadas</t>
  </si>
  <si>
    <t xml:space="preserve"> </t>
  </si>
  <si>
    <r>
      <rPr>
        <b/>
        <sz val="11"/>
        <rFont val="Calibri"/>
        <family val="2"/>
        <scheme val="minor"/>
      </rPr>
      <t>Actividad de monitoreo a los controles</t>
    </r>
    <r>
      <rPr>
        <sz val="11"/>
        <rFont val="Calibri"/>
        <family val="2"/>
        <scheme val="minor"/>
      </rPr>
      <t xml:space="preserve">:  La Subsecretaría de Calidad y Pertinencia realizara el seguimiento al cumplimiento de la actividad de control mediante la recepción y verificación de las evidencias enunciadas
</t>
    </r>
  </si>
  <si>
    <t>Día 1 de materialización del riesgo</t>
  </si>
  <si>
    <t>Día 15 de materialización del riesgo</t>
  </si>
  <si>
    <t>Subsecretaría de Calidad y Pertinencia y sus Direcciones</t>
  </si>
  <si>
    <t>Eficacia (control 1): Número de mesas de trabajo realizadas
EFECTIVIDAD: Número de casos presentados de manipulación de la información o documentación.</t>
  </si>
  <si>
    <t xml:space="preserve">OPORTUNIDADES: Concientizar a todo el equipo de la importancia y responsabilidad que implica realizar un seguimiento muy cercano a todos los procesos y acciones desarrolladas; de tal manera que permita garantizar total transparencia y el cumplimiento de la normatividad que nos rige en el marco de la contratación estatal.
Resiliencia ante la adversidad ocasionada por la emergencia sanitaria debido a la pandemia mundial por el COVID-19, se fortalecieron los procesos técnicos, tecnológicos, administrativos y financieros en búsqueda de soluciones.
Adoptar acciones de prevención y mitigación que permitan anticiparse  a situaciones que pongan en riesgos el seguimiento y control de los convenios y contratos suscritos por las Direcciones de la Subsecretaría. </t>
  </si>
  <si>
    <t>FORTALEZAS: Articulación y armonización de acciones entre las Direcciones de la Subsecretaría de Calidad y Pertinencia con las diferentes instancias de la SED.
Receptividad y apoyo por parte de los Directores
Compromiso y sentido de pertenencia del personal de la Subsecretaría de Calidad y Pertinencia para socializar, implementar y hacer seguimiento a las acciones del proceso de calidad educativa integral y los controles requeridos para la atención del riesgo
Es una forma de fortalecer los mecanismos de control que existen.
Se cuenta con un recurso humano interdisciplinario encargado de la planeación, seguimiento y control técnico, financiero, jurídico y administrativos de los convenios y contratos suscritos o que van a suscribir las Direcciones de la Subsecretaría de Calidad y Pertinencia</t>
  </si>
  <si>
    <t>Causa 2:  Posibilidad de alteración, manipulación o pérdida de documentos de la gestión contractual para beneficio propio o de un tercero</t>
  </si>
  <si>
    <t>Control 2:  La Subsecretaria de Calidad y Pertinencia y sus Direcciones, con el propósito de apoyar los procesos contractuales a su cargo y fortalecer el uso adecuado de la plataforma transaccional SECOP II, realizará la siguiente acción:
Desde la Subsecretaría de Calidad y Pertinencia se solicitará a la Dirección de Contratación, asesoría y acompañamiento acerca del manejo de la plataforma transaccional SECOP II y sobre cuales documentos se deben cargar en dicha plataforma, tanto en la etapa precontractual, como durante la ejecución y terminación de cada contrato o convenio. La asesoría y acompañamiento podrá realizarse virtualmente mediante los canales establecidos por la SED. Se realizará una (1) asesoría en el año, la cual deberá realizarse antes del 30 de abril del año 2022 y podrá desarrollarse en varias sesiones. Las evidencias de esta actividadad serán las listas de asistencia y/o links de la actividad de asesoría y acompañamiento realizada por la Dirección de contratación.
En caso de no recibir la asesoría y acompañamiento por parte de la Dirección de Contratación, se elaborará por parte de la Subsecretaría, a más tardar en el curso del mes de mayo del año 2022, un único memorando con orientaciones sobre el manejo de la plataforma SECOP II y sobre cuales documentos se deben cargar en dicha plataforma, tanto en la etapa precontractual, como durante la ejecución y terminación de cada contrato o convenio, tomando como base la normatividad existente sobre el tema, y se socializará con los funcionarios de las Direcciones de la Subsecretaría. La evidencia de esta actividad será el memorando con orientaciones y soportes de la socialización del memorando. 
Las evidencias de la ejecución del control son las listas de asistencia a la actividad de asesoría y acompañamiento realizada por la Oficina de contratos si fuese presencial, o los soportes de enlaces de asistencia y links con el contenido de audios del acompañamiento virtual; y, en caso de ser necesario, el memorando con orientaciones y soportes de la socialización del memorando.”
Las evidencias de la ejecución del control son las listas de asistencia a la actividad de asesoría y acompañamiento realizada por la Oficina de contratos si fuese presencial, o los soportes de enlaces de asistencia y links con el contenido de audios del acompañamiento virtual; y, en caso de ser necesario, el memorando con orientaciones y soportes de la socialización del memorando.”</t>
  </si>
  <si>
    <t xml:space="preserve">
'-Las listas de asistencia y/o links de la actividad de asesoría y acompañamiento realizada por la Dirección de contratación o el memorando con orientaciones y soportes de la socialización del memorando. </t>
  </si>
  <si>
    <r>
      <rPr>
        <b/>
        <sz val="11"/>
        <rFont val="Calibri"/>
        <family val="2"/>
        <scheme val="minor"/>
      </rPr>
      <t>Acción de contingencia en caso de materialización del riesgo:</t>
    </r>
    <r>
      <rPr>
        <sz val="11"/>
        <rFont val="Calibri"/>
        <family val="2"/>
        <scheme val="minor"/>
      </rPr>
      <t xml:space="preserve"> El director de cada Dirección tomara las medidas necesarias para controlar y contener el daño y además, seguira el conducto regular ante las instancias competentes.
</t>
    </r>
  </si>
  <si>
    <t>Eficacia (control 2): EFICACIA: La asesoría y acompañamiento realizado por la Dirección de contratación o el memorando con orientaciones que será socializado con los funcionarios de la Subsecretaría.
EFECTIVIDAD: Número de casos presentados de manipulación de la información o documentación.</t>
  </si>
  <si>
    <t xml:space="preserve">GESTIÓN DOCUMENTAL. OBJETIVO: Administrar los documentos físicos y electrónicos producidos y recibidos por la entidad, mediante la implementación de los instrumentos archivísticos y la normatividad vigente, con el propósito de facilitar la organización documental, acceso a la información y aportar a la conservación y preservación de la memoria institucional.  </t>
  </si>
  <si>
    <t>AMENAZAS:
Cambios tecnológicos
Cambio de normatividad</t>
  </si>
  <si>
    <t>DEBILIDADES: 
Desconocimiento de la normatividad y lineamientos emitidos para la administración, organización, conservación y preservación de los documentos generados por la entidad.
Desconocimiento en la implementación de las Tablas de Retención Documental de la Entidad</t>
  </si>
  <si>
    <t>Posibilidad de recibir o solicitar cualquier dádiva o beneficio  a nombre propio o de terceros para manipulacion de los expedientes documentales de la entidad</t>
  </si>
  <si>
    <t xml:space="preserve">Causa 1:Desconocimiento en la implementación de las tablas de retención documental de la Entidad.
</t>
  </si>
  <si>
    <t xml:space="preserve">Incumplimiento de objetivos institucionales
Pérdida de confianza en la institución.
Investigaciones disciplinarias, penales y fiscales contra la entidad
Perdida de información </t>
  </si>
  <si>
    <t>Control 1:  La Directora de Servicios Administrativos con el apoyo del equipo de gestión documental y según lo definido en el Plan Institucional de Capacitaciones – PIC, efectúa las sesiones y estrategias definidas para la apropiación de los conceptos y lineamientos del proceso de Gestión Documental de acuerdo con los tiempos establecido en dicho plan, con el objetivo de sensibilizar e instruir a los funcionarios y contratistas en temas como: Política de Gestión Documental, Reglamento Interno de Archivo, implementación de instrumentos archivísticos, procedimiento e instructivos del proceso de gestión documental, aplicación de las Tablas de Retención Documental de la SED, entre otros. En el caso que el funcionario o contratista no participa en la sesión programada, la Dirección de Servicios Administrativos informara al servidor público la próxima sesión. Como evidencia de las capacitaciones se encuentra el material presentado y las listas de asistencia.</t>
  </si>
  <si>
    <t>La Directora de Servicios Administrativos con el apoyo del equipo de gestión documental</t>
  </si>
  <si>
    <t xml:space="preserve">1. Plan Institucional de Capacitaciones en materia de gestión documental 
2. Material presentado 
3. Listas de asistencia </t>
  </si>
  <si>
    <t>Actividad de monitoreo a los controles:
Desarrollar  las  capacitación  establecidas en el PIC en materia de gestión documental a los funcionarios y contratistas de la SED
Realizar la implementación de  los procedimientos, instructivos y Tablas de Retención Documental  para la administración, organización y conservación de los expedientes que reposan en los Archivos de gestión 
Ejecutar el cronograma de transferencias primaria</t>
  </si>
  <si>
    <t xml:space="preserve">La Directora de Servicios Administrativos </t>
  </si>
  <si>
    <t>Eficacia (control 1):
Total de capacitaciones realizadas / Total de sesiones programadas * 100</t>
  </si>
  <si>
    <t>OPORTUNIDADES:
Implementación de buenas prácticas en materia de gestión documental emitida por el Archivo de Bogotá y Archivo General de la Nación 
De acuerdo con lo lineamientos emitidos por el Archivo de Bogotá y Archivo General de la Nación, se procede con la actualización de los instrumentos archivísticos, procedimientos, instructivos del proceso de gestión documental. 
Transferencia de conocimiento mediante mesas de trabajo y talleres sobre lineamientos en materia de gestión documental emitida por la Archivo de General de la Nación y Archivo de Bogotá.</t>
  </si>
  <si>
    <t>FORTALEZAS: 
Implementación de buenas prácticas en materia de gestión documental emitida por el Archivo de Bogotá y Archivo General de la Nación 
De acuerdo con lo lineamientos emitidos por el Archivo de Bogotá y Archivo General de la Nación, se procede con la actualización de los instrumentos archivísticos, procedimientos, instructivos del proceso de gestión documental. 
Transferencia de conocimiento mediante mesas de trabajo y talleres sobre lineamientos en materia de gestión documental emitida por la Archivo de General de la Nación y Archivo de Bogotá.</t>
  </si>
  <si>
    <t xml:space="preserve">Causa 2 : Desconocimiento de la normativa aplicable en la administración , organización y coservación documentación emitida por el ente rector. </t>
  </si>
  <si>
    <t>Control 2: La Directora de Servicios Administrativos con el apoyo del equipo de gestión documental, brinda asistencia técnica y seguimiento en la implementación de procedimientos e instructivos mediante los acompañamientos técnicos una vez al mes a cada una de las dependencias del nivel central y local, con el propósito de socializar lineamientos para la administración, organización, conservación y preservación de la documentación. En el caso de que el referente del archivo gestión no participe en los acompañamientos programados, se reprogramara dicho acompañamiento. El cual se puede evidenciar en las actas de acompañamiento, actas de legalización de transferencia primarias e inventarios documentales.</t>
  </si>
  <si>
    <t xml:space="preserve">1. Programación de los acompañamientos técnicos
2. Actas de acompañamientos técnicos 
3. Actas de legalización de transferencias </t>
  </si>
  <si>
    <t>Acción de contingencia en caso de materialización del riesgo:</t>
  </si>
  <si>
    <t xml:space="preserve">Eficacia (Control 2 si existe):
Total de acompañamientos realizados / Total de acompañamientos programados *100
</t>
  </si>
  <si>
    <t>GESTIÓN ADMINISTRATIVA. OBJETIVO:
Prestar Servicios de Apoyo Administrativo y  logístico   en condiciones de eficiencia y calidad para el adecuado funcionamiento de las sedes de la entidad.</t>
  </si>
  <si>
    <t xml:space="preserve">AMENAZAS: Cambio de políticas y regulaciones			
Variación de precios en insumos y servicios			
Incumplimiento por parte de proveedores	
Fortalecer los canales y medios  de comunicón con el objetivo de evitar la fuga de información 
 		</t>
  </si>
  <si>
    <t>DEBILIDADES: 
Falta de comunicación oportuna entre las áreas internas	
Inoportunidad en la entrega de documentación por parte de las dependencias para la gestión de los servicios que presta la Dirección de Servicios Administrativos</t>
  </si>
  <si>
    <t xml:space="preserve">Posibilidad de recibir o solicitar cualquier dádiva o beneficio  a nombre propio o de terceros con el fin de  modificar las condiciones de los pliegos y  favorecer a un oferente en particular  </t>
  </si>
  <si>
    <t>Causa 1: Estructuracion de estudios previos   y/o pliegos de condiciones con  requisitos orientados a  favorecer a  proponentes.</t>
  </si>
  <si>
    <t xml:space="preserve">Pérdida de confianza en lo público
Investigaciones penales, disciplinarias y fiscales
Enriquecimiento ilicito de contratistas y/o servidores pùblicos.
Celebracion de contratos sin garantias siuficientas para garantizar la eficiente prestacion del servicio </t>
  </si>
  <si>
    <t>Control 1: El(la) Director(a)  de Servicios Administrativos  y el profesional asignado revisará con las áreas involucradas, cada vez que se adelante un proceso de selección, los requisitos y condiciones técnicas contenidas en los documentos que soportan cada proceso contractual,  permitiendo la pluralidad de oferentes y la objetividad del proceso. Como soporte se suscribirán las actas de las mesas de trabajo que se lleven a cabo entre la Oficina de Apoyo Precontractual y los responsables técnicos del proceso de la DSA, en las cuales se dejará evidencia de la verificación de los requisitos y condiciones de cada proceso.</t>
  </si>
  <si>
    <t xml:space="preserve">Directora de Servicios Administrativos </t>
  </si>
  <si>
    <t xml:space="preserve">Actividad de monitoreo a los controles: Desarrollar mesas de trabajo con la Oficina de Apoyo Precontractual con el fin de verificar los requisitos y condiciones tecnicas de los procesos precontractuales adelantados por la Dirección de Servicios Administrativos, para dar cumplimiento a los principios de la contratacion estatal.
</t>
  </si>
  <si>
    <t>Eficacia (control 1):
Número de mesas de trabajo realizadas con la Oficina de Apoyo Precontractual para verificar los requisitos y condicciones técnicas de los procesos contractuales adelantados por la Dirección de Servicios Administivos.
((Numero de mesas de trabajo programadas/Numero de  mesas ejecutadas)*100)</t>
  </si>
  <si>
    <t xml:space="preserve">OPORTUNIDADES: . Articulación con otras entidades público y privadas que permitan la mejora en la gestión de los servicios que presta la Dirección de Servicios Administrativos
2. Contar con oferta amplia de proveedores lo que permite una selección objetiva para la prestación de los servicios	</t>
  </si>
  <si>
    <t>FORTALEZAS: Personal idóneo para la ejecución de los procesos 	
Presupuesto autónomo	
Seguimiento y control de procesos</t>
  </si>
  <si>
    <t>Causa 2 : Falta de controles en la custodia de la información de los procesos.</t>
  </si>
  <si>
    <t/>
  </si>
  <si>
    <t>Acción de contingencia en caso de materialización del riesgo: En caso de que se detecte la materialización del riesgo la Dirrección de Servicios Administrativos, convoca una reunión con la Subsecretaria de Gestión Institucional y la Dirección de Contratación para evaluar la situación y todmar las acciones pertinentes.</t>
  </si>
  <si>
    <t>Eficacia (Control 2 si existe):
Efectividad: ( Riesgo):
Numero de casos identificados de solicitudes dádiva o beneficio a nombre propio o de terceros con el fin de modificar las condiciones de los pliegos y favorecer a un oferente en particular.</t>
  </si>
  <si>
    <t>INTEGRIDAD Y CONTROL DISCIPLINARIO OBJETIVO: Promover los valores del servicio público por medio de la implementación del plan de gestión de integridad y el ejercicio de la acción disciplinaria, con el fin de fomentar un comportamiento íntegro de los funcionarios y contratistas de la entidad.</t>
  </si>
  <si>
    <t xml:space="preserve">AMENAZAS: Ingerencia de terceros en los procesos disciplinarios </t>
  </si>
  <si>
    <t xml:space="preserve">DEBILIDADES: Radicacion elevada de quejas e informes teniendo en cuenta la planta de personal existente en la Oficina de Control Disciplinario de Instrucción.                                 - Carencia de personal de planta que contribuya en el impulso y seguimiento de los procesos internos y disciplinarios que maneja la Oficina de Control Disciplinario de Juzgamiento. </t>
  </si>
  <si>
    <t xml:space="preserve">Posibilidad de manipular las decisiones de los procesos disciplinarios para beneficio particular o de un tercero. 
</t>
  </si>
  <si>
    <t>Oficina de Control Disciplinario de Instrucción:                                      Trafico de influencias 
Ofrecimiento de Dádivas
Amiguismo</t>
  </si>
  <si>
    <t>Incurrir en prohibiciones, en faltas disciplinarias, en la comisión de delitos - Mala imagen de la oficina y la SED</t>
  </si>
  <si>
    <t>Control 1: El Jefe de la Oficina de Control Disciplinario de Instruccion  y las profesionales espccilaizadas asignadas,  programan revisión cuatrimestral aleatoria de p rocesos disciplinarios registrados en el sistema de información disciplinaria (SID 4), en las etapas procesales, hasta la decision de archivo y  la formulacion de cargos; bajo la responsabilidad   de los abogados con el fin de procurar la celeridad en los procesos.  De acuerdo a la revisión se reasignan los procesos. En caso de encontrar alguna irregularidad se comunicará a las instancias correspondientes. Como evidencia de la ejecución del control se cuenta con informes, actas de revisión.</t>
  </si>
  <si>
    <t xml:space="preserve">Jefe Oficina Control Disciplinario de Instrucción y Profesional Asignado </t>
  </si>
  <si>
    <t xml:space="preserve">Remision de informes y actas de revisión </t>
  </si>
  <si>
    <t xml:space="preserve">Actividad de monitoreo al control 1: Revisión de procesos disciplinarios en etapa de Instrucción                           
Actividad de monitoreo al control 2: Revision de procesos disciplinarios en etapa de Juzgamiento </t>
  </si>
  <si>
    <t>31/12/2024</t>
  </si>
  <si>
    <t xml:space="preserve">Jefe Oficina de Control Disciplinario de Instrucción y profesional asignado                                                                                                                                 
Jefe Oficina de Control Disciplinario de Juzgamiento y profesional asignado </t>
  </si>
  <si>
    <t>Eficacia (control 1):
Número de procesos disciplinarios activos hasta la decisión de archivo y formulación de cargos /número de procesos disciplinarios revisadosX100</t>
  </si>
  <si>
    <t>OPORTUNIDADES: Revisión y evaluacion por parte de las personas comisionadas y posterior revisión por parte del jefe de la Oficina de Control Disciplinario de Instrucción y la jefe de la Oficina de Control Disciplinario de Juzgamiento.</t>
  </si>
  <si>
    <t>FORTALEZAS : Controles programados por la jefatura de la Oficina de Control Disciplinario de Instrucción para la revisión de los procesos.                                                    - Controles periódicos programados por la jefatura de la Oficina de Control Disciplinario de Juzgamiento para la revision del estado e impulso de los procesos.                                           -Bases de datos que permitan establecer el número de procesos que se encuentran en la Oficina de Control Disciplinario de Juzgamiento y las gestiones adelantadas en cada uno de ellos.</t>
  </si>
  <si>
    <t xml:space="preserve">Oficina de Control Disciplinario de Juzgamiento:                                    Trafico de influencias     Ofrecimiento de Dádivas
Cohecho  - Prevaricato </t>
  </si>
  <si>
    <t>Control 2: La Jefe de la Oficina de Control Disciplinario de Juzgamiento y los profesionales asignados, realizarán revisión cuatrimestral de los  procesos disciplinarios registrados en la base de datos propia de la Oficina, con el fin de procurar la celeridad en los procesos disciplinarios a cargo de los abogados. De acuerdo a la revisión se reasignarán los procesos. En caso de encontrar alguna irregularidad se comunicará a las instancias correspondientes. Como evidencia de la ejecución del control se contará con informes y actas de revisión.</t>
  </si>
  <si>
    <t xml:space="preserve">Jefe Oficina Control Disciplinario de Juzgamiento y Profesional Asignado </t>
  </si>
  <si>
    <t>Acción de contingencia en caso de materialización del riesgo: Reasignación de algunos procesos a contratistas como apoyo y en caso de evidenciar alguna irregularidad se comunicará a las instancias correspondientes</t>
  </si>
  <si>
    <t xml:space="preserve">Eficacia (control 2):
Número de procesos disciplinarios activos hasta la decisión de Fallo /número de procesos disciplinarios revisadosX100
Efectividad: ( Riesgo):
Número de revisiones  ejecutadas / Números de revisiones  programadas X 100 </t>
  </si>
  <si>
    <t>GESTIÓN CONTRACTUAL  OBJETIVO: Adquirir los bienes, obras y servicios mediante el desarrollo de los procesos contractuales para satisfacer las necesidades de la entidad.</t>
  </si>
  <si>
    <t>AMENAZAS: Ofrecimiento de dádivas o beneficios al equipo estructurador, equipo técnico, evaluador o de supervisión del proceso.
Comunicación directa entre proponentes y estructuradores y/o evaluadores del proceso de selección de contratistas.
Presentación de documentación con presuntas inconsistencias por parte de los oferentes.
Presentación de documentación incompleta por parte de los proponentes participantes en los procesos de selección de contratistas.</t>
  </si>
  <si>
    <t xml:space="preserve">DEBILIDADES: 
Falta de claridad para la implementación de las normas nuevas en el ejercicio de la supervisión.
Posibilidad de existencia de conflictos de intereses en el equipo estructurador y evaluador de los procesos.
Falta de rigor en la evaluación de los documentos presentados por los proponentes. </t>
  </si>
  <si>
    <t xml:space="preserve"> Posibilidad de recibir o solicitar cualquier dádiva o beneficio  a nombre propio o de terceros durante cualquier etapa del proceso de la gestión contractual con el fin de celebrar un contrato o durante su ejecución.</t>
  </si>
  <si>
    <t xml:space="preserve">Causa 1:
Debilidad y/o desconocimiento de las responsabilidades en el ejercicio de la supervisión de contratos. </t>
  </si>
  <si>
    <t>Pérdida de confianza en lo público
Investigaciones penales, disciplinarias y fiscales
Enriquecimiento ilícito de contratistas y/o servidores públicos
Comprometer la calidad de los bienes y/o servicios de la entidad
Detrimento patrimonial</t>
  </si>
  <si>
    <t>Control 1: La Jefe de la Oficina de Contratos y su equipo de trbajo realizan un taller trimestral a los supervisores y a quienes ejercen apoyo a la supervisión, con el fin de afianzar sus conocimientos respecto de su rol y responsabilidades. Como evidencia se tomarán listas de asistencia (con algunas preguntas relacionadas con el contenido del taller) y las presentaciones utilizadas para difundir los contenidos desarrollados. En caso de presentarse baja asistencia, se reprogramará una nueva sesión.</t>
  </si>
  <si>
    <t>Director(a) de Contratación
Jefe de la Oficina de Contratos</t>
  </si>
  <si>
    <t>Listas de asistencia y las presentaciones</t>
  </si>
  <si>
    <r>
      <rPr>
        <b/>
        <sz val="11"/>
        <rFont val="Calibri"/>
        <family val="2"/>
        <scheme val="minor"/>
      </rPr>
      <t>Actividad de monitoreo a los controles:</t>
    </r>
    <r>
      <rPr>
        <sz val="11"/>
        <rFont val="Calibri"/>
        <family val="2"/>
        <scheme val="minor"/>
      </rPr>
      <t xml:space="preserve">
Verificar la realización de las Jornadas de capacitación y sensibilización dirigidas a los supervisores de contratos
Verificar la realización de los Pactos de probidad y compromiso anticorrupción  suscritos en los procesos de selección
Verificar  la suscrición de los Anexos Compromisos de Anticorrupción por parte de los Oferentes</t>
    </r>
  </si>
  <si>
    <t>La Directora  y Jefes de Oficina de la Dirección de  Contratación</t>
  </si>
  <si>
    <t>Eficacia (control 1):
Número de capacitaciones realizadas / capacitaciones propuestas</t>
  </si>
  <si>
    <t>Eficacia Control 2.
Número de memorandos programados/Número de memorandos expedidos</t>
  </si>
  <si>
    <t>Causa 2 :
Debilidades en la etapa de planeación, estructuración de los estudios previos y/o pliegos de condiciones de requisitos orientados a  favorecer a un proponente.</t>
  </si>
  <si>
    <t>Control 2: La jefe de la Oficina de Contrato emitirá dos memorandos (uno al primer y uno al segundo cuatrimestre) con  lineamientos orientadores al buen ejercicio ético y profesional dirigido a las áreas técnicas que ejercen la supervisión.  En caso de evidenciar la no proyección del memorando la Directora requerirá a la respectiva Jefe para subsanar dicha omisión. Como evidencia se presentarán memorandos con lineamientos emitidos.</t>
  </si>
  <si>
    <t>Memorandos con lineamientos emitidos</t>
  </si>
  <si>
    <t>Eficacia (control 3 si existe):
Procesos de selección con pacto de probidad y compromiso anticorrupción/ Total de procesos en etapa precontractual</t>
  </si>
  <si>
    <t>OPORTUNIDADES: Aprovechamiento de herramientas tecnológicas
Oferta de los eventos de capacitación de temáticas especificias de la Gestión Contractual
Existencia de buenas prácticas y lineamientos en materia de gestión contractual 
Invitación y participación activa de los órganos de control y control social (Veedurías Ciudadanas) en los procesos de selección de contratistas adelantados por la SED. (Artículos 62 a 67 de la Ley 80 de 1993)
Consulta en línea de la autenticidad de documentos requeridos en los procesos de selección de contratistas (pólizas y certificados de antecedentes)</t>
  </si>
  <si>
    <t>FORTALEZAS:
Equipo Multidisciplinario
Conocimiento en gestión contractual de los equipos de trabajo
Alto comrpomiso y disponibilidad para atender los requerimientos y obligaciones de la gestión contractual
Seguimiento a través de reuniones, comites internos de la dirección y oficinas
En la etapa de estructuración, se realiza una mesa de trabajo con todo el equipo estructurador para apoyar y revisar de los documentos previos y en general realizar el control de legalidad de los documentos radicados.
Revisión y aprobación de los informes de evaluación por parte del Jefe de la Oficina de Apoyo Precontractual y de la Dirección de Contratación</t>
  </si>
  <si>
    <t>Control 3: El/la Jefe de la Oficina de Apoyo  Precontractual con el equipo de trabajo realiza la verificación cuatrimestral de la suscripción del pacto de probidad y el compromiso anticorrupción en los formatos disponibles en ISOLUCION, en la etapa precontractual para los procesos que adelante la Entidad, con el fin de evidenciar o identificar conflictos de interés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</si>
  <si>
    <t>Jefe de la Oficina de Apoyo Precontractual</t>
  </si>
  <si>
    <t>Suscripción del pacto de probidad y el compromiso anticorrupción en los formatos disponibles en ISOLUCION</t>
  </si>
  <si>
    <r>
      <rPr>
        <b/>
        <sz val="11"/>
        <rFont val="Calibri"/>
        <family val="2"/>
        <scheme val="minor"/>
      </rPr>
      <t>Acción de contingencia en caso de materialización del riesgo:</t>
    </r>
    <r>
      <rPr>
        <sz val="11"/>
        <rFont val="Calibri"/>
        <family val="2"/>
        <scheme val="minor"/>
      </rPr>
      <t xml:space="preserve">
Solicitud inicio de proceso sancionatorio, cuando corresponda.
Remisión a las autoridades competentes</t>
    </r>
  </si>
  <si>
    <t>Eficacia (Control 4 si existe):
Mesas de trabajo realizadas/mesas de trabajo solicitadas</t>
  </si>
  <si>
    <t>Eficacia (control 5 si existe):
Número de memorandos programados/Número de memorandos expedidos</t>
  </si>
  <si>
    <t>Control 4: Las/Los Jefes de las Oficinas de Apoyo Precontractual y de Contratos con su equipo de trabajo realizan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</si>
  <si>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Jefe de la Oficina de Apoyo Precontractual
Jefe de Oficina de Contratos</t>
  </si>
  <si>
    <t>Actas de reunión de mesas de acompañamiento para la estructuración de estudios previos</t>
  </si>
  <si>
    <t>Efectividad: ( Riesgo):
No. de denuncias presentadas ante la autoridad competente por recibir o solicitar cualquier dádiva o beneficio presuntamente / No. de procesos contractuales adelantados</t>
  </si>
  <si>
    <t>Control 5: El/La Jefe de la Oficina de Apoyo Precontractual proyectará en el primer y segundo cuatrimestre un  memorando sobre buenas prácticas para la validación de documentos presentados por los oferentes y posibles contratistas, dirigido a su equipo de trabajo con el propósito de brindar herramientas que coadyuven a la identificación de documentos con presuntas inconsistencias.  Como evidencia se presentará los memorandos emitidos.   En caso de evidenciar la no proyeccióno del memorando la Directora requerirá al respectivo Jefe para subsanar dicha omisión.</t>
  </si>
  <si>
    <t>GESTIÓN CONTRACTUAL. OBJETIVO: Adquirir los bienes, obras y servicios mediante el desarrollo de los procesos contractuales para satisfacer las necesidades de la entidad.</t>
  </si>
  <si>
    <t>AMENAZAS:
Distorsión de precios del mercado en la etapa de planeación.
Concurrencia de los mismos oferentes y proponentes plurales en los diferentes procesos de contratación en la SED</t>
  </si>
  <si>
    <t>DEBILIDADES:
Designación de Comité Asesor y Evaluador numeroso, debido a la cantidad de ofertas que recibe la SED para participar en los procesos de selección de contratistas, lo cual dificulta la identificación de acuerdos colusivos.
Falta de rigor en la evaluación de las ofertas presentadas.</t>
  </si>
  <si>
    <t xml:space="preserve">Posibilidad de existencia de colusión o fraude por parte de los interesados en los procesos de selección con el fin de resultar adjudicatario de un contrato </t>
  </si>
  <si>
    <t>Causa 1:
Acuerdos fraudulentos entre dos o más proponentes con el fin de lograr que un proponente sea seleccionado</t>
  </si>
  <si>
    <t>Detrimento patrimonial
Insatisfacción de la necesidad pública respectiva
Restricción a la libre competencia</t>
  </si>
  <si>
    <t>Control 1:
El/La Jefe de la Oficina de Apoyo precontractual con su equipo de trabajo  desarrollará una capacitación en el primer y tercer cuatrimestres en  temas de colusión, dirigida a quienes participan en los comités técnicos evaluadores y  áreas técnicas de las Subsecretarías de la SED con la finalidad de dar a conocer los posibles hechos de colusión y evitar que se presenten en la Entidad. En caso de presentarse baja asistencia, se reprogramará una nueva sesión.
Como evidencia se tomarán listas de asistencia (con algunas preguntas relacionadas con el contenido de la capacitación) y las presentaciones utilizadas para difundir los contenidos desarrollados.</t>
  </si>
  <si>
    <t>Jefe de la Oficina de Apoyo Precontractua</t>
  </si>
  <si>
    <t>Lista de asistencia y presentación de la capacitación</t>
  </si>
  <si>
    <r>
      <rPr>
        <b/>
        <sz val="11"/>
        <rFont val="Calibri"/>
        <family val="2"/>
        <scheme val="minor"/>
      </rPr>
      <t>Actividad de monitoreo a los controles:</t>
    </r>
    <r>
      <rPr>
        <sz val="11"/>
        <rFont val="Calibri"/>
        <family val="2"/>
        <scheme val="minor"/>
      </rPr>
      <t xml:space="preserve">
 Verificar la realización de la Capacitación semestral en  temas de colusión, dirigida a quienes participan en los comités técnicos evaluadores.
Verificar la expedición del memorando de buenas practicas frente a la validación de los documentos presentados por los oferentes y posibles contratistas</t>
    </r>
  </si>
  <si>
    <t>Indicador Eficacia control 1:
Número de capacitaciones realizadas/Número de capacitaciones programadas</t>
  </si>
  <si>
    <t>Causa 2:
Presentación de documentación Falsa  por parte de los proponentes y posibles contratistas</t>
  </si>
  <si>
    <t>Efectividad: 
No. de denuncias presentadas ante la autoridad competente por presunta existencia de colusión o fraude por parte de los interesados en los procesos de selección / No. de procesos de selección adelantados</t>
  </si>
  <si>
    <t>OPORTUNIDADES:
Posibilidad de consulta de fuentes oficiales de información de precios (Cámara de Comercio, DANE, Colombia Compra Eficiente) e histórico de otras entidades</t>
  </si>
  <si>
    <t>FORTALEZAS:
Jornadas de capacitación en materia de gestión contractual.
Comunicación permante entre los grupos jurídico, financiero y técnico que integran el comité asesor y evaluador.</t>
  </si>
  <si>
    <r>
      <rPr>
        <b/>
        <sz val="11"/>
        <rFont val="Calibri"/>
        <family val="2"/>
        <scheme val="minor"/>
      </rPr>
      <t>Acción de contingencia en caso de materialización del riesgo:</t>
    </r>
    <r>
      <rPr>
        <sz val="11"/>
        <rFont val="Calibri"/>
        <family val="2"/>
        <scheme val="minor"/>
      </rPr>
      <t xml:space="preserve">
Remisión a las autoridades competentes</t>
    </r>
  </si>
  <si>
    <t>COMUNICACIÓN INSTITUCIONAL.
OBJETIVO: Gestionar las comunicaciones internas y externas de la entidad mediante la definición, implementación y seguimiento de la estrategia de comunicacion institucional, con el fin de promover la transparencia y el acceso a la información pública</t>
  </si>
  <si>
    <t xml:space="preserve">AMENAZAS
Personas, Grupos o entidades que presenten  noticias falsas sobre la gestión y programas que se desarrollan en la Secretaría de Educación.
</t>
  </si>
  <si>
    <t xml:space="preserve">DEBILIDADES
El no seguimiento de los  protocolos, canales y/o conductos  establecidos por la OACP y/o información incompleta, o fuera de términos,  que pude generar riesgos de corrupción y/o incumplimientos.
</t>
  </si>
  <si>
    <t>Posibilidad de divulgar información incompleta, confusa e inoportuna a través de los medios y canales de competencia de la Oficina Asesora de Comunicación y Prensa-OACP- para beneficio de un tercero o para intereses particulares.</t>
  </si>
  <si>
    <t>Causa 1: Inadecuado seguimiento al cumplimiento del protocolo de publicación de contenido en los diferentes canales de comunicación de acuerdo con la competencia de la OACP, que puede ocasionar beneficio de un tercero o intereses particulares.</t>
  </si>
  <si>
    <t>Pérdida de credibilidad   y  de imagen de la entidad
Favorecimiento de intereses particulares.</t>
  </si>
  <si>
    <t xml:space="preserve">Control 1:La jefe de la Oficina de Comunicación y Prensa junto con el profesional asignado, realiza la  verificación del cumplimiento del   protocolo de publicación de información enviada por las diferentes áreas de la entidad con un  seguimiento mensual a las publicaciones realizadas con el propósito de que la información sea publicada de acuerdo al protocolo de publicación. En caso de que se identifique que  los responsables no lo apliquen, se realizará la solicitud de la justificación correspondiente y su inmediata aplicación. Como evidencias quedan los  registros de divulgación en los canales  competencia de la OACP y las comunicaciones  al responsable de la gestión de la información   </t>
  </si>
  <si>
    <t>Jefe Oficina Asesora de Comunicación y Prensa con el profesional asignado</t>
  </si>
  <si>
    <t>Consolidado mensual de registros de divulgación de información publicada  y/o las comunicaciones  al responsable de la gestión de la información  en caso de  que no se aplique el control.</t>
  </si>
  <si>
    <r>
      <rPr>
        <b/>
        <sz val="11"/>
        <rFont val="Calibri"/>
        <family val="2"/>
        <scheme val="minor"/>
      </rPr>
      <t xml:space="preserve">Actividad de monitoreo a los controles: </t>
    </r>
    <r>
      <rPr>
        <sz val="11"/>
        <rFont val="Calibri"/>
        <family val="2"/>
        <scheme val="minor"/>
      </rPr>
      <t xml:space="preserve">Verificar el cumplimiento del protocolo de publicación de información competencia de la OACP
Verificar la publicación de notas internas realizadas mensualmente </t>
    </r>
  </si>
  <si>
    <t>Jefe Oficina Asesora de Comunicación y Prensa.</t>
  </si>
  <si>
    <t xml:space="preserve">Eficacia (control 1):
Acciones de verificación mensual de publicaciones realizadas en los canales que son competencia de la oficina /acciones de verificación mensual de publicaciones realizadas en los canales que son competencia de la oficina formuladas
Eficacia (control 2):Número de casos presentados de uso  indebido de la información divulgada a través de los medios y canales digitales  de competencia de la OACP para favorecer intereses particulares.
</t>
  </si>
  <si>
    <t xml:space="preserve">OPORTUNIDADES
Reaccionar en prensa desde las Direcciones Locales de Educación para casos específicos, y generales a nivel de Secretaría.
Incentivar la denuncia como mecanismo que permita protegernos y proteger a la entidad de los hechos de corrupción 
Posibilidad de divulgar información o dar a conocer eventos, actividades, planes o proyectos, aprovechando el crecimiento de uso de internet y de las diferentes herramientas tecnológicas.
Una oportunidad son los medios de comunicación externa que dan a conocer a la ciudadanía los canales y procedimientos establecidos para sus convocatorias, vinculación laboral, procesos como matrículas, entre otros.
La colaboración con las distintas Secretarías y dependencias distritales.
Capacitación sobre cómo funciona el proceso y ejemplos prácticos en donde se muestren casos de riesgo de corrupción
 Alianzas con otras oficinas de prensa y/o que desarrollan trabajo relacionado con educación, la calidad de la relación con los profesores y la comunicación transparente con otras entidades y equipos de trabajo.
 Campañas exitosas de otras entidades - influenciadores - expertos en temas de diferentes áreas.
 Nuevas tecnologías para la difusión de información y garantizar que esta llegue al público objetivo.
</t>
  </si>
  <si>
    <t xml:space="preserve">FORTALEZAS
Administración adecuada del flujo de trabajo.
Cumplimiento de la ley 1712 sobre el acceso a la información pública en su sitio web.
 Trabajo en equipo  - Conocimiento de la entidad y aplicación de los protocolos y manuales de comunicación de la entidad.
Confianza en las capacidades individuales y en el desarrollo ético de cada uno en el equipo.
Se cuenta con procedimientos claros sobre ética  y conflictos de intereses  y conocimiento amplio sobre las consecuencias que se pueden tener en caso de verse involucrado en un acto de corrupción.
Sistemas de información que facilitan la divulgación de contenidos.
La OACP cuenta con un equipo de trabajo comprometido, interdisciplinario y ético con la misión y los objetivos, que además son conocedores de la importancia y responsabilidad que se tiene frente a la misión de nuestra entidad,  que respeta y valora la confidencialidad, la importancia y la sensibilidad de la información que maneja.
Diferentes canales para divulgar información, administrados por la entidad.
Planeación y profesionales con los perfiles adecuados a las necesidades de la OACP.
La OACP cuenta con manuales de procesos y procedimientos que dan lineamientos claros en el actuar y en el cumplimiento de las funciones que evitan que sucedan eventos de riesgo y corrupción.
Supervisión constante de los procesos.
Nuestra gestión se enfoca en contar la verdad y hacer visible al público todos los resultados que se tienen en la entidad.
Equipo Capacitado, Buen Liderazgo y una línea Estructurada Para Trabajar.  </t>
  </si>
  <si>
    <t>Causa 2 :Posibilidad de no divulgación a través de los canales de comunicación interno de información relacionada a acciones, u orientaciones o procesos que deben realizar los funcionarios de la entidad.</t>
  </si>
  <si>
    <t xml:space="preserve">Control 2: La jefe de la Oficina de Comunicación a través de su equipo de trabajo, revisa la información enviada por otras entidades o áreas de la SED, elabora la nota interna y su divulgación de acciones u orientaciones  o procesos que deben realizar los funcionarios de la entidad con un seguimiento mensual a las notas internas, con el propósito de que se atiendan los requerimientos de divulgación de información interna. En caso de que se identifique que los responsables no lo apliquen, se realizará la solicitud de la justificación correspondiente y su inmediata aplicación. Como evidencias quedan los registros de notas internas divulgadas y las comunicaciones al responsable de la gestión de la información.   </t>
  </si>
  <si>
    <t>Jefe Oficina Asesora de Comunicación y Prensa y su equipo de trabajo</t>
  </si>
  <si>
    <t>Consolidado mensual de notas internas publicadas  y/o las comunicaciones  al responsable de la gestión de la información  en caso de  que no se aplique el control.</t>
  </si>
  <si>
    <r>
      <rPr>
        <b/>
        <sz val="11"/>
        <rFont val="Calibri"/>
        <family val="2"/>
        <scheme val="minor"/>
      </rPr>
      <t>Acción de contingencia en caso de materialización del riesgo:</t>
    </r>
    <r>
      <rPr>
        <sz val="11"/>
        <rFont val="Calibri"/>
        <family val="2"/>
        <scheme val="minor"/>
      </rPr>
      <t xml:space="preserve"> Comunicar a la instancia competente para iniciar  la investigación  disciplinaria, fiscal o penal según el caso </t>
    </r>
  </si>
  <si>
    <t xml:space="preserve">Eficacia (Control 2 si existe): Notas internas realizadas/Notas internas solicitadas
Efectividad: ( Riesgo): Número de casos presentados de uso  indebido de la información divulgada a través de los medios y canales digitales  de competencia de la OACP para favorecer intereses particulares. 
</t>
  </si>
  <si>
    <t xml:space="preserve">GESTIÓN FINANCIERA. OBJETIVO: Administrar los recursos financieros mediante la gestión presupuestal, la gestión de tesorería y el registro contable que permita una gestión eficiente y austera. </t>
  </si>
  <si>
    <t xml:space="preserve">AMENAZAS: 
Incumplimiento en los tiempos de entrega de informacion por parte de las areas gestoras. 
Fallas en las herramientas externas y limitación a mejoras del  Proceso (BOG DATA)
Cambio normativo que afecta la operatividad del Proceso Financiero.Que terceros o personal ajeno al área, intente ingresar a los sistemas
Presiones indebidas de terceros para cometer actos de corrupcion </t>
  </si>
  <si>
    <t xml:space="preserve">DEBILIDADES: . Renuencia y resistencia al cambio en los procesos o procedimientos de la Dirección Financiera, por parte de otras dependencias.
Desconocimiento o incumplimiento de las normas orientadas a fortalecer los mecanismos de prevención, investigación y sanción de actos de corrupción
Falla en la retroalimentacion de los cargos cuando se reciben por parte de funcionarios nuevos
Que personal no capacitado registre información inadecuadamente.. </t>
  </si>
  <si>
    <t xml:space="preserve">Probabilidad de que el encargado del área registre inadecuadamente la información que se genera y procesa desde la oficina de Presupuesto para el beneficio de un tercero. . </t>
  </si>
  <si>
    <t xml:space="preserve">Causa 1:Debido a presiones de terceros se genera tráfico de influencias y ofrecimiento / aceptación de dádivas o intercambio de favores, para cometer actos de corrupción. </t>
  </si>
  <si>
    <t>Pérdida de confianza en lo público
Investigaciones penales, disciplinarias y fiscales
No cumplimiento de objetivos</t>
  </si>
  <si>
    <t>Control 1:El jefe de la Oficina de Presupuesto y su equipo de trabajo programara los cruces   para que  se realicen mensualmente estos entre las solicitudes de Registros Presupuestales - RP´s remitidas por las áreas contra los sistemas de información presupuestales existentes, con el propósito de que todos los RP´s estén acordes a lo solicitado por los ordenadores del gasto; de existir diferencias se analiza si se presenta porque los sistemas no se encuentran conciliados para hacerlo debidamente.
Como evidencia se generará reporte en archivo excel con cruce de información  presupuesto vs contratación.</t>
  </si>
  <si>
    <t xml:space="preserve">Jefe Oficina de Presupuesto y su equipo de trabajo </t>
  </si>
  <si>
    <t xml:space="preserve">Cruces de información  </t>
  </si>
  <si>
    <r>
      <rPr>
        <b/>
        <sz val="11"/>
        <rFont val="Calibri"/>
        <family val="2"/>
        <scheme val="minor"/>
      </rPr>
      <t>Actividad de monitoreo a los controles:</t>
    </r>
    <r>
      <rPr>
        <sz val="11"/>
        <rFont val="Calibri"/>
        <family val="2"/>
        <scheme val="minor"/>
      </rPr>
      <t xml:space="preserve"> Se realizan mensualmente los cruces  entre las solicitudes de Registros Presupuestales - RP´s remitidas por las áreas contra los sistemas de información presupuestales existentes.  se verifican mensualmente la coherencia entre los rp remitidos por las áreas y los registros presupuestales existentes</t>
    </r>
  </si>
  <si>
    <t xml:space="preserve">Jefe Oficina de Presupuesto </t>
  </si>
  <si>
    <t xml:space="preserve">Eficacia (control 1): Medir el número de cruces con la información registrada en los sistemas presupuestales.
Número de cruces realizados / Número de cruces programados
</t>
  </si>
  <si>
    <t>OPORTUNIDADES
Desarrollo de nuevas herramientas tecnológicas que ayuden a mejorar los procesos financieros, buscando proveer información financiera confiable
Actualizaciones periodicas en normatividad vigente en temas financieros.
Generar una mayor conscientizacion del personal involucrado en los procesos para lograr un mejor desempeño y una mejora continua
Se realizan capacitaciones, las cuales permiten registrar adecuadamente la información en los sistemas.</t>
  </si>
  <si>
    <t>FORTALEZAS: Entrega de la información requerida por entes internos y externos en calidad  y tiempo
Los procesos del Área Financiera se encuentran debidamente planificados desde Nivel central  y cuentan con seguimiento periódico.
Capacitacion y mejora permanentes en temas financieros.
Se cuenta con un equipo solido, capacitado y confiable.
Se hacen controles de revisión de la información registrada en los sistemas. 
El sistema es eficiente, transparente e integral, garantizando la integridad y veracidad de los datos cargados</t>
  </si>
  <si>
    <t xml:space="preserve">Causa 2 </t>
  </si>
  <si>
    <r>
      <rPr>
        <b/>
        <sz val="11"/>
        <rFont val="Calibri"/>
        <family val="2"/>
        <scheme val="minor"/>
      </rPr>
      <t>Acción de contingencia en caso de materialización del riesgo:</t>
    </r>
    <r>
      <rPr>
        <sz val="11"/>
        <rFont val="Calibri"/>
        <family val="2"/>
        <scheme val="minor"/>
      </rPr>
      <t xml:space="preserve">
En caso en que se incurra una acción que materialice el riesgo al interior de la dependencia, se procederá a informar a las instancias pertinentes para el respectivo proceso disciplinario de(l) (los) colaborador(es) a cargo.  se verifican los RP's</t>
    </r>
  </si>
  <si>
    <t xml:space="preserve">Efectividad: ( Riesgo):: Porcentaje de RP´s solicitados en relación a los existentes en los sistemas presupuestales 
Número de RP´s solicitados / Número de RP´s registrados en los sistemas presupuestales  </t>
  </si>
  <si>
    <t>GESTIÓN FINANCIERA. OBJETIVO: Administrar los recursos financieros mediante la gestión presupuestal, la gestión de tesorería y el registro contable que permita una gestión eficiente y austera.</t>
  </si>
  <si>
    <t>AMENAZAS
Programación inadecuada del PAC de cada área .
Fallas en las herramientas externas y limitación a mejoras del  Proceso (BOG DATA)
Incumplimiento en los tiempos de entrega de informacion por parte de las areas gestoras. 
Cambio normativo que afecta la operatividad del Proceso Financiero.
Presiones indebidas de terceros para cometer actos de corrupcion.</t>
  </si>
  <si>
    <t>DEBILIDADES
Fallas en las diferentes herramientas de sistemas  de información De la SED
Falla en la retroalimentacion de los cargos cuando se reciben por parte de funcionarios nuevos
Desconocimiento o incumplimiento de las normas orientadas a fortalecer los mecanismos de prevención, investigación y sanción de actos de corrupción
Falta de aplicación de los procedimientos para gestionar el pago de una cuenta por pagar.</t>
  </si>
  <si>
    <t>Probabilidad de gestionar el pago de una Cuenta por Pagar a favor de un tercero incumpliendo los requisitos legales y /o los procedimientos vigentes, mediante el uso del poder por acción u omisión.</t>
  </si>
  <si>
    <t>Causa 1: Insuficiencia de mecanismos de control que validen la veracidad de los requisitos acreditados para los pagos por Orden dePrestación de Servicios.</t>
  </si>
  <si>
    <t>Incumplimiento de metas y objetivos.
Pérdida, daño, perjuicio o detrimento patrimonial para la Entidad
Investigaciones administrativas, disciplinarias, fiscales y/o penales.
Afectación del buen nombre y reconocimiento de la Dirección Financiera.
No Conformidad o incumplimiento de algún requisito de la norma certificada.</t>
  </si>
  <si>
    <t>Control 1: el jefe de tesorería y contabilidad con el apoyo de su equipo de trabajo de la oficina realizara la revisión tributaria y de la documentación anexa al Formato Único de Radicación de Cuentas – FURC, validara y consolidara  mensualmente la información registrada en el formato y sus soportes, con el fin de garantizar la consistencia de la solicitud recibida según normatividad y sistemas de información vigentes para la gestión del pago. En el caso que se identifiquen errores en la liquidación tributaria o en los soportes documentales, se hará el respectivo ajuste o devolución del FURC según corresponda; como evidencia del control se tiene el registro en excel  de revision de cuentas mensual  de las fallas detectadas frente a las soluciones concretadas, definiéndose las acciones correspondientes.</t>
  </si>
  <si>
    <t>Jefe de Tesorería y Contabilidad con el apoyo de su equipo de trabajo</t>
  </si>
  <si>
    <t>Reporte de inconsistencias identificadas en la revisión frente a las subsanadas</t>
  </si>
  <si>
    <t>Actividad de monitoreo a los controles:
Se valida  la información   tributaria mensualmente registrada en el formato y sus soportes, con el fin de garantizar la consistencia de la solicitud recibida según normatividad y sistemas de información vigentes para la gestión del pago</t>
  </si>
  <si>
    <t>Jefe Oficina de Contabilidad</t>
  </si>
  <si>
    <t>Eficacia (control 1): Inconsistencias identificadas en la revisión  de las liquidaciones realizadas.</t>
  </si>
  <si>
    <t>OPORTUNIDADES
Desarrollo de nuevas herramientas tecnológicas que ayuden a mejorar los procesos financieros, buscando proveer información financiera confiable
Actualizaciones periodicas en normatividad vigente en temas financieros.
Generar una mayor conscientizacion del personal involucrado en los procesos para lograr un mejor desempeño y una mejora continua</t>
  </si>
  <si>
    <t xml:space="preserve">FORTALEZAS
Entrega de la información requerida por entes internos y externos en calidad  y tiempo
Los procesos del Área Financiera se encuentran debidamente planificados desde Nivel central  y cuentan con seguimiento periódico.
Capacitacion y mejora permanentes en temas financieros.
Personal de alta competencia, comprometido con el area financiera </t>
  </si>
  <si>
    <t>Acción de contingencia en caso de materialización del riesgo: 
El Director Financiero o el jefe de área deberá comunicar mediante oficio y soportes adjuntos a la Oficina de Control Disciplinario para que se adelante la investigación respectiva y si es el caso remitir a los demás entes competentes.</t>
  </si>
  <si>
    <t>Eficacia (Control 2 si existe): Rechazos Ordenes de Pago OP
Efectividad: ( Riesgo):</t>
  </si>
  <si>
    <t>ARTICULACIÓN INTERINSTITUCIONAL. OBJETIVO: Promover estrategias de articulación interinstitucional  a partir del trabajo en red con el fin de favorecer la gestión para la materialización de la política educativa y su seguimiento.</t>
  </si>
  <si>
    <t xml:space="preserve">AMENAZAS
Los colegios no cuenten con los recursos para implementar las experiencias en Justicia Escolar Restaurativa. </t>
  </si>
  <si>
    <t>DEBILIDADES
No hay un equipo o persona específica en los establecimientos educativos que se dedique exclusivamente al seguimiento de los planes de trabajo y planes de inversión.</t>
  </si>
  <si>
    <t>Posibilidad de destinar recursos de las experiencias en Justicia Escolar Restaurativa -JER- , en procesos diferentes a los seleccionados y publicados a través de acto administrativo.</t>
  </si>
  <si>
    <t>Causa 1: Destinación de los recursos asignados en Las IED  en procesos distintos a los específicados  en el acto administrativo de transferencia de los mismos, Tráfico de influencias y ofrecimiento / aceptación de dádivas o intercambio de favores.</t>
  </si>
  <si>
    <t xml:space="preserve">Pérdida del recurso transferido para la destinación específica. Experiencias escolares debilitadas.
Investigaciones legales, penales fiscales. </t>
  </si>
  <si>
    <t>Ningún trámite y/o procedimiento administrativo</t>
  </si>
  <si>
    <t>Control 1: 
La Directora de participación y relaciones interinstitucionales y las personas líderes de los procesos realizarán un seguimiento técnico, administrativo y operativo trimestralmente para la puesta en marcha de la estrategia  Justicia Escolar restaurativa JER, llevando a cabo las siguientes acciones: 
i). Diseño e implementación de un esquema operativo, administrativo y pedagógico que contempla varios puntos de control disminuyendo o eliminando el riesgo de corrupción 
ii).Convocatoria abierta y pública para el apoyo de iniciativas.
iii). Definición de tipos de apoyo: humanos, de servicio e insumos (no se apoyarán insumos que no potencien la intencionalidad pedagógica de la iniciativa).
iv). Ruta técnica para la definición de apoyos, adquisición y legalización con apoyo de profesionales de la SED de diferentes áreas.
v). Se llevarán a cabo los acompañamientos en cada IED para la formulación del plan de acción, el plan de inversión, así como dos seguimientos a la ejecución de los recursos girados a cada uno de los colegios para el desarrollo de las  experiencias JER.  En caso de que no se realice oportunamente el seguimiento trimestral establecido en la actividad de control, el Director  de participación y relaciones interinstitucionales solicita al equipo de trabajo  la realización del mismo en el menor  tiempo posible.
Como evidencias del control se tienen el plan de acción de las  inciativas, los planes de inversión, seguimientos a la ejecución de recursos, actas de acompañamientos pedagógicos y/o correos.</t>
  </si>
  <si>
    <t>El Director de participación y relaciones interinstitucionales y las personas líderes de los procesos.</t>
  </si>
  <si>
    <t>Plan de acción de las experiencias, planes de inversión, seguimientos a la ejecución de recursos, actas de acompañamientos pedagógicos y/o  correos.</t>
  </si>
  <si>
    <r>
      <rPr>
        <b/>
        <sz val="11"/>
        <color theme="1"/>
        <rFont val="Calibri"/>
        <family val="2"/>
        <scheme val="minor"/>
      </rPr>
      <t>Actividad de monitoreo a los controles:</t>
    </r>
    <r>
      <rPr>
        <sz val="11"/>
        <color theme="1"/>
        <rFont val="Calibri"/>
        <family val="2"/>
        <scheme val="minor"/>
      </rPr>
      <t xml:space="preserve">
1. Acompañamientos pedagógicos a las  experiencias JER.
2. Acompañamiento a la consolidación del plan de inversión 
3. Acompañamiento a la ejecución de recursos y seguimiento a la adquisición de insumos y servicios.
4. Adecuada gestión documental de todos los proceos de ejecución de las experinecias e iniciativas. </t>
    </r>
  </si>
  <si>
    <t>Subsecretaría de Integración Interinstitucional, Director de Participación y Relaciones Interinstitucionales</t>
  </si>
  <si>
    <r>
      <rPr>
        <sz val="11"/>
        <color rgb="FF000000"/>
        <rFont val="Calibri"/>
        <family val="2"/>
      </rPr>
      <t xml:space="preserve">
</t>
    </r>
    <r>
      <rPr>
        <b/>
        <sz val="11"/>
        <color rgb="FF000000"/>
        <rFont val="Calibri"/>
        <family val="2"/>
      </rPr>
      <t xml:space="preserve">CONTROL 1
</t>
    </r>
    <r>
      <rPr>
        <sz val="11"/>
        <color rgb="FF000000"/>
        <rFont val="Calibri"/>
        <family val="2"/>
      </rPr>
      <t xml:space="preserve">
</t>
    </r>
    <r>
      <rPr>
        <b/>
        <sz val="11"/>
        <color rgb="FF000000"/>
        <rFont val="Calibri"/>
        <family val="2"/>
      </rPr>
      <t xml:space="preserve">EFICACIA:
</t>
    </r>
    <r>
      <rPr>
        <sz val="11"/>
        <color rgb="FF000000"/>
        <rFont val="Calibri"/>
        <family val="2"/>
      </rPr>
      <t xml:space="preserve">Realizar una revisión aleatoria de los insumos solicitados, aprobados, comprados y entregados a las iniciativas.
Seguimientos periódicos de las acciones operativas, administrativas y pedagógicas con los aliados de la estrategia.
</t>
    </r>
    <r>
      <rPr>
        <b/>
        <sz val="11"/>
        <color rgb="FF000000"/>
        <rFont val="Calibri"/>
        <family val="2"/>
      </rPr>
      <t xml:space="preserve">EFECTIVIDAD:
</t>
    </r>
    <r>
      <rPr>
        <sz val="11"/>
        <color rgb="FF000000"/>
        <rFont val="Calibri"/>
        <family val="2"/>
      </rPr>
      <t xml:space="preserve">No. de hallazgos corregidos /No. hallazgos identificados
</t>
    </r>
  </si>
  <si>
    <t xml:space="preserve">OPORTUNIDADES
 La experiencia e identificación de oportunidades de mejora en las anteriores convocatorias. </t>
  </si>
  <si>
    <t>FORTALEZAS El equipo técnico y pedagógico acompaña la formulación e implementación de los planes de inversión y planes de trabajo.</t>
  </si>
  <si>
    <t>Causa 2 ( si existe):</t>
  </si>
  <si>
    <r>
      <rPr>
        <b/>
        <sz val="11"/>
        <rFont val="Calibri"/>
        <family val="2"/>
        <scheme val="minor"/>
      </rPr>
      <t>Acción de contingencia en caso de materialización del riesgo:</t>
    </r>
    <r>
      <rPr>
        <sz val="11"/>
        <rFont val="Calibri"/>
        <family val="2"/>
        <scheme val="minor"/>
      </rPr>
      <t xml:space="preserve">
En caso de materialización del riesgo se reporta a las autoridades competentes y se definen las acciones correctivas.</t>
    </r>
  </si>
  <si>
    <t xml:space="preserve">Eficacia (Control 2 si existe):
Efectividad: ( Riesgo):
</t>
  </si>
  <si>
    <t xml:space="preserve">INSPECCIÓN Y VIGILANCIA DEL SERVICIO EDUCATIVO OBJETIVO:Inspeccionar y vigilar la prestación del servicio de educación formal y para el trabajo y el desarrollo humano, a través de la asesoría, supervisión, seguimiento, evaluación y control, con el fin de asegurar condiciones de legalidad y calidad  para la garantia del derecho a la educación; y en relación con las entidades sin ánimo de lucro con fines educativos ejercer la inspección, vigilancia y control para que su objeto social se cumpla. </t>
  </si>
  <si>
    <t>AMENAZAS
Tráfico de influencias e intereses de particulares y/o políticos en los procesos administrativos sancionatorios, para influir en las decisiones que se profieran</t>
  </si>
  <si>
    <t>DEBILIDADES
1. Personal en su mayoría contratista, lo cual  incide en la continuidad  y trazabilidad de los procesos administrativos
2. Sistemas  de información o herramientas de apoyo desactualizadas y que no ofrece seguridad de la información  para un oportuno seguimiento.</t>
  </si>
  <si>
    <t>Posibilidad de dilación y/o uso indebido de las decisiones en los procesos administrativos sancionatorios para beneficio de un particular y/o tercero</t>
  </si>
  <si>
    <t>Causa 1:
Tráfico de influencias e intereses particulares y/o Políticos</t>
  </si>
  <si>
    <t>Investigaciones.
Perdida de confianza en la SED</t>
  </si>
  <si>
    <t>Control 1:
El Director de Inspección y Vigilancia y Líder de grupo de Procesos Administrativos Sancionatorios, 1) realiza reuniones mensuales de seguimiento con los abogados encargados de los procesos a fin priorizar e impulsar los mismos y evitar demoras injustificadas, 2) revisa los actos administrativos que se sustancian con el objeto de evitar decisiones contrarias a derecho. En caso de presentarse desviaciones se solicita al abogado a cargo del proceso su actuación inmediata. De todo lo anterior, se dejaran evidencias tales como correos y/o actas y listados de actos administrativos.</t>
  </si>
  <si>
    <t>Director  de Inspección y Vigilancia
Líderes de Proceso Administrativo Sancionatorios</t>
  </si>
  <si>
    <t>Correos electrónicos y/o actas y listados de actos administrativos.</t>
  </si>
  <si>
    <r>
      <rPr>
        <b/>
        <sz val="11"/>
        <rFont val="Calibri"/>
        <family val="2"/>
        <scheme val="minor"/>
      </rPr>
      <t>Actividad de monitoreo a los controles</t>
    </r>
    <r>
      <rPr>
        <sz val="11"/>
        <rFont val="Calibri"/>
        <family val="2"/>
        <scheme val="minor"/>
      </rPr>
      <t>: 1) realizar reuniones mensuales de seguimiento con los abogados encargados de los procesos a fin priorizar e impulsar los mismos y evitar demoras injustificadas, 
2) revisar los actos administrativos que se sustancian con el objeto de evitar decisiones contrarias a derecho.</t>
    </r>
  </si>
  <si>
    <t>Eficacia (control 1):
EFICACIA:
Número de PAS con decisión definitiva y revisados por líder del grupo / Número total de PAS con decisión definitiva*100 en el periodo reportado.              
EFECTIVIDAD
 Número de PAS. con seguimiento / Total de PAS en curso*100</t>
  </si>
  <si>
    <r>
      <rPr>
        <b/>
        <sz val="11"/>
        <rFont val="Calibri"/>
        <family val="2"/>
        <scheme val="minor"/>
      </rPr>
      <t>Acción de contingencia en caso de materialización del riesgo:</t>
    </r>
    <r>
      <rPr>
        <sz val="11"/>
        <rFont val="Calibri"/>
        <family val="2"/>
        <scheme val="minor"/>
      </rPr>
      <t xml:space="preserve"> Una vez detectada la irregularidad que materializa el riesgo, frente al caso en concreto se revisará la situación presentada y se priorizará el proceso para adelantar en forma ágil las etapas del proceso a fin de evitar la caducidad,  así como los posibles errores que pudiesen presentarse para ajustarlas a derecho conforme a lo previsto en el articulo 41 del CPACA. De igual manera se informará a las instancias competentes para que se adelanten las investigaciones a que haya lugar.</t>
    </r>
  </si>
  <si>
    <t>OPORTUNIDADES
1. Gestionar la continuidad del personal contratista con el perfil y la experiencia adecuados para apoyar las actividades relacionadas con los procesos aministrativos sancionatorios.
2. Realizar mesas de trabajo para unificación de criterios y acciones de seguimiento sobre los procesos que adelanta la DIV.</t>
  </si>
  <si>
    <t>FORTALEZAS
1. Se realizan  acciones del control en las decisiones proferidos en cada una de las etapas de  los  procesos sancionatorios contra los establecimientos educativos y las ESAL.
2. Autonomía por parte del  Director(a) de la dependencia, en la expedieción de los actos administrativos de los procesos sancionatorios</t>
  </si>
  <si>
    <t xml:space="preserve">Eficacia (Control 2):
Efectividad: ( Riesgo):
</t>
  </si>
  <si>
    <t>EVALUACIÓN INDEPENDIENTE. OBJETIVO: Evaluar la eficacia y eficiencia del Sistema de Control Interno,  a partir de auditorias y seguimientos independientes basado en riesgos, concebidos para agregar valor y mejorar las operaciones de la Entidad, a traves de procesos de aseguramiento y consulta con el fin de  proporcionar mejoras a la eficacia de los procesos de gestión de riesgos, control y gobierno.</t>
  </si>
  <si>
    <t>AMENAZAS: Baja apropiación de la cultura del control en la SED
Presiones externas para influir en los resultados de evaluacion independiente</t>
  </si>
  <si>
    <t>DEBILIDADES: Desactualización de herramientas tecnologicas para apoyar las actividades de monitoreo y evaluacion del proceso. 
Baja capacitacion institucional en la responsabilidad disciplinaria  en casos de corrupcion</t>
  </si>
  <si>
    <t>Posibilidad de que se presenten reportes o quejas por direccionamiento , omisiones intencionadas o acciones sesgadas con relación a los resultados de las auditorías producto de las actividades propias del rol de evaluación independiente</t>
  </si>
  <si>
    <t>Causa 1:
Ofrecimiento de Dádivas
Trafico de Influencias
Abuso de Autoridad
Amiguismo</t>
  </si>
  <si>
    <t>Perdida de confianza en la entidad afectando su reputación
Perdida de credibilidad en el grupo de funcionarios del proceso
Incumplimiento de metas y objetivos de la dependencia
Posibles investigaciones y/o sanciones</t>
  </si>
  <si>
    <t>Control 1: El Jefe de Control Interno o profesional asignado adelantará revisión de los papeles de trabajo para cada  auditoria y verificará la consistencia de  la información con los objetivos de la auditoria  con el informe preliminar cada  vez que se presente, dejando constancia con la firma por los que intervienen y dejando las observaciones del cumplimiento dentro del informe preliminar;  en caso de encontrar alguna irregularidad se comunicará a las instancias correspondientes..Los soportes del control será los Correos de revisión de informes preliminares de auditoria.</t>
  </si>
  <si>
    <t>Jefe Oficina de Control Interno</t>
  </si>
  <si>
    <t>Correo de revisión de informes preliminares de auditoria</t>
  </si>
  <si>
    <r>
      <t xml:space="preserve">Actividad de monitoreo a los controles:
</t>
    </r>
    <r>
      <rPr>
        <sz val="11"/>
        <rFont val="Calibri"/>
        <family val="2"/>
        <scheme val="minor"/>
      </rPr>
      <t>Revisión por parte del jefe de oficina a las observaciones realizadas al informe preliminar por parte del profesional asignado</t>
    </r>
  </si>
  <si>
    <t>Profesional designado por el jefe de Oficina</t>
  </si>
  <si>
    <t>Eficacia (control 1):
Informes preliminares  validados por auditores pares</t>
  </si>
  <si>
    <t xml:space="preserve">OPORTUNIDADES: Capacitaciones de entidades externas presenciales y virtuales para el fortalecimiento del control a eventos asociados a corrupcion.
Normas que expiden organismos nacionales y distritales, que asignan nuevos roles a la Oficina de Control Interno y fortalecen el papel del Proceso en la estrategia anticorrupcion.
Reposicionamiento del control interno en MIPG como Dimensión de Control Interno
</t>
  </si>
  <si>
    <t>FORTALEZAS: Suscripcion obligatoria para el equipo de auditoria interna, del codigo de etica del auditor como formato documentado del proceso. 
Implementacion de la Mesa de observaciones para la revision por pares auditories de informes de resultados de evaluacion y seguimiento
Seguimiento y socializacion mensual de actividades asociadas al Plan Anual de Auditoria
documentacion, actualizacion anual  y aplicación permanente de procedimientos internos para evaluacion y seguimiento
Mayor visibilidad de la gestión de la OCI
Enfoque de riesgos en las actividades de auditoria
Fortalecimiento de la estrategia anticorrupcion en la SED</t>
  </si>
  <si>
    <r>
      <rPr>
        <b/>
        <sz val="11"/>
        <rFont val="Calibri"/>
        <family val="2"/>
        <scheme val="minor"/>
      </rPr>
      <t xml:space="preserve">Acción de contingencia en caso de materialización del riesgo:
</t>
    </r>
    <r>
      <rPr>
        <sz val="11"/>
        <rFont val="Calibri"/>
        <family val="2"/>
        <scheme val="minor"/>
      </rPr>
      <t>Reporte a los entes de control fiscal, disciplinario y penal</t>
    </r>
  </si>
  <si>
    <t>Eficacia (Control 2 si existe):
Efectividad: ( Riesgo):</t>
  </si>
  <si>
    <t xml:space="preserve">AMENAZAS
1. Tráfico de influencias u ofrecimiento de dádivas o beneficios a los Equipo Locales de Inspeccion y Vigilancia, encargados de emitir concepto técnico pedagogico para la expedición de licencias de funcionamiento, ampliaciones del servicio educativo o autorización de tarifas para establecimientos educativos privados o instituciones de educacion para el trabajo y desarrollo humano - ETDH.
 </t>
  </si>
  <si>
    <t>DEBILIDADES
1. Insuficiente personal de planta, 2. El perfil y grado del cargo de carrera de los ELIV (profesional Universitario-219-18), no es acorde con el nivel de responsabilidad para adelantar los procesos de  I.V.
3. Sistemas  de información o herramientas de apoyo desactualizadas y que no ofrecen seguridad de la información,  lo cual no facilita la gestión de I.V.</t>
  </si>
  <si>
    <t>Posibilidad de dilación o manipulación en la emisión de conceptos técnicos pedagogicos, por parte de los profesionales de los Equipos Locales de Inspección y Vigilancia-ELIV,  para la expedición de licencias de funcionamiento, ampliación del servicicio educativo o autorizacion de tarifas para establecimientos educativos privados o instituciones de educacion para el trabajo y desarrollo humano - ETDH,  para beneficio de un particular y/o tercero</t>
  </si>
  <si>
    <t>Investigaciones, Pérdida de confianza en la SED,  Que el servicio público educativo se preste en instalaciones que no cumplen con la normatividad educativa, afectando la calidad del servicio o la seguridad de los estudiantes.
Que las tarifas aprobadas a las instituciones educativas privadas o las instituciones de Educacion para el Trabajo y Desarrollo Humano superen los establecidos por la normatividad vigente</t>
  </si>
  <si>
    <r>
      <t xml:space="preserve">
Riesgo asociado a los procedimientos administrativos:                       </t>
    </r>
    <r>
      <rPr>
        <b/>
        <sz val="11"/>
        <color rgb="FF000000"/>
        <rFont val="Calibri"/>
        <family val="2"/>
      </rPr>
      <t>1</t>
    </r>
    <r>
      <rPr>
        <sz val="11"/>
        <color rgb="FF000000"/>
        <rFont val="Calibri"/>
        <family val="2"/>
      </rPr>
      <t xml:space="preserve">. Expedición y Modificación de Licencias de Funcionamiento de Instituciones de Educación para el Trabajo y el Desarrollo Humano – IETDH y/o Registro, Renovación o Modificación de Programas de ETDH.          </t>
    </r>
    <r>
      <rPr>
        <b/>
        <sz val="11"/>
        <color rgb="FF000000"/>
        <rFont val="Calibri"/>
        <family val="2"/>
      </rPr>
      <t>2.</t>
    </r>
    <r>
      <rPr>
        <sz val="11"/>
        <color rgb="FF000000"/>
        <rFont val="Calibri"/>
        <family val="2"/>
      </rPr>
      <t xml:space="preserve"> Expedición y Modificación de Licencias de Funcionamiento de Instituciones Educativas Formales Promovidas por Particulares.                           </t>
    </r>
    <r>
      <rPr>
        <b/>
        <sz val="11"/>
        <color rgb="FF000000"/>
        <rFont val="Calibri"/>
        <family val="2"/>
      </rPr>
      <t>3</t>
    </r>
    <r>
      <rPr>
        <sz val="11"/>
        <color rgb="FF000000"/>
        <rFont val="Calibri"/>
        <family val="2"/>
      </rPr>
      <t xml:space="preserve">. Autorización de tarifas y cobros educativos, colegios privados.         </t>
    </r>
  </si>
  <si>
    <t>Control 1:
Equipos Locales de Inspección y Vigilancia-ELIV: 1) Participan y rinden el concepto técnico pedagogico en los procesos por lo menos dos (2) profesionales de los ELIV , como condición necesaria para resolver de fondo solicitudes de licencia de funcionamiento, ampliación del servicio educativo, el registro y renovación de los programas de ETDH, autorización de tarifas y cobros educativos a los establecimientos educativos no oficiales.  2) El Director de Inspeccion y Vigilancia y el Lider del Grupo de Territorio programan capacitaciones y actualizaciones periodicas conforme a la necesidad, en normatividad vigente en temas de inspeccion vigilancia y control del servicio educativo tanto a los profesionales de los ELIV encargados de la proyección del concepto técnico pedagogico, asi como a los Profesionales Juridicos de las DILE encargados de la proyección de los actos administrativos y a los Directores Locales de Educación, quienes tienen la responsabilidad de estos procesos de legalización y tarifas de instituciones educativas privadas. 3) Continuar gestionando ante la Subsecretaría de Gestión Institucional,  la solicitud de nivelación y ampliación de la planta de personal para ejercer las funciones constitucionales y misionales de Inspección y vigilancia del servicio educativo en la ciudad.</t>
  </si>
  <si>
    <t xml:space="preserve">Profesionales de los Equipoos de Inspeccion y Vigilancia asignados a las Direcciones Locales - Director de Inspeccion y Vigilancia y Lider del equipo de territorio </t>
  </si>
  <si>
    <t xml:space="preserve">Relacion de conceptos tecnicos pedagogicos emitidos relacionando: 1) el tipo de concepto, 2) el nombre de la institucion 3) la fecha del concepto, 4) el sentido del concepto, 5) los nombres de los profesionales de los ELIV que participaron en su elaboracion y suscripcion, 6)  el numero de radicado interno por el cual se remite al Director Local.  - Actas de asistencia capacitacion sobre temas relacionadas con IVC del servicio educativo </t>
  </si>
  <si>
    <r>
      <t>Actividad de monitoreo a los controles</t>
    </r>
    <r>
      <rPr>
        <sz val="11"/>
        <rFont val="Calibri"/>
        <family val="2"/>
      </rPr>
      <t xml:space="preserve">: 1) Revisar la relacion de conceptos tecnicos pedagogicos emitidos por los ELIV a fin de garantizar que cumplan con lo dispuesto por el articulo 27 de la  Resolución 1983 de 2023 Secretaría de Educación del Distrito.
2) Realizar que se realicen las capacitaciones y actualizaciones periodicas en normatividad vigente en temas de inspeccion vigilancia y control del servicio educativo dirigidas tanto a los profesionales de los ELIV como de los Profesionales Juridicos de las DILE encargados de la proyeccion de los actos administrativos. </t>
    </r>
  </si>
  <si>
    <t>Eficacia (control 1):
EFICACIA:
Número de conceptos tecnicos pedagogicos emitidos y suscritos por un numero prural de profesionales de inspeccion y vigilancia/ Número total de conceptos tecnicos pedagogicos reportados  / *100 en el periodo reportado.             
EFECTIVIDAD
 Número de Capacitaciones realizadas / Número de Capacitaciones programadas *100</t>
  </si>
  <si>
    <r>
      <t>Acción de contingencia en caso de materialización del riesgo:</t>
    </r>
    <r>
      <rPr>
        <sz val="11"/>
        <rFont val="Calibri"/>
        <family val="2"/>
      </rPr>
      <t xml:space="preserve"> Una vez detectada la irregularidad que materializa el riesgo, frente al caso en concreto se revisará la situación presentada y se priorizará el proceso para adelantar en forma ágil las etapas del proceso a fin de evitar la caducidad,  así como los posibles errores que pudiesen presentarse para ajustarlas a derecho conforme a lo previsto en el articulo 41 del CPACA. De igual manera se informará a las instancias competentes para que se adelanten las investigaciones a que haya lugar.</t>
    </r>
  </si>
  <si>
    <t>OPORTUNIDADES
1. .Desarrollo de nuevas herramientas tecnológicas que ayuden a mejorar los procesos relacionados con la inspeccion y vigilancia del servicio educativo, buscando proveer información actualizada, suficiente y confiable
2. Realizar capacitaciones y actualizaciones periodicas en normatividad vigente en temas de inspeccion vigilancia y control del servicio educativo tanto a los profesionales de los ELIV encargados de la proyección del concepto técnico pedagogico, asi como de los Profesionales Juridicos de las DILE encargados de la proyección de los actos administrativos, y a Directores Locales quienes tiene la responsabilidad de estos procesos.</t>
  </si>
  <si>
    <t xml:space="preserve">FORTALEZAS
1. El nuevo Reglamento territorial, adoptado mediante Resolución  No. 1983 del 13 de junio del 2023, establece  que el concepto técnico pedagógico debe ser rendido por un número plural e interdisciplinario de integrantes del ELIV, como condición necesaria para resolver de fondo solicitudes de licencia de funcionamiento, ampliación del servicio educativo, el registro y renovación de los programas de ETDH, autorización de tarifas y cobros educativos a los establecimientos educativos no oficiales, por consiguiente deben participar  particepen por lo menos dos (2) profesionales del ELIV,  a fin de garantizar la imparcialidad y trasparencia en los procesos.
2. Separacion de funciones y competencias entre las dependencias encargadas de la elaboracion del concepto tecnico pedagogico que sirve como insumo para la expedicion de licencias de funcionamiento, apliaciones de cobertura o autorizacion de tarifas, el cual esta a cargo de los ELIV y la expedicion del acto administrativo por el cual se autorizan el cual esta a cargo de la DILE </t>
  </si>
  <si>
    <t>Eficacia (Control 2):
Efectividad: ( Riesgo):</t>
  </si>
  <si>
    <t>COMPONENTE 7. PROMOCIÓN DE LA INTEGRIDAD Y LA ETICA PÚBLICA</t>
  </si>
  <si>
    <t>TIPO DE META 
(Sumatoria/Porcentaje de ejecución por cuatrimestre (Demanda))</t>
  </si>
  <si>
    <t>1. Programas Gestión de
Integridad</t>
  </si>
  <si>
    <t>Promover la vinculación y participación de funcionarios Administrativos, Directivos Docentes y Docentes de los tres niveles de la Entidad dentro del Grupo de Gestión integra de la SED.</t>
  </si>
  <si>
    <t>Realizar 2 (Dos) convocatorias para la vinculación al semillero íntegro del grupo de gestores de integridad SED, buscando la participación de funcionarios Administrativos, Directivos Docentes y Docentes de los tres niveles de la Entidad</t>
  </si>
  <si>
    <t>Número convocatorias realizadas /Número convocatorias programadas</t>
  </si>
  <si>
    <t>Fortalecer Habilidades del Equipo de los gestores íntegros a través de Jornadas de trabajo y formación</t>
  </si>
  <si>
    <t>Realizar 6 Jornadas de trabajo y formación al interior del grupo de Gestores de Integridad</t>
  </si>
  <si>
    <t>Número de Capacitaciones y/o reuniones ejecutadas /Número de Capacitaciones y/o reuniones programadas</t>
  </si>
  <si>
    <t xml:space="preserve">Garantizar la divulgación del Código de integridad y líneas de denuncia en los diferentes medios de comunicación interna </t>
  </si>
  <si>
    <t xml:space="preserve">Realizar la Socialización del Código de Integridad SED y mecanismos de denuncia en prensa SED </t>
  </si>
  <si>
    <t>Número Socializaciones realizadas /Número Socializaciones programadas</t>
  </si>
  <si>
    <t>2.Promoción de la
integridad en las
instituciones y grupos
de interés</t>
  </si>
  <si>
    <t>Garantizar la inclusión del Código de integridad SED dentro de los procesos de Inducción y Reinducción programados para la vigencia</t>
  </si>
  <si>
    <t>Realizar la divulgación del Código de integridad SED, dentro de los procesos de Inducción y Reinducción programados para la vigencia</t>
  </si>
  <si>
    <t>Número de Socializaciones de Código de integridad SED dentro de Inducciones y Reinducciones / Número de jornadas colectivas proceso de inducción y reinducción de los servidores de la SED programadas</t>
  </si>
  <si>
    <t>Garantizar la divulgación de Código de integridad mediante diferentes estrategias, en los niveles central, local e institucional, por parte de los gestores de integridad</t>
  </si>
  <si>
    <t>Realizar la Socialización del Código de Integridad SED en los niveles central, local e institucional, por parte de los gestores de integridad</t>
  </si>
  <si>
    <t xml:space="preserve">Promover la Socialización del Código de Integridad SED a  la Comunidad Educativa, específicamente en grupos de interés, de estudiantes y padres de familia </t>
  </si>
  <si>
    <t>Realizar la Socialización del Código de Integridad SED en 3 grupos de interés, dentro de las Escuelas de Padres y Consejos Directivos y demás instancias en las que se cuente con la participación de Padres de Familia</t>
  </si>
  <si>
    <t>3.Participación en las estrategias distritales de integridad</t>
  </si>
  <si>
    <t>Garantizar la divulgación de invitaciones y de actividades de capacitación propuestas por las entidades competentes (Secretaría de Transparencia de la presidencia de la República, Secretaría General de la Alcaldía Mayor, Veeduría Distrital) a los Gestores de Integridad y servidores de la SED a quien se dirigen.</t>
  </si>
  <si>
    <t>Realizar la divulgación de invitaciones y de actividades de capacitación propuestas por la Secretaría de Transparencia de la Presidencia de la República, Secretaría General de la Alcaldía Mayor, Veeduría Distrital,  a los Gestores de Integridad y servidores de la SED a quien se dirigen.</t>
  </si>
  <si>
    <t>Número de divulgaciones a capacitaciones a las que se convoca/ Número de capacitaciones programadas</t>
  </si>
  <si>
    <t xml:space="preserve">Garantizar la participación en las estrategias distritales de integridad, principalmente de Secretaría General, Jurídica y de cultura y  de la veeduría Distrital </t>
  </si>
  <si>
    <t>Participar en las actividades y estrategias propuestas por la Secretaría General, jurídica y de cultura y la Veeduría Distrital.</t>
  </si>
  <si>
    <t xml:space="preserve">Número de actividaes con acciones intersectoriares   a las que se convoca/ Número de activides invitados </t>
  </si>
  <si>
    <t>4. Gestión preventiva de
conflicto de interés</t>
  </si>
  <si>
    <t>Socializar los lineamientos para que servidores públicos realicen la declaración proactiva de bienes y rentas, el registro de conflictos de interés y publicación de declaración de renta en el marco de la Ley 2013 de 2019.</t>
  </si>
  <si>
    <t>Realizar 2 socializaciones de los lineamientos para que los servidores públicos realicen la declaración proactiva de bienes y rentas, el registro de conflictos de interés y publicación de declaración de renta en el marco de la Ley 2013 de 2019.</t>
  </si>
  <si>
    <t>Número socializaciones de circular realizadas /Número socialización de circular programadas</t>
  </si>
  <si>
    <t>Garantizar la divulgación de la obligatoriedad de la realización de la declaración proactiva de bienes y rentas, el registro de conflictos de interés y publicación de declaración de renta en el marco de la Ley 2013 de 2019.dentro de los procesos de Inducción y Reinducción programados para la vigencia</t>
  </si>
  <si>
    <t>En los procesos de Inducción y reinducción realizar la divulgación de la obligatoriedad de la realización de la declaración proactiva de bienes y rentas, el registro de conflictos de interés y publicación de declaración de renta</t>
  </si>
  <si>
    <t>Difundir los módulos de bienes y rentas y la Gestión de Conflictos de Interés dispuesto por el DASCD a través del SIDEAP para que los servidores realicen la declaración de bienes y rentas y el registro de los conflictos de interés como requisito para la posesión, actualización anual y retiro del servicio.</t>
  </si>
  <si>
    <t>Realizar 2 socializaciones para la divulgación de la realización de la declaración de bienes y rentas y el registro de los conflictos de interés como requisito para la posesión, actualización anual y retiro del servicio.</t>
  </si>
  <si>
    <t>Número de Socializaciones del módulo para la Gestión de Conflictos realizados/Número de Socializaciones del módulo para la Gestión de Conflictos programados</t>
  </si>
  <si>
    <t>Realizar seguimiento y recordar a los Directivos de la SED sobre la importancia de realizar los procesos de declaración de bienes y rentas y el registro de conflictos de interés en el marco de la normatividad vigente.</t>
  </si>
  <si>
    <t>Realizar 2 seguimientos y divulgación a los Directivos de la SED sobre la importancia de realizar los procesos de declaración de bienes y rentas y el registro de conflictos de interés en el marco de la normatividad vigente.</t>
  </si>
  <si>
    <t>Número de comunicaciones realizados /Número de comunicaciones programadas</t>
  </si>
  <si>
    <t xml:space="preserve">COMPONENTE  8.1. SEGUIMIENTO AL MAPA DE RIESGOS DE CORRUPCIÓN </t>
  </si>
  <si>
    <t>TIPO DE META (Sumatoria/ Porcentaje de ejecución por cuatrimestre (Demanda ))</t>
  </si>
  <si>
    <t>INDICADOR</t>
  </si>
  <si>
    <t xml:space="preserve">
1. Política de Administración de Riesgos</t>
  </si>
  <si>
    <t xml:space="preserve">
1.1</t>
  </si>
  <si>
    <t>Difundir la política de administración de riesgos</t>
  </si>
  <si>
    <t>Tres (3) Comunicaciones internas para difundir política de administración de riesgos.</t>
  </si>
  <si>
    <t>Nombre: Comunicaciones internas para difundir polìtica de administración de riesgos. 
Formula: Sumatoria de comunicaciones internas para difundir política de administración de riesgos.</t>
  </si>
  <si>
    <t>Jefe Oficina Asesora de Planeación y
Líderes de procesos</t>
  </si>
  <si>
    <t>2. Construcción del Mapa de Riesgos de Corrupción</t>
  </si>
  <si>
    <t>Realizar taller con funcionarios y contratistas de los procesos para la construcción del  mapa de riesgos de corrupción 2025</t>
  </si>
  <si>
    <t>Un  (1) taller con orientaciones para la construcción del mapa de riesgos de corrupción 2025</t>
  </si>
  <si>
    <t>Nombre: Taller realizado sobre mapa de riesgos de corrupción 2025
Fórmula: taller realizado</t>
  </si>
  <si>
    <t>Jefe oficina asesora de Planeación
Procesos SED</t>
  </si>
  <si>
    <t>Consolidar el borrador mapa de riesgo de corrupción 2025</t>
  </si>
  <si>
    <t>Un (1) Documento con borrador mapa de riesgos de corrupción 2025 consolidado</t>
  </si>
  <si>
    <t>Nombre : Mapa de riesgos de corrupción 2025 consolidado
Fórmula: Un Documento Mapa de riesgos de corrupción 2025 consolidado</t>
  </si>
  <si>
    <t>Jefe Oficina Asesora 
Planeación
Líderes de procesos</t>
  </si>
  <si>
    <t>3. Consulta y divulgación</t>
  </si>
  <si>
    <t>Socializar la publicación  del borrador del Mapa de Riesgos de Corrupción 2025 en página web SED</t>
  </si>
  <si>
    <t>Una (1) socialización de la publicación del borrador del Mapa de Riegos de Corrupción 2025 en página web SED</t>
  </si>
  <si>
    <t>Nombre: Socializacion  de la publicación del borrador del Mapa de Riesgos de Corrupción 2025  en la página de la SED
Fórmula: Un  documento Mapa de riesgos de corrupción 2024 borrador socializado en página web SED</t>
  </si>
  <si>
    <t>Jefe oficina Asesora de Planeación y Jefe de Oficina Asesora de Comunicación
y Prensa</t>
  </si>
  <si>
    <t>Publicar el Mapa de Riesgos de Corrupción definitivo en la página web de la SED</t>
  </si>
  <si>
    <t>Un (1) Mapa de Riesgos de Corrupción definitivo publicado</t>
  </si>
  <si>
    <t>Nombre: Publicación mapa de riesgos de corrupción 
Fórmula: Mapa de Riesgos de Corrupción  definitivo Publicado en la Página de la SED</t>
  </si>
  <si>
    <t>Jefe oficina asesora de planeación y Jefe de Oficina Asesora de Comunicación y Prensa</t>
  </si>
  <si>
    <t>3.3</t>
  </si>
  <si>
    <t>Divulgar   por diferentes medios el Plan Anticorrupción y de Atención al Ciudadano  a sus grupos de valor y a la ciudadanía. Se va a realizar minimo una divulgación por cada versión del PTEP.</t>
  </si>
  <si>
    <t>Utilizar diferentes medios de comunicación  como (web, intranet, correo electrónico o comunicaciones) para divulgar el PTEP</t>
  </si>
  <si>
    <t>Nombre: acciones de divulgación realizadas 
Formula: Número de acciones de divulgacion  realizadas por cada versión del PTEP</t>
  </si>
  <si>
    <t>Jefe Oficina Asesora de Planeación/Oficina Asesora de Comunicación y Prensa</t>
  </si>
  <si>
    <t>4. Monitoreo o revisión</t>
  </si>
  <si>
    <t xml:space="preserve">Realizar monitoreo al riesgo de
corrupción </t>
  </si>
  <si>
    <t>Tres (3) monitoreos anuales a los riesgos de
corrupción</t>
  </si>
  <si>
    <t>Nombre: Monitoreo llevados a cabo
Fórmula: cantidad de monitoreos realizados al mapa de riesgos de corrupción</t>
  </si>
  <si>
    <t>Líder de cada proceso</t>
  </si>
  <si>
    <t>5 Seguimiento</t>
  </si>
  <si>
    <t>5.1.</t>
  </si>
  <si>
    <t xml:space="preserve">Efectuar seguimiento al Mapa de Riesgos de Corrupción </t>
  </si>
  <si>
    <t>Tres (3) seguimientos anuales realizados al Mapa de Riesgos de Corrupción</t>
  </si>
  <si>
    <t>Nombre: Seguimientos anuales realizados al mapa de corrupción.
Fórmula: 
Número de Seguimientos anuales realizados al mapa de corrupción.</t>
  </si>
  <si>
    <t>CONTINUA IGUAL 2023</t>
  </si>
  <si>
    <t>PLAN ANTICORRUPCIÓN Y DE ATENCIÓN LA CIUDADANO SED 2020
COMPONENTE 1. MAPA DE RIESGOS DE CORRUPCÓN SED 2020</t>
  </si>
  <si>
    <t>PROCESO</t>
  </si>
  <si>
    <t>PROCESOS SED</t>
  </si>
  <si>
    <t>FECHA:</t>
  </si>
  <si>
    <t>3. ANÁLISIS DEL RIESGO</t>
  </si>
  <si>
    <t>5. AUTOEVALUACION DEL CONTROL - SEGUIMIENTO</t>
  </si>
  <si>
    <t>6. AUTOEVALUACIÓN DEL RIESGO - CIERRE</t>
  </si>
  <si>
    <t>TIEMPO                                    (fecha inicio dd/mm/aaaa y fecha fin dd/mm/aaaa)</t>
  </si>
  <si>
    <t>Seguimiento Mayo</t>
  </si>
  <si>
    <t>Seguimiento Septiembre</t>
  </si>
  <si>
    <t>Materializado</t>
  </si>
  <si>
    <t>Justificación</t>
  </si>
  <si>
    <t>Observaciones</t>
  </si>
  <si>
    <t>Documento Anexo</t>
  </si>
  <si>
    <t>Continua para la Proxima Vigencia</t>
  </si>
  <si>
    <t>Actividad de control         ( Cada riesgo debe contar con una acción de contingencia en caso que se materialice el riesgo)</t>
  </si>
  <si>
    <t>Fecha</t>
  </si>
  <si>
    <t>% de Avance</t>
  </si>
  <si>
    <t>Efectos Logrados</t>
  </si>
  <si>
    <t xml:space="preserve">EVALUACIÓN DE LA GESTIÓN v8.
 OBJETIVO 
Verificar el cumplimiento de los objetivos institucionales, de los procesos y proyectos a través de evaluaciones independientes con el fin de evidenciar el estado del Sistema de Control Interno y brindar asesoría, acompañamiento y orientaciones pertinentes con el fin de formular recomendaciones que agregen valor para la mejora continua de la entidad.  </t>
  </si>
  <si>
    <t xml:space="preserve">
Posibilidad de recibir o solicitar cualquier dádiva o beneficio  con el fin de   manipular  la Informacion evidenciada en el proceso auditor para  favorecer un tercero</t>
  </si>
  <si>
    <t>Ofrecimiento de Dádivas
Trafico de Influencias
Abuso de Autoridad
Amiguismo</t>
  </si>
  <si>
    <t xml:space="preserve">Perdida de confianza en la entidad afectando su reputación
Afecta al grupo de funcionarios del proceso
Incumplimiento de metas y objetivos de la dependencia
Omision intencional de posibles actos de corrupción
posibles investigacioes y/o sanciones </t>
  </si>
  <si>
    <t>SI</t>
  </si>
  <si>
    <r>
      <t xml:space="preserve">El Jefe de Control Interno o profesional asignado adelantará revisión de los papeles de trabajo </t>
    </r>
    <r>
      <rPr>
        <sz val="11"/>
        <rFont val="Calibri"/>
        <family val="2"/>
        <scheme val="minor"/>
      </rPr>
      <t>para cada  audito</t>
    </r>
    <r>
      <rPr>
        <sz val="11"/>
        <color theme="1"/>
        <rFont val="Calibri"/>
        <family val="2"/>
        <scheme val="minor"/>
      </rPr>
      <t>ria y verificará la consistencia de la información  con el informe preliminar cada  vez que se presente, dejando constancia con una lista de chequeo firmada por los que intervienen</t>
    </r>
    <r>
      <rPr>
        <sz val="11"/>
        <color rgb="FFFF0000"/>
        <rFont val="Calibri"/>
        <family val="2"/>
        <scheme val="minor"/>
      </rPr>
      <t xml:space="preserve"> </t>
    </r>
    <r>
      <rPr>
        <sz val="11"/>
        <color theme="1"/>
        <rFont val="Calibri"/>
        <family val="2"/>
        <scheme val="minor"/>
      </rPr>
      <t>y dejando las observaciones del cumplimiento y en caso de encontrar alguna irregularidad se comunicara a las instancias correspondientes.</t>
    </r>
  </si>
  <si>
    <t>Jefe Ofcina de Control Interno o Profesional asignado</t>
  </si>
  <si>
    <t xml:space="preserve"> 01/02/2019 al 31/12/2019</t>
  </si>
  <si>
    <t>Lista de Chequeo Revisadas</t>
  </si>
  <si>
    <r>
      <rPr>
        <b/>
        <sz val="11"/>
        <color theme="1"/>
        <rFont val="Calibri"/>
        <family val="2"/>
        <scheme val="minor"/>
      </rPr>
      <t>ACTIVIDAD DE CONTROL:</t>
    </r>
    <r>
      <rPr>
        <sz val="11"/>
        <color theme="1"/>
        <rFont val="Calibri"/>
        <family val="2"/>
        <scheme val="minor"/>
      </rPr>
      <t xml:space="preserve"> Revisión de la lista de Chequeo de papeles de </t>
    </r>
    <r>
      <rPr>
        <sz val="11"/>
        <rFont val="Calibri"/>
        <family val="2"/>
        <scheme val="minor"/>
      </rPr>
      <t xml:space="preserve">trabajo , para cada auditoría verificando la consistencia de la información  
</t>
    </r>
    <r>
      <rPr>
        <sz val="11"/>
        <color rgb="FFFF0000"/>
        <rFont val="Calibri"/>
        <family val="2"/>
        <scheme val="minor"/>
      </rPr>
      <t xml:space="preserve">
</t>
    </r>
    <r>
      <rPr>
        <sz val="11"/>
        <rFont val="Calibri"/>
        <family val="2"/>
        <scheme val="minor"/>
      </rPr>
      <t xml:space="preserve">
</t>
    </r>
    <r>
      <rPr>
        <b/>
        <sz val="11"/>
        <rFont val="Calibri"/>
        <family val="2"/>
        <scheme val="minor"/>
      </rPr>
      <t>ACCION DE CONTINGENCIA: Comunicar a la ins</t>
    </r>
    <r>
      <rPr>
        <sz val="11"/>
        <rFont val="Calibri"/>
        <family val="2"/>
        <scheme val="minor"/>
      </rPr>
      <t>tancia competente para iniciar  la investigación  disciplinaria, fiscal o penal según el caso</t>
    </r>
    <r>
      <rPr>
        <sz val="11"/>
        <color theme="1"/>
        <rFont val="Calibri"/>
        <family val="2"/>
        <scheme val="minor"/>
      </rPr>
      <t xml:space="preserve">
</t>
    </r>
  </si>
  <si>
    <r>
      <t xml:space="preserve">EFICACIA: Número de lista de Chequeo revisadas/ Números de Listas de  Chequeo de auditorias realizadas  X 100
</t>
    </r>
    <r>
      <rPr>
        <sz val="11"/>
        <rFont val="Calibri"/>
        <family val="2"/>
        <scheme val="minor"/>
      </rPr>
      <t xml:space="preserve">
(Número de lista de Chequeo Aprobadas  / Números de Listas de  Chequeo de auditorias realizadas  X 100</t>
    </r>
  </si>
  <si>
    <t>NO</t>
  </si>
  <si>
    <t>CALIDAD EDUCATIVA INTEGRAL v8.  OBJETIVO: Promover en todos los niños, niñas, personas jóvenes y adultas, el desarrollo integral y los aprendizajes a lo largo de la vida para la mejora continua de la calidad educativa, mediante la definición de lineamientos, orientaciones y estrategias pedagógicas, el acompañamiento a las instituciones educativas, el fortalecimiento curricular, la evaluación de la calidad educativa y la cualificación de los docentes y agentes educativos.</t>
  </si>
  <si>
    <t xml:space="preserve">
Posibilidad de recibir o solicitar cualquier dádiva o beneficio a nombre propio o de terceros, con el fin de manipular la información o documentación para beneficio privado </t>
  </si>
  <si>
    <t xml:space="preserve">Falta de implementación del "PROTOCOLO PARA ADMINISTRACIÓN DE REPOSITORIOS INSTITUCIONALES DIGITALES" para el manejo y almacenamiento adecuado de la información por parte de las Direcciones de la Subsecretaría de Calidad y Pertinencia.
-Cargue incompleto de la documentación en el repositorio institucional.
</t>
  </si>
  <si>
    <t>-Manipulación de la información para beneficio propio o de un tercero
- Adulteración de la información.</t>
  </si>
  <si>
    <t>El Jefe de Control Interno o profesional asignado adelantará revisión de los papeles de trabajo para cada  auditoria y verificará la consistencia de la información  con el informe preliminar cada  vez que se presente, dejando constancia con una lista de chequeo firmada por los que intervienen y dejando las observaciones del cumplimiento y en caso de encontrar alguna irregularidad se comunicara a las instancias correspondientes.</t>
  </si>
  <si>
    <t xml:space="preserve">ACTIVIDAD DE CONTROL: Revisión de la lista de Chequeo de papeles de trabajo , para cada auditoría verificando la consistencia de la información  
ACCION DE CONTINGENCIA: Comunicar a la instancia competente para iniciar  la investigación  disciplinaria, fiscal o penal según el caso
</t>
  </si>
  <si>
    <t>EFICACIA: Número de lista de Chequeo revisadas/ Números de Listas de  Chequeo de auditorias realizadas  X 100
(Número de lista de Chequeo Aprobadas  / Números de Listas de  Chequeo de auditorias realizadas  X 100</t>
  </si>
  <si>
    <t>GESTIÓN JURÍDICA v8
 OBJETIVO: Garantizar el cumplimiento de las normas constitucionales y legales vigentes en todas las actuaciones jurídicas y de representación judicial y administrativa, así como el acompañamiento efectivo a los procesos, velando por los intereses de la entidad.</t>
  </si>
  <si>
    <t xml:space="preserve">
 Posibilidad de recibir o solicitar cualquier dádiva o beneficio  a nombre propio o de terceros para ejercer  la representación y defensa de la entidad de forma indebida.</t>
  </si>
  <si>
    <t>Debilidades en la vigilancia de actuaciones procesales y estado de los procesos en los despachos judiciales, que impiden validar la inclusión de  aspectos técnicos y materiales en la defensa de la entidad.</t>
  </si>
  <si>
    <t xml:space="preserve">Pérdida de confianza en lo público
Investigaciones penales, disciplinarias y fiscales
Enriquecimiento ilícito de contratistas y/o servidores públicos
</t>
  </si>
  <si>
    <r>
      <rPr>
        <sz val="11"/>
        <rFont val="Calibri"/>
        <family val="2"/>
        <scheme val="minor"/>
      </rPr>
      <t>El profesional designado por el jefe, realiza revisión semanal de los informes presentados por los apoderados de la SED , validando que las actuaciones procesales reportadas coincidan con los registros físicos, así como con los registros del sistema de información de procesos judiciales SIPROJ  y rama judicial.  En caso de encontrarse algún incumplimiento o inconsistencia el Jefe de la Oficina solicita informe al apoderado y de ser necesario se convoca a reunión</t>
    </r>
    <r>
      <rPr>
        <sz val="11"/>
        <color rgb="FFFF0000"/>
        <rFont val="Calibri"/>
        <family val="2"/>
        <scheme val="minor"/>
      </rPr>
      <t>.</t>
    </r>
    <r>
      <rPr>
        <sz val="11"/>
        <color theme="1"/>
        <rFont val="Calibri"/>
        <family val="2"/>
        <scheme val="minor"/>
      </rPr>
      <t xml:space="preserve"> Como evidencia quedan los informes presentados, las comunicaciones remitidas y las actas de reunión.</t>
    </r>
  </si>
  <si>
    <t>Jefe Oficina asesora jurídica</t>
  </si>
  <si>
    <t xml:space="preserve"> 01/01/2019 al 31/12/2019</t>
  </si>
  <si>
    <t>Informes semanales de defensa judicial 
Comunicaciones  recibidas  y  enviadas de la Oficina Asesora Jurídica y 
 actas de reunión</t>
  </si>
  <si>
    <r>
      <rPr>
        <b/>
        <sz val="11"/>
        <color theme="1"/>
        <rFont val="Calibri"/>
        <family val="2"/>
        <scheme val="minor"/>
      </rPr>
      <t>ACTIVIDAD DE CONTROL:</t>
    </r>
    <r>
      <rPr>
        <sz val="11"/>
        <color theme="1"/>
        <rFont val="Calibri"/>
        <family val="2"/>
        <scheme val="minor"/>
      </rPr>
      <t xml:space="preserve"> Revisión y validación de informes semanales con reporte de actuaciones procesales. </t>
    </r>
  </si>
  <si>
    <t>Jefe Oficina Asesora Jurídica</t>
  </si>
  <si>
    <t>EFICACIA:  Gestión  de Representación y Defensa de la entidad
EFECTIVIDAD: Número de casos de favorecimiento a terceros en defensa judicial</t>
  </si>
  <si>
    <t xml:space="preserve">Vencimiento de términos  para favorecer intereses particulares con respecto al sentido de las decisiones judiciales </t>
  </si>
  <si>
    <r>
      <rPr>
        <sz val="11"/>
        <rFont val="Calibri"/>
        <family val="2"/>
        <scheme val="minor"/>
      </rPr>
      <t>El profesional de apoyo a la supervisión del contrato de vigilancia designado por el jefe de la Oficina hace seguimiento a la información proveniente del servicio de vigilancia judicial, valida  información de los procesos judiciales diariamente,  además  genera avisos y alertas sobre actuaciones a realizar o vencidas. En caso de incumplimiento por parte de los apoderados el jefe de la Oficina</t>
    </r>
    <r>
      <rPr>
        <sz val="11"/>
        <color theme="1"/>
        <rFont val="Calibri"/>
        <family val="2"/>
        <scheme val="minor"/>
      </rPr>
      <t xml:space="preserve"> requiere informe sobre la omisión, lo cual queda evidenciado en alerta de vigilancia, comunicaciones  e informes</t>
    </r>
  </si>
  <si>
    <t>01/01/2019 al 31/12/2019</t>
  </si>
  <si>
    <t>Alertas de vigilancia, reporte de procesos vigilados</t>
  </si>
  <si>
    <r>
      <rPr>
        <b/>
        <sz val="11"/>
        <color theme="1"/>
        <rFont val="Calibri"/>
        <family val="2"/>
        <scheme val="minor"/>
      </rPr>
      <t xml:space="preserve">ACTIVIDAD DE CONTROL </t>
    </r>
    <r>
      <rPr>
        <sz val="11"/>
        <color theme="1"/>
        <rFont val="Calibri"/>
        <family val="2"/>
        <scheme val="minor"/>
      </rPr>
      <t xml:space="preserve">vigilancia diaria y en tiempo real de los procesos judiciales en los que la SED es parte </t>
    </r>
  </si>
  <si>
    <t>Jefe Oficina Asesora Jurídica/ grupo de defensa judicial</t>
  </si>
  <si>
    <r>
      <rPr>
        <b/>
        <sz val="11"/>
        <color theme="1"/>
        <rFont val="Calibri"/>
        <family val="2"/>
        <scheme val="minor"/>
      </rPr>
      <t xml:space="preserve">ACCION DE CONTINGENCIA: </t>
    </r>
    <r>
      <rPr>
        <sz val="11"/>
        <color theme="1"/>
        <rFont val="Calibri"/>
        <family val="2"/>
        <scheme val="minor"/>
      </rPr>
      <t>Comunicar a la instancia competente para iniciar  la investigación  disciplinaria, fiscal o penal según el caso</t>
    </r>
  </si>
  <si>
    <t>día 1 de materialización del riesgo</t>
  </si>
  <si>
    <t>día 1 5 de materialización del riesgo</t>
  </si>
  <si>
    <t>Líder del proceso</t>
  </si>
  <si>
    <t>GESTIÓN FINANCIERA v8. OBJETIVO: Administrar los recursos financieros de la entidad, implementando políticas, estrategias y acciones que permitan controlar de forma oportuna, trasparente y eficiente, la gestión de presupuesto, tesorería y contabilidad, para una adecuada planeación, ejecución y toma de decisiones.</t>
  </si>
  <si>
    <t xml:space="preserve">Probabilidad del manejo y uso inadecuado  (por accion u omisión) de la información que se genera y procesa desde la oficina de Presupuesto para el beneficio de un tercero. 
</t>
  </si>
  <si>
    <t xml:space="preserve">Tráfico de influencias y ofrecimiento / aceptación de dádivas o intercambio de favores. </t>
  </si>
  <si>
    <t xml:space="preserve">Pérdida de confianza en lo público
Investigaciones penales, disciplinarias y fiscales
No cumplimiento de objetivos
</t>
  </si>
  <si>
    <t>El jefe de la Oficina de Presupuesto coordinará el plan de capacitación semestralmente  con relación al manejo y aprobación adecuados de los recursos, y en temas atenientes a la Oficina de Presupuesto,  para evitar  incurrir en errores y concientizar a los funcionarios  de la dependencia acerca de las consecuencias de llegar a materializarse el riesgo.  En caso en que se incurra un accion que materialice el riesgo se procedera a ejecutar lo establecido en  circulares o memorandos con relación a las consecuencias ante este  evento. Como evidencia se generar circulares, memorandos, listas de asistencia y material de apoyo en las capacitaciones. Como evidenccia quedan los registro de inconsistencias identificadas en la revisión frente a las subsanadas.</t>
  </si>
  <si>
    <t xml:space="preserve">
Listas de asistencia y material de apoyo en las capacitaciones, memorandos o circulares  </t>
  </si>
  <si>
    <r>
      <t xml:space="preserve">Ejecutar lo establecido en  circulares o memorandos con relación a las consecuencias ante el evento de materialización del riesgo y en cuanto al manejo adecuado de los recursos y de la información.
</t>
    </r>
    <r>
      <rPr>
        <sz val="11"/>
        <color rgb="FFFF0000"/>
        <rFont val="Calibri"/>
        <family val="2"/>
        <scheme val="minor"/>
      </rPr>
      <t xml:space="preserve">
</t>
    </r>
  </si>
  <si>
    <t>Jefe Oficina de Presupuesto</t>
  </si>
  <si>
    <t xml:space="preserve">Efectuar capacitaciones  con relación al manejo y aprobación adecuados de los recursos, y en temas atenientes a la Oficina de Presupuesto
Medir el numero de conciliaciones con la información registrada en los sistemas presupuestales
Materializacion de Riesgo </t>
  </si>
  <si>
    <t>El jefe de la Oficina de Presupuesto coordinará mensualmente la conciliación de las solicitudes de CDP´s y RP´s remitidas por las áreas contra los sistemas de información presupuestales de la entidad y de entes de control, con el propósito de que todos los certificados presupuestales estén acordes con lo solicitado por los ordenadores del gasto. 
Se efectuarán cruces de información.  En caso que se incurra en una acción que materialice el riesgo se procederá a ejecutar lo establecido en circulares o memorandos con relación a las consecuencias ante este  evento. Como evidencia se generarán cruces de información.</t>
  </si>
  <si>
    <r>
      <t xml:space="preserve">Conciliaciones de información efectuados 
</t>
    </r>
    <r>
      <rPr>
        <sz val="11"/>
        <color rgb="FFFF0000"/>
        <rFont val="Calibri"/>
        <family val="2"/>
        <scheme val="minor"/>
      </rPr>
      <t xml:space="preserve"> </t>
    </r>
  </si>
  <si>
    <t>Probabilidad de realizar pagos a favor de terceros incumpliendo los requisitos legales y /o los procedimientos establecidos.</t>
  </si>
  <si>
    <t xml:space="preserve">
Inexistencia de mecanismos automatizados que validen la veracidad de los requisitos acreditados para los pagos por OPS.
</t>
  </si>
  <si>
    <t xml:space="preserve">Incumplimiento de metas y objetivos.
Pérdida, daño, perjuicio o detrimento patrimonial para la Entidad
Investigaciones administrativas, disciplinarias, fiscales y/o penales.
Afectación del buen nombre y reconocimiento de la entidad.
</t>
  </si>
  <si>
    <t xml:space="preserve">El funcionario responsable de la OTC de acuerdo con la demanda del trámite de cuentas de OPS, verifica y valida la información presupuestal y tributaria en el Módulo Radicador de Apoteosys con el fin de que la información sea consistente. En el caso que se encuentren inconsistencias se hará el respectivo ajuste o devolución a la supervisión del contrato por correo electrónico.  </t>
  </si>
  <si>
    <t>Jefe deTesoreria y Contabilidad</t>
  </si>
  <si>
    <t>Reporte trimestral mensualizado de tramites de cuentas de ordenes de prestacion de servicios, con indicador de nivel de oportunidad</t>
  </si>
  <si>
    <r>
      <rPr>
        <b/>
        <sz val="11"/>
        <color theme="1"/>
        <rFont val="Calibri"/>
        <family val="2"/>
        <scheme val="minor"/>
      </rPr>
      <t>ACCION DE CONTINGENCIA: El Director Financiero o el jefe de área deberá c</t>
    </r>
    <r>
      <rPr>
        <sz val="11"/>
        <color theme="1"/>
        <rFont val="Calibri"/>
        <family val="2"/>
        <scheme val="minor"/>
      </rPr>
      <t>omunicar mediante oficio y soportes adjuntos a la Oficina de Control Disciplinario para que se adelante la investigación respectiva y si es el caso remitir a los demás entes competentes.</t>
    </r>
  </si>
  <si>
    <t>dia 1 de materialización del riesgo</t>
  </si>
  <si>
    <t>dia 1 5 de materialización del riesgo</t>
  </si>
  <si>
    <t>Lider del proceso</t>
  </si>
  <si>
    <t>Cumplimiento y oportunidad en el trámite de cuentas OPS.</t>
  </si>
  <si>
    <t>Afectar el cumplimiento de la misión del sector al que pertenece la Entidad?</t>
  </si>
  <si>
    <t xml:space="preserve">
El funcionario responsable de la OTC, identifica mediante consulta en el aplicativo OPGET de la Secretaria Distrital de Hacienda, los rechazos presentados en los pagos del mes y los subsana antes de cierre mensual; en caso de no ser posible subsanarlos en el mismo mes, estos pagos se reprocesan en el siguiente. Como evidencia de lo anterior, queda el registro en el sistema de información OPGET. </t>
  </si>
  <si>
    <t xml:space="preserve">Reporte cuatrimestral e identificacion de causas que dieron origen a rechazos atribuidos al proceso, para su analisis de desviaciones.  </t>
  </si>
  <si>
    <t>Rechazos Ordenes de Pago OP</t>
  </si>
  <si>
    <t xml:space="preserve">
Errores atribuidos al proceso.</t>
  </si>
  <si>
    <t>GESTIÓN CONTRACTUAL v8. OBJETTIVO:
Apoyar la materialización de la actividad contractual en sus distintas etapas, para que la entidad atienda las necesidades públicas que corresponde a su ámbito de gestión en el marco de la normatividad vigente.</t>
  </si>
  <si>
    <t>Posibilidad de recibir o solicitar cualquier dádiva o beneficio  a nombre propio o de terceros durante cualquier etapa del proceso de la gestión contractual con el fin de celebrar un contrato o durante su ejecución.</t>
  </si>
  <si>
    <t xml:space="preserve">Debilidades en la etapa de planeación que facilitan la inclusión en los estudios previos y/o pliegos de condiciones de requisitos orientados a  favorecer a un proponente.
Amiguismo .
Rotación y planta de personal insuficiente.
Productos y/o servicios recibidos no acorde a las necesidades o a lo contratado.
Debilidad y/o desconocimiento de las responsabilidades en el ejercicio de la supervisión de contratos.
</t>
  </si>
  <si>
    <t xml:space="preserve">Pérdida de confianza en lo público
Investigaciones penales, disciplinarias y fiscales
Enriquecimiento ilicito de contratistas y/o servidores pùblicos
Comprometer la calidad de los bienes y/o servicios de la entidad
Detrimento patrimonial 
</t>
  </si>
  <si>
    <t>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del área . En caso que el área de Estudios Previos  no lo este usando debe solicitar la respectiva justificación. Como evidencia quedarán las listas de chequeo de la implementación del instructivo firmadas y avaladas por el lider del proceso de Estudios previos del área.</t>
  </si>
  <si>
    <t>Director de construcciones</t>
  </si>
  <si>
    <t>Listas de chequeo de la implementación del instructivo firmadas y avaladas por el lider del proceso de Estudios previos del área</t>
  </si>
  <si>
    <r>
      <rPr>
        <b/>
        <sz val="11"/>
        <color theme="1"/>
        <rFont val="Calibri"/>
        <family val="2"/>
        <scheme val="minor"/>
      </rPr>
      <t>ACTIVIDAD DE CONTROL:</t>
    </r>
    <r>
      <rPr>
        <sz val="11"/>
        <color theme="1"/>
        <rFont val="Calibri"/>
        <family val="2"/>
        <scheme val="minor"/>
      </rPr>
      <t xml:space="preserve"> Listas de chequeo aplicadas  en todos los procesos contractuales de la Dirección de Construcciones</t>
    </r>
  </si>
  <si>
    <t>Director de Construcciones</t>
  </si>
  <si>
    <t xml:space="preserve">EFICACIA: No. de procesos con nota de verificación del cumplimiento del instructivo en los estudios previos /No. Total de procesos publicadosX100%
</t>
  </si>
  <si>
    <t>El Director de Construcciones y su equipo realiza una revisión cuatrimestral sobre una muestra aleatoria de autocontrol sobre los informes de supervisión de los contratos con el fin de corroborar que se este cumpliendo un adecuado ejercicio de la supervisión.  En caso que el superviso y/o apoyo a la supervisión no este cumpliendo con los criterios minimos se solicitará la respectiva justificación y solicitud de corrección. Como evidencia quedará el informe de revisión firmado,  realizado por un miembro del equipo que no ejerza labores de supervisión de contratos, donde se detalle que proyecto hacen parte de la muestra y que aspectos fueron evaluados.</t>
  </si>
  <si>
    <t>Informe de auditoria</t>
  </si>
  <si>
    <r>
      <t xml:space="preserve">ACTIVIDAD DE CONTROL: </t>
    </r>
    <r>
      <rPr>
        <sz val="11"/>
        <color theme="1"/>
        <rFont val="Calibri"/>
        <family val="2"/>
        <scheme val="minor"/>
      </rPr>
      <t>Informe de revisión a una muestra aleatoria de  los informes de supervisión presentados en el periodo</t>
    </r>
  </si>
  <si>
    <t>EFICIENCIA: Porcentaje de cumplimiento de conceptos de revisión (contractuales, técnicos, seguimiento, pagos, comites de obra)/No total de informes revisados.</t>
  </si>
  <si>
    <t xml:space="preserve">El Director de Dotaciones Escolares y su equipo de trabajo realizarán 10 visitas aleatorias en total durante el año, para verficar la calidad de los bienes muebles a adquirir y entregar. En caso de evidenciar que los bienes no cumplen con la calidad exigida en las fichas técnicas, éstos no se recibirán y se exigirá al contratista el cambio. Esto se evidencia a través de actas de visita.  </t>
  </si>
  <si>
    <t>Director de Dotaciones Escolares</t>
  </si>
  <si>
    <t>Actas de visita</t>
  </si>
  <si>
    <r>
      <t xml:space="preserve">ACTIVIDAD DE CONTROL: </t>
    </r>
    <r>
      <rPr>
        <sz val="11"/>
        <color theme="1"/>
        <rFont val="Calibri"/>
        <family val="2"/>
        <scheme val="minor"/>
      </rPr>
      <t>Visitas aleatorias, para verficar la calidad de los bienes muebles a adquirir y entregar</t>
    </r>
  </si>
  <si>
    <t>EFICACIA: No. de visitas aleatorias realizadas /No. De visitas aleatorias programadas X 100%
EFECTIVIDAD: No. De elementos verificados / No. De visitas realizadas</t>
  </si>
  <si>
    <t>La Directora de Contratación realiza jornadas de capacitación y  sensibilización a los supervisores y a quienes ejercen apoyo a la supervisión de acuerdo con el cronograma definido semestralmente, con el fin de afianzar sus conomientos respecto de su rol y responsabilidades. Como evidencia se tomarán listas de asistencia y las presentaciones utilizadas para difundir los contenidos desarrollados. En caso de presentarse  desviaciones en el cronograma o baja asistencia, se reprogramará una nueva sesión</t>
  </si>
  <si>
    <t>Directora de Contratación</t>
  </si>
  <si>
    <t>01/02/2019 al 31/12/2019</t>
  </si>
  <si>
    <t>Lista de asistencia y presentaciones de contenido</t>
  </si>
  <si>
    <t>Jornadas de capacitación y sensibilización dirigidas a los supervisores de contratos</t>
  </si>
  <si>
    <t>Director de Contratación</t>
  </si>
  <si>
    <t>EFICACIA: Número de capacitaciones realizadas / capacitaciones propuestas</t>
  </si>
  <si>
    <t>La Jefe de la Oficina de Apoyo Precontractual realiza la verificación cuatrimestral de la suscripción del pacto de probidad y el compromiso anticorrupción en los formatos disponibles en ISOLUCION, en cada uno de los procesos contractuales, con el fin de evidenciar o identificar conflictos de interes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</si>
  <si>
    <t>Jefe de Oficina de Apoyo Precontractual</t>
  </si>
  <si>
    <t>pactos de probidad suscritos por el equipo estructurador y evaluador y el compromiso anticorrupción por parte de los oferentes</t>
  </si>
  <si>
    <t>Pactos de probidad y compromiso anticorrupción  suscritos en los procesos de selección</t>
  </si>
  <si>
    <t>EFICACIA: Procesos de selección con pacto de probidad y compromiso anticorrupción/ Total de procesos en etapa precontractual</t>
  </si>
  <si>
    <t>El Director de Bienestar Estudiantil y el equipo  del programa de alimentación escolar realizan  visitas de seguimiento y monitoreo a las IED  para verificar las condiciones de entrega de los productos y servicios contratados en el Programa de Alimentación, una vez al año. En caso que se identifique novedades que afecten la calidad del servicio se adelantarán los trámites para la realizar los ajustes sin generar traumatismos en la prestación del servicios y se dará  inicio de las acciones legales ante las instancias correspondientes. De lo cual se deja constancia en los informes o actas.</t>
  </si>
  <si>
    <t>Director de Bienestar Estudiantil.</t>
  </si>
  <si>
    <t>Actas de reunión y/o informes de visitas</t>
  </si>
  <si>
    <r>
      <rPr>
        <b/>
        <sz val="11"/>
        <color theme="1"/>
        <rFont val="Calibri"/>
        <family val="2"/>
        <scheme val="minor"/>
      </rPr>
      <t>ACTIVIDAD DE CONTROL:</t>
    </r>
    <r>
      <rPr>
        <sz val="11"/>
        <color theme="1"/>
        <rFont val="Calibri"/>
        <family val="2"/>
        <scheme val="minor"/>
      </rPr>
      <t xml:space="preserve"> Visitas de seguimiento a sedes.</t>
    </r>
  </si>
  <si>
    <t xml:space="preserve">EFICACIA: número de visitas a IED con acta a fin de validar la ejecución del programa de alimentacion escolar  /241 IED progradas para realizar las visitas  X100%
EFECTIVIDAD: Número de visitas a las IED sin novedades en la prestación del programa de alimentación escolar / Número numero de visitas realizadas X 100%
</t>
  </si>
  <si>
    <t>Las Jefes de las Oficinas de Apoyo Precontractual y de Contratos con su equipo de trabajo realizan de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</si>
  <si>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Jefe Oficina de Apoyo Precontractual y Jefe Oficina de Contratos</t>
  </si>
  <si>
    <t xml:space="preserve"> actas de reunión de las mesas de acompañamiento realizadas</t>
  </si>
  <si>
    <t>mesas de acompañamiento para la estructuración de estudios previos</t>
  </si>
  <si>
    <t>Jefe de Oficina de Apoyo Precontractual y Jefe de Oficina de Contratos</t>
  </si>
  <si>
    <t>EFICACIA: Mesas de trabajo realizadas/mesas de trabajo solicitadas
EFECTIVIDAD: No. de denuncias presentadas ante la autoridad competente por recibir o solicitar cualquier dádiva o beneficio presuntamente / No. de procesos contractuales adelantados</t>
  </si>
  <si>
    <r>
      <t xml:space="preserve">Acción de Contingencia:
</t>
    </r>
    <r>
      <rPr>
        <sz val="11"/>
        <color theme="1"/>
        <rFont val="Calibri"/>
        <family val="2"/>
        <scheme val="minor"/>
      </rPr>
      <t>Solicitud inicio de proceso sancionatorio, cuando corresponda.
Remisión a las autoridades competentes</t>
    </r>
  </si>
  <si>
    <t>Una semana despues de evidenciar  la materialización del riesgo</t>
  </si>
  <si>
    <t>Un mes después de evidenciar la materialización del riesgo</t>
  </si>
  <si>
    <t>Todos los directores y jefes de oficina</t>
  </si>
  <si>
    <t xml:space="preserve">Colusión durante el proceso de construcción de pliegos y del proceso de selección </t>
  </si>
  <si>
    <t>Detrimento patrimonial
Insatisfacción de la necesidad pública respectiva</t>
  </si>
  <si>
    <t>El Comité de Contratación realizará por lo menos una vez al mes el analisis y validación de  los procesos que son de su competencia, con el fin de prevenir o detectar riesgos de corrupción o distorisión en los procesos de selección.  Como evidencia se levantan actas de reunión de Comité donde se relaciona el análisis realizado a cada proceso de selección y las respectivas observaciones. En caso de evidenciar presuntas conductas colusorias, se remitirá a las entidades competentes de investigar dichos eventos</t>
  </si>
  <si>
    <t>Comité de Contratación</t>
  </si>
  <si>
    <t>Actas de reunión del Comité de Contratación</t>
  </si>
  <si>
    <t>Indirectamente</t>
  </si>
  <si>
    <t>Sesiones de Comité de Contratación</t>
  </si>
  <si>
    <t>No. de procesos de contratación sometidos a revisión en el comité / No. de proceso de competencia del comité
EFECTIVIDAD: No. de denuncias presentadas ante la autoridad competente por presunta existencia de colusión o fraude por parte de los interesados en los procesos de selección / No. de procesos de selección adelantados</t>
  </si>
  <si>
    <r>
      <t xml:space="preserve">Acción de Contingencia:
</t>
    </r>
    <r>
      <rPr>
        <sz val="11"/>
        <color theme="1"/>
        <rFont val="Calibri"/>
        <family val="2"/>
        <scheme val="minor"/>
      </rPr>
      <t>Remisión a las autoridades competentes</t>
    </r>
  </si>
  <si>
    <t>Directora de Contratación, Jefe de Oficina de Apoyo Precontractual y Jefe de Oficina de Contratos</t>
  </si>
  <si>
    <t xml:space="preserve">Estructuracion de estudios previos   y/o pliegos de condiciones con  requisitos orientados a  favorecer a  proponentes
</t>
  </si>
  <si>
    <t xml:space="preserve">Pérdida de confianza en lo público
Investigaciones penales, disciplinarias y fiscales
Enriquecimiento ilicito de contratistas y/o servidores pùblicos. Celebracion de contratos sin garantias siuficientas para garantizar la eficiente prestacion del servicio 
</t>
  </si>
  <si>
    <t xml:space="preserve">Actualización a cargo de los responsables del area anualmente los estudios previos y pliegos de condiciones asi  como la parte tecnica de los procesos contractuales  de la direccion en donde se garantice la pluralidad de oferentes y la objetividad del proceso. </t>
  </si>
  <si>
    <t xml:space="preserve">Director de Servicios Administrativos </t>
  </si>
  <si>
    <t xml:space="preserve">estudios previos ajustados. 
Listas de asistencia y/o actas de reuniones </t>
  </si>
  <si>
    <r>
      <rPr>
        <b/>
        <sz val="11"/>
        <color theme="1"/>
        <rFont val="Calibri"/>
        <family val="2"/>
        <scheme val="minor"/>
      </rPr>
      <t>ACTIVIDAD DE CONTROL:</t>
    </r>
    <r>
      <rPr>
        <sz val="11"/>
        <color theme="1"/>
        <rFont val="Calibri"/>
        <family val="2"/>
        <scheme val="minor"/>
      </rPr>
      <t xml:space="preserve"> revision y actualizacion de los  estudios previosde acuerdo a la legislacion vigente y las directrices de la entodad. </t>
    </r>
  </si>
  <si>
    <t xml:space="preserve">Director de servicos administrativos </t>
  </si>
  <si>
    <t>EFICACIA: numero de estudios previos ajustados /numero de procesos adelantados  X 100%
EFECTIVIDAD: Número de procesos presentado a comite de contratacion  / Número de procesos del area durante la vigencia X 100%</t>
  </si>
  <si>
    <t xml:space="preserve">falta de controles en la custodia de la informacion de los procesos </t>
  </si>
  <si>
    <t xml:space="preserve">El área técnica debe presentar cada proceso  contractual  al Comite de Contratación de la SED para su respectiva aprobación. </t>
  </si>
  <si>
    <t>Dirección de Contratación /Area técnica</t>
  </si>
  <si>
    <t>Actas comité de contratación de la SED</t>
  </si>
  <si>
    <r>
      <rPr>
        <b/>
        <sz val="11"/>
        <color theme="1"/>
        <rFont val="Calibri"/>
        <family val="2"/>
        <scheme val="minor"/>
      </rPr>
      <t>ACTIVIDAD DE CONTROL</t>
    </r>
    <r>
      <rPr>
        <sz val="11"/>
        <color theme="1"/>
        <rFont val="Calibri"/>
        <family val="2"/>
        <scheme val="minor"/>
      </rPr>
      <t>Procesos precontractuales presentados al Comite de Contratación de la SED</t>
    </r>
  </si>
  <si>
    <t xml:space="preserve">Director de servicios administrativos </t>
  </si>
  <si>
    <t>GESTIÓN DE COMUNICACIONES v8
OBJETIVO: Diseñar, ejecutar y hacer seguimiento a las estrategias de comunicación interna y externa a nivel central, local e institucional, articulando metodologías y medios que aseguren una comunicación efectiva, estratégica, transversal e integral sobre los planes, programas y proyectos de la entidad.</t>
  </si>
  <si>
    <t xml:space="preserve">
Posibilidad de recibir o solicitar cualquier dádiva o beneficio  a nombre propio o de terceros con el fin de realizar un uso indebido de la información divulgada a través de los medios y canales competencia de la OACP para favorecer intereses particulares.  </t>
  </si>
  <si>
    <t>Poca  articulación en la   recepción de  información clara, precisa y confiable entre las áreas técnicas y la OACP</t>
  </si>
  <si>
    <t xml:space="preserve">
Pérdida de credibilidad   y  de imagen de la entidad
Favorecimiento de intereses particulares.
</t>
  </si>
  <si>
    <t>El jefe de la OACP  y su equipo de trabajo  formula  un flujo de gestión de  la información entre la OACP y las áreas técnicas que permita verificar semestralmente   su  socialización  y aplicación. En caso de que las áreas no apliquen el flujo, se solicitará la respectiva justificación y de ser necesario se realizará mesa de trabajo.Como evidencias queda el documento que define el Flujo de gestión de información en la OACP  y las comunicaciones de la OACP, listas de asistencias y /o actas de reuniones.</t>
  </si>
  <si>
    <t>Jefe Oficina Asesora de Comunicación y Prensa</t>
  </si>
  <si>
    <t xml:space="preserve">Documento que define el Flujo de gestión de informaciòn entre  la OACP y las reas técnicas.Evidencias de socialización.
Comunicaciones eléctronicas.´Listas de asistencia y/o actas de reuniones </t>
  </si>
  <si>
    <t xml:space="preserve">ACTIVIDAD DE CONTROL:Formulación de  un flujo de gestión de  la información junto con su aplicación y verificación. </t>
  </si>
  <si>
    <t xml:space="preserve">Jefe Oficina Asesora de Comunicaciòn y Prensa y su equipo </t>
  </si>
  <si>
    <t xml:space="preserve">EFICACIA:
Flujo de gestión de información formulado. 
EFECTIVIDAD: 
Número de casos presentados de uso  indebido de la información divulgada a través de los medios y canales digitales  de competencia de la OACP para favorecer intereses particulares. </t>
  </si>
  <si>
    <t>No se cuenta con la formalización y socialización de protocolos, manuales o guias que orienten la gestión de la información divulgada por la Oficina Asesora de Comunicación y Prensa en su diferentes medios y canales digitales.</t>
  </si>
  <si>
    <t>Implementación por parte de los responsables de gestionar y divulgar la información,  de  protocólos, instructivos o manuales que definan el  manejo adecuado  de los  canales y medios de comunicación digital a cargo de la OACP así como la correspondiente  recepción, custodia y divulgación  de información, con un  seguimiento cuatrimestral . En caso de que los responsables no los apliquen se realizará la solciitud de la justificación correspondiente y su inmediata aplicación. Como evidencias quedan los  documentos de lineamientos implementados y las comunicaciones de la OACP al responsable de la gestión del medio en el que se constituya una  no conformidad.</t>
  </si>
  <si>
    <t>Jefe Oficina Asesora de Comunicaciòn y Prensa</t>
  </si>
  <si>
    <t xml:space="preserve">Protocolos, instructivos o manuales.
Evidencias de socialización.
Comunicaciones eléctronicas . Listas de asistencia y/o actas de reuniones. </t>
  </si>
  <si>
    <r>
      <rPr>
        <b/>
        <sz val="11"/>
        <color theme="1"/>
        <rFont val="Calibri"/>
        <family val="2"/>
        <scheme val="minor"/>
      </rPr>
      <t xml:space="preserve">ACTIVIDAD DE CONTROL
</t>
    </r>
    <r>
      <rPr>
        <sz val="11"/>
        <color theme="1"/>
        <rFont val="Calibri"/>
        <family val="2"/>
        <scheme val="minor"/>
      </rPr>
      <t>Implementación de  protocolos, instructivos o manuales que definan el  manejo adecuado de la información institucional a publicar en los  canales y medios digitales a cargo de la OACP y su correspndiente seguimiento.</t>
    </r>
  </si>
  <si>
    <t>Jefe Oficina Asesora de Comunicaciòn y Prensa y responsables de la gestión deinformacióny divulgación en la OACP en medios y canales digitales.</t>
  </si>
  <si>
    <r>
      <rPr>
        <b/>
        <sz val="11"/>
        <color theme="1"/>
        <rFont val="Calibri"/>
        <family val="2"/>
        <scheme val="minor"/>
      </rPr>
      <t xml:space="preserve">ACCIÓN DE CONTINGENCIA: </t>
    </r>
    <r>
      <rPr>
        <sz val="11"/>
        <color theme="1"/>
        <rFont val="Calibri"/>
        <family val="2"/>
        <scheme val="minor"/>
      </rPr>
      <t>Comunicar a la instancia competente para iniciar  la investigación  disciplinaria, fiscal o penal según el caso</t>
    </r>
  </si>
  <si>
    <t>CONTROL DE LA PRESTACIÓN DEL SERVICIO EDUCATIVO V8. OBJETIVO: Inspeccionar, vigilar y controlar la prestación del servicio educativo de los establecimientos de educación formal, de educación para el trabajo y desarrollo humano, con el fin de mejorar las condiciones de la prestación del servicio educativo, así como de las entidades sin animo de lucro con fines educativos para que su objeto social se cumpla.</t>
  </si>
  <si>
    <t>Dilación y/o manipulación de las decisiones en los procesos administrativos sancionatorios para beneficio de un particular y/o tercero</t>
  </si>
  <si>
    <t>Tráfico de influencias e intereses particulares y/o Políticos</t>
  </si>
  <si>
    <t>El Director de Inspección y Vigilancia y Líder de grupo de Procesos Administrativos Sancionatorios, mensualmente revisa y verifica el estado de los procesos en la base de datos, así como los actos administrativos que se sustancian, con el objeto de impulsar los mismos, evitar demoras injustificadas y decisiones contrarias a derecho; en caso de presentarse desviaciones se solicita al abogado a cargo del proceso su actuación inmediata. de todo lo anterior se dejará evidencia tales como correos electrónicos y/o actas y planillas de revisión de proceso.</t>
  </si>
  <si>
    <t>correos electrónicos y/o actas y planillas de revisión de proceso.
Base de datos</t>
  </si>
  <si>
    <r>
      <rPr>
        <b/>
        <sz val="11"/>
        <color theme="1"/>
        <rFont val="Calibri"/>
        <family val="2"/>
        <scheme val="minor"/>
      </rPr>
      <t>ACTIVIDAD DE CONTROL:</t>
    </r>
    <r>
      <rPr>
        <sz val="11"/>
        <color theme="1"/>
        <rFont val="Calibri"/>
        <family val="2"/>
        <scheme val="minor"/>
      </rPr>
      <t xml:space="preserve">  Revisar y verificar  las etapas procesales de los PAS en la bases de datos y revisar los actos  administrativos que se sustancian los abogados.</t>
    </r>
  </si>
  <si>
    <r>
      <rPr>
        <b/>
        <sz val="11"/>
        <color theme="1"/>
        <rFont val="Calibri"/>
        <family val="2"/>
        <scheme val="minor"/>
      </rPr>
      <t>EFICACIA</t>
    </r>
    <r>
      <rPr>
        <sz val="11"/>
        <color theme="1"/>
        <rFont val="Calibri"/>
        <family val="2"/>
        <scheme val="minor"/>
      </rPr>
      <t xml:space="preserve">:    Número de PAS con decisión definitiva y revisados por líder del grupo / Número total de PAS con decisión definitiva*100.               </t>
    </r>
    <r>
      <rPr>
        <b/>
        <sz val="11"/>
        <color theme="1"/>
        <rFont val="Calibri"/>
        <family val="2"/>
        <scheme val="minor"/>
      </rPr>
      <t>EFECTIVIDAD</t>
    </r>
    <r>
      <rPr>
        <sz val="11"/>
        <color theme="1"/>
        <rFont val="Calibri"/>
        <family val="2"/>
        <scheme val="minor"/>
      </rPr>
      <t xml:space="preserve">:  Número de PAS. con seguimiento / Total de PAS en curso*100
</t>
    </r>
    <r>
      <rPr>
        <b/>
        <sz val="11"/>
        <color theme="1"/>
        <rFont val="Calibri"/>
        <family val="2"/>
        <scheme val="minor"/>
      </rPr>
      <t/>
    </r>
  </si>
  <si>
    <t xml:space="preserve">ACCION DE CONTINGENCIA: Una vez detectada la irregularidad que materializa el riesgo, frente al caso en concreto se revisará la situación presentada y si es del caso se tomarán acciones inmediatas que subsanen el hecho presentado tales como revocatoria, corrección admnistrativa, nulidad y las demás acciones a que haya lugar. Adicionalmente, se realizará una reunión para la revisión y  seguimiento de los controles con el fin de verificar la eficacia de los mismos. </t>
  </si>
  <si>
    <t xml:space="preserve">ACCESO Y PERMANENCIA ESCOLAR V8. OBJETIVO: 
Promover el acceso y la permanencia de la población en el Sistema educativo oficial del Distrito, para el logro de trayectorias educativas completas. 
</t>
  </si>
  <si>
    <t>Posibilidad de recibir o solicitar cualquier dádiva o beneficio a nombre propio o de terceros con
el fin de obtener un beneficio del programa de movilidad escolar.</t>
  </si>
  <si>
    <t xml:space="preserve">Contacto con Funcionarios o contratistas sin las competencias comportamentales y éticas requeridas factor que propicia la asignación de los beneficios sin el cumplimiento de los requisitos establecidos.
</t>
  </si>
  <si>
    <t>Investigaciones legales.
pérdida de la buena imagen institucional .
Desvío de los beneficios hacia grupos poblacionales sin el lleno de los requisitos establecidos.
Detrimento patrimonial.</t>
  </si>
  <si>
    <t xml:space="preserve">El Director de Bienestar Estudiantil y su equipo de trabajo habilitan  los mecanismos para el registro de las solicitudes de los estudiantes pertenecientes a la matricula oficial del Distrito que quieren acceder al programa de movilidad escolar a traves de la pagina web de la Secretaria de Educación.  La asiganción del beneficio y de la modalidad correspondiente a cada estudiante, esta sujeta a un estudio tecnico.  El programa de movilidad escolar cuenta con un manual operativo que define los criterios de asignación,  los cuales son aplicados a traves de herramientas tecnologicas implementadas por el programa.   Los estudiantes nuevos que ingresan al programa son evaluados con los mismos criterios tecnicos del manual operativo.  Cada modalidad del programa evalua de manera periodica que los beneficiarios correspondan a los estudiantes inscritos.    Como evidencia quedan los registros de inscripción en el aplicativo.   En caso de que se encuentre alguna asignación del beneficio sin eL cumplimiento de los requisitos,  se suspende el beneficio y se  pondrá en conocimiento de los instancias competentes.  </t>
  </si>
  <si>
    <t>Director de Bienestar Estudiantil</t>
  </si>
  <si>
    <t xml:space="preserve">Términos de referencia estándar. 
Comunicaciones  recibidas de las áreas y las enviadas por la Dirección de Contratación
Listas de asistencia y/o actas de reuniones </t>
  </si>
  <si>
    <t xml:space="preserve">ACTIVIDAD DE CONTROL: Inscripción y validación de la información a traves de la página de se SED para los benficiarios del subsidios y rutas de movilidad escolar. </t>
  </si>
  <si>
    <t>EFICACIA: número de beneficiarios  para las modalidades de rutas y subsidio del programa de movilidad escolar inscritos a traves de la pagina web de la SED o validados por la SED /número total de beneficiarios programados para la vigencia en la modalidad  de  rutas y subsidios de movilidad escolar  X100%
EFECTIVIDAD: Número de beneficiarios  con el lleno de los requsitos en el programa de subsidios escolares auditados / Número total de beneficiarios de subsidios escolares  auditadosX 100%</t>
  </si>
  <si>
    <t xml:space="preserve">Práctica habitual de algunos ciudadanos  de solicitar acceso a los programas del Estado sin cumplir con los requisitos establecidos. </t>
  </si>
  <si>
    <t>El Director de Bienestar Estudantil y el equipo  de movilidad gestionan la contratación de una auditoria  anual con informes  periodicos con el objeto de validar el cumplimiento de los requisitos para acceder al programa de movilidad en la modalidad de subsidios . En caso que se identifiquen usuarios sin el lleno de los requisitos se adelantarán los tramites para la suspensión del beneficio e inicio de las acciones legales ante las instancias correspondientes. De lo cual se deja constancia en los informes o actas.</t>
  </si>
  <si>
    <t>ACTIVIDAD DE CONTROL: Realización de una auditoria que valide la información de los beneficiarios de subsidios escolares del programa de movilidad escolar.</t>
  </si>
  <si>
    <t xml:space="preserve">ACCESO Y PERMANENCIA ESCOLAR V8. OBJETIVO: 
Promover el acceso y la permanencia de la población en el Sistema educativo oficial del Distrito, para el logro de trayectorias educativas completas. 
 </t>
  </si>
  <si>
    <t>Posibilidad de recibir o solicitar cualquier dadiva o beneficio en nombre propio o de un tercero con el fin de obtener un cupo escolar,  incumpliendo la norma.</t>
  </si>
  <si>
    <t xml:space="preserve">Falta de rigor de las IED en la aplicación del procedimiento establecido en la resolucion de gestion de la cobertura educativa.
</t>
  </si>
  <si>
    <t xml:space="preserve">Investigaciones legales y generación de mala imagen Institucional, 
Desvìo de los beneficios hacia grupos poblacionales sin el lleno de los requisitos establecidos.
</t>
  </si>
  <si>
    <t xml:space="preserve">La Directora de cobertura y su equipo de trabajo programan la verificación y seguimiento a las instituciones educativas pertenecientes a la matrícula oficial del distrito. Se evalúa el proceso de gestión de la cobertura  en los meses de febrero, abril. julio y septiembre, de acuerdo con lo establecido en la resolución 1629 de 2018, con el fin de garantizar la veracidad, oportunidad y calidad de la información registrada por los establecimientos educativos oficiales en el SIMAT.  En caso de que se encuentren novedades de matrícula de estudiantes por fuera de los conductos y procedimientos regulares, se toman las medidas pertinentes de notificación e información a las Direcciones locales e instituciones educativas para que realicen los ajustes y en caso de  gravedad calificada, se notifica a las instancias de control a que haya lugar para las respectivas investigaciones. Las evidencias de la actividad de control son los diferentes insumos como el instructivo del proceso, actas de verificación e informes con los resultados. </t>
  </si>
  <si>
    <t xml:space="preserve">DIRECTORA DE COBERTURA </t>
  </si>
  <si>
    <t>Sistema SIMAT e Informes</t>
  </si>
  <si>
    <t>ACTIVIDAD DE CONTROL: Verificacion de la informacion reportada por cada establecimiento educativo.</t>
  </si>
  <si>
    <t xml:space="preserve">EFICACIA: número de verificaciones y seguimiento realizadas a los Colegios Distritales /número total de verificaciones y seguimiento programados X 100%
EFECTIVIDAD: El 100% de cupos escolares son asignados con el cumplimiento de los requisitos legales.                                                                                                                                                                                                                                                                                                                                                                                 EFICACIA: número de usuarios nuevos del SIMAT con protocolo ético suscrito /número total de usuarios nuevos registrados X 100%                                                                                                                                                                                                                                                                                                                                                                 
EFECTIVIDAD: El total de los perfiles de usuarios registrados cumplen los compromisos éticos </t>
  </si>
  <si>
    <t>La Directora de Cobertura y su equipo de trabajo realizan la actividad de control de usuarios registrados y protocolos éticos y de confidencialiadad de la información en el manejo del SIMAT, partiendo de la suscripcipción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y se corrigen de inmediato y en caso de hallarse irregularidades se notifica a las instancias de control competentes. Como evidencia del control se tienen las bases de comparativos y los informes de resultados.</t>
  </si>
  <si>
    <t xml:space="preserve">SIMAT e Informes de resultados </t>
  </si>
  <si>
    <t>ACTIVIDAD DE CONTROL: Seguimiento y control a los usuarios del sistema SIMAT con el perfil y compromiso etico requeridos.</t>
  </si>
  <si>
    <t>GESTIÓN DE LA INFRAESTRUCTURA Y RECURSOS FÍSICOS v8. OBJETIVO:  Desarrollar y conservar la infraestructura y los recursos físicos de los niveles central, local e institucional de la Secretaría de Educación del Distrito.</t>
  </si>
  <si>
    <t xml:space="preserve">Desconocimiento de la normativa y procedimiento para administración de bienes a cargo de la SED (inventario) 
</t>
  </si>
  <si>
    <t xml:space="preserve">Posible detrimento patrimonial
</t>
  </si>
  <si>
    <t>El Director de Dotaciones Escolares y su equipo de trabajo realizarán un total de 12 sesiones de capacitación durante el año  sobre la administración de bienes muebles en los niveles central, local e institucional. En caso de evidenciar la inasistencia de los invitados, se informará al jefe inmediato, a la Dirección Local de Educación y a la Dirección de Colegios. Como evidencia se tendrán en cuenta los listados de asistencia.</t>
  </si>
  <si>
    <t xml:space="preserve">Presentación / Listados de asistencia   </t>
  </si>
  <si>
    <r>
      <rPr>
        <b/>
        <sz val="11"/>
        <color theme="1"/>
        <rFont val="Calibri"/>
        <family val="2"/>
        <scheme val="minor"/>
      </rPr>
      <t>ACTIVIDAD DE CONTROL:</t>
    </r>
    <r>
      <rPr>
        <sz val="11"/>
        <color theme="1"/>
        <rFont val="Calibri"/>
        <family val="2"/>
        <scheme val="minor"/>
      </rPr>
      <t xml:space="preserve"> Capacitaciones realizadas a personal de nivel central, local e institucional para mejorar su competencia en lo relacionado con la administración de bienes muebles de la SED </t>
    </r>
  </si>
  <si>
    <t>EFICACIA: No. de sesiones de capacitación realizadas / Total de sesiones de capacitación programadas x 100
EFECTIVIDAD: No. de personas que asisten a la capacitación por Localidad / N° de personas convocadas por Localidad</t>
  </si>
  <si>
    <t>El Director de Dotaciones Escolares y su equipo de trabajo efectuarán verificación de una muestra aleatoria del 7% en la actualización de  los inventarios de bienes muebles en las dependencias del nivel central, las direcciones locales de educacion y las instituciones educativas distritales, durante el año. En caso de evidenciar que no se están actualizando los inventarios se dejan  las recomendaciones, observaciones y compromisos  a través del enlace de la DDE en cada Localidad; en el evento de que se incumplan los compromisos acordados se informarà a la autoridad competente. Como evidencia queda el acta de visita</t>
  </si>
  <si>
    <r>
      <rPr>
        <b/>
        <sz val="11"/>
        <color theme="1"/>
        <rFont val="Calibri"/>
        <family val="2"/>
        <scheme val="minor"/>
      </rPr>
      <t xml:space="preserve">ACTIVIDAD DE CONTROL: </t>
    </r>
    <r>
      <rPr>
        <sz val="11"/>
        <color theme="1"/>
        <rFont val="Calibri"/>
        <family val="2"/>
        <scheme val="minor"/>
      </rPr>
      <t>Visitas aleatorias de verificaciòn al % de los inventarios</t>
    </r>
  </si>
  <si>
    <t xml:space="preserve">EFICACIA: No. de visitas aleatorias de verificaciòn realizadas / Total de visitas aleatorias  programadas x 100
EFECTIVIDAD: N° de visitas aleatorias con inventario actualizado  / No. de visitas aleatorias con inventario verificado </t>
  </si>
  <si>
    <r>
      <rPr>
        <b/>
        <sz val="11"/>
        <color theme="1"/>
        <rFont val="Calibri"/>
        <family val="2"/>
        <scheme val="minor"/>
      </rPr>
      <t xml:space="preserve">ACCION DE CONTINGENCIA: </t>
    </r>
    <r>
      <rPr>
        <sz val="11"/>
        <color theme="1"/>
        <rFont val="Calibri"/>
        <family val="2"/>
        <scheme val="minor"/>
      </rPr>
      <t>Comunicar a la instancia competente para iniciar  la investigación  si es el caso</t>
    </r>
  </si>
  <si>
    <t>GESTIÓN DE TECNOLOGÍAS DE INFORMACIÓN Y COMUNICACIONES V8. 
OBJETIVO:Diseñar e implementar soluciones y servicios de tecnología, por medio del empleo de estándares y buenas prácticas, monitoreando que cumplan en forma oportuna, eficiente y transparente</t>
  </si>
  <si>
    <t>Posibilidad de manipulación indebida de los sistemas de información por parte de los funcionarios y/o contratistas , que inciden en la debida ejecución en beneficio propio o de un tercero.</t>
  </si>
  <si>
    <t>Intrusión no autorizada a los sistemas de información, aplicativos y bases de datos</t>
  </si>
  <si>
    <t>Los administradores de claves y usuarios de los sistemas de información, de acuerdo a la demanda, validan que la solicitud este aprobada por el jefe inmediato y sea la acorde al perfil del usuario, rol y competencia a través del formato otorgar acceso a sistemas de información, en caso de presentarse inconsistencias se devuelve la solicitud a través de correo electronico y ticket.</t>
  </si>
  <si>
    <t xml:space="preserve">Funcionario operativo del contrato de mesa de servicios
</t>
  </si>
  <si>
    <t>Registro solicitud  en formato  Acceso a los sistemas de información de acuerdo con el procedimiento 17-03 PD 001
Correo electrónico.
Registros en la herramienta Dexon</t>
  </si>
  <si>
    <r>
      <rPr>
        <b/>
        <sz val="11"/>
        <color theme="1"/>
        <rFont val="Calibri"/>
        <family val="2"/>
        <scheme val="minor"/>
      </rPr>
      <t>ACTIVIDAD DE CONTROL:</t>
    </r>
    <r>
      <rPr>
        <sz val="11"/>
        <color theme="1"/>
        <rFont val="Calibri"/>
        <family val="2"/>
        <scheme val="minor"/>
      </rPr>
      <t xml:space="preserve"> Verificar que el Formato otorgar acceso a los sistemas de información</t>
    </r>
    <r>
      <rPr>
        <sz val="11"/>
        <rFont val="Calibri"/>
        <family val="2"/>
        <scheme val="minor"/>
      </rPr>
      <t xml:space="preserve"> cumpla con los requisitos establecidos de acuerdo al perfil de usuario </t>
    </r>
    <r>
      <rPr>
        <sz val="11"/>
        <color theme="1"/>
        <rFont val="Calibri"/>
        <family val="2"/>
        <scheme val="minor"/>
      </rPr>
      <t>, rol y competencia</t>
    </r>
  </si>
  <si>
    <t xml:space="preserve">Funcionario operativo de mesa de servicios TIC
</t>
  </si>
  <si>
    <r>
      <rPr>
        <b/>
        <sz val="11"/>
        <rFont val="Calibri"/>
        <family val="2"/>
        <scheme val="minor"/>
      </rPr>
      <t>EFICACIA:</t>
    </r>
    <r>
      <rPr>
        <sz val="11"/>
        <rFont val="Calibri"/>
        <family val="2"/>
        <scheme val="minor"/>
      </rPr>
      <t xml:space="preserve"> Seguimiento al registro de solicitudes de Otorgar acceso a los sistemas de Información
</t>
    </r>
    <r>
      <rPr>
        <b/>
        <sz val="11"/>
        <rFont val="Calibri"/>
        <family val="2"/>
        <scheme val="minor"/>
      </rPr>
      <t>EFECTIVIDAD</t>
    </r>
    <r>
      <rPr>
        <sz val="11"/>
        <rFont val="Calibri"/>
        <family val="2"/>
        <scheme val="minor"/>
      </rPr>
      <t xml:space="preserve">: Cantidad de detección de intrusiones  no autorizadas de acceso a los sistemas de información
</t>
    </r>
  </si>
  <si>
    <r>
      <t xml:space="preserve">ACCION DE CONTINGENCIA: </t>
    </r>
    <r>
      <rPr>
        <sz val="10"/>
        <color theme="1"/>
        <rFont val="Calibri"/>
        <family val="2"/>
        <scheme val="minor"/>
      </rPr>
      <t xml:space="preserve">En caso de presentarse una intrusión a los sistemas de información, el administrador del sistema procede a anular el acceso no autorizado , bloqueando el acceso y reportando el incidente de seguridad, al personal de seguridad digital , a fin de evitar nuevas intrusiones </t>
    </r>
  </si>
  <si>
    <t>dia 2 de materialización del riesgo</t>
  </si>
  <si>
    <t xml:space="preserve">Ingeniero de seguridad de información
</t>
  </si>
  <si>
    <t>GESTIÓN DEL TALENTO HUMANO v8 OBJETIVO: Administrar e impulsar el desarrollo integral del talento humano en pro del mejoramiento continuo, la satisfacción del personal y el desarrollo institucional, a través de procesos estandarizados y eficientes que permitan contar con una planta docente, directivo docente y administrativa que satisfaga las necesidades de la educación pública de Bogotá de manera eficaz y oportuna.</t>
  </si>
  <si>
    <t>Posibilidad de  favorecimientos en el pago de nóminas y manipulación de ésta por parte de los funcionarios para beneficio propio o de otros.</t>
  </si>
  <si>
    <t xml:space="preserve">Productos y/o servicios recibidos no acordes con las necesidades propias de la entidad orientado a sistemas de información y/o insumos de otras áreas. </t>
  </si>
  <si>
    <t>Detrimento patrimonial.
Perdida de credibilidad.
Inicio de procesos disciplinarios</t>
  </si>
  <si>
    <t>El grupo de servidores de la oficina de nómina en cabeza de funcionarios de carrera y contratistas, mensualmente, compara la información cargada en el sharepoint por las areas responsables vs lo existente en el sistema de liquidación de nómina, sobre aquellas novedades presenten discrepancias, se procede a notificar a través de correo electronico soportado con los pantallazods y consultas realizadas, al encargado de alimentar el sistema de novedades, para su coocción pertinente.</t>
  </si>
  <si>
    <t>Pre liquidación de nómina con registros de revisión 
o
Archivos en Excel de las consultas y cruces realizados
o
Pantallazos evidencia de lo encontrado.</t>
  </si>
  <si>
    <r>
      <rPr>
        <b/>
        <sz val="10"/>
        <color theme="1"/>
        <rFont val="Arial"/>
        <family val="2"/>
      </rPr>
      <t>ACTIVIDAD DE CONTROL:</t>
    </r>
    <r>
      <rPr>
        <sz val="10"/>
        <color theme="1"/>
        <rFont val="Arial"/>
        <family val="2"/>
      </rPr>
      <t xml:space="preserve">  
Comparar la información de novedades del mes cargada en SharePoint, archivo plano o ingreso directo por las áreas responsables vs lo existente en el sistema de liquidación de nómina.  </t>
    </r>
  </si>
  <si>
    <t>EFICACIA:  
 Novedades efectivamente corregidas / Seguimiento de las inconsistencias reportadas X 100
EFECTIVIDAD: 
Presupuesto ejecutado nóminas del mes /Presupuesto Asignado para la nómina vigencia 2019 X 100</t>
  </si>
  <si>
    <r>
      <t xml:space="preserve">ACCION DE CONTINGENCIA: ( aquí va la descripción de la acción de contingencia)
</t>
    </r>
    <r>
      <rPr>
        <sz val="10"/>
        <color theme="1"/>
        <rFont val="Arial"/>
        <family val="2"/>
      </rPr>
      <t>Analizando las situaciones presentadas en el ingreso de las novedades y no corregidas, convocar a mesa trabajo con las áreas involucradas para definir acción.</t>
    </r>
  </si>
  <si>
    <t xml:space="preserve">Ofrecer dadivas o cobrar por el tramite  de las prestaciones sociales de los docentes o sus beneficiarios, por parte del servidor público en el ejercicio de sus funciones.   </t>
  </si>
  <si>
    <t>favorecimiento de intereses particulares o de terceros para la agilización de trámitres de prestaciones sociales y salariales de los docentes o sus beneficiarios.</t>
  </si>
  <si>
    <t xml:space="preserve">Acciones juridicas originando procesos sancionatorios, disciplinarios, fiscales y penales. </t>
  </si>
  <si>
    <t>El profesional de la Dirección de Talento Humano Responsable del Grupo de Fondo Prestacional mensualmente verifica el estado de las solicitudes de prestaciones sociales, a través del cruce de información de los aplicativos (infomag, imag, nurf y bases de información interna), en caso de encontrarse inconsistencias, se indaga la causa priorizando su gestión, dejando como soporte, la actualización del estado real de la solicitud.</t>
  </si>
  <si>
    <t>PROFESIONAL ENCARGADO</t>
  </si>
  <si>
    <t>Realizar seguimiento periodico al tramite de las solicitudes de prestaciones sociales mediante el cruce de bases de datos, con el fin de establecer acciones de contigencia o priorizacion dentro del area para evitar materializar el riesgo.</t>
  </si>
  <si>
    <t>Profesional encargado</t>
  </si>
  <si>
    <t xml:space="preserve">EFICACIA .
Prestaciones actuadas/prestaciones radicadas*100
EFECTIVIDAD:
Prestaciones enviadas  en los terminos de ley por primera vez a la Fiduprevisora/prestaciones radicadas*100
</t>
  </si>
  <si>
    <t>Una vez se materialice el riesgo se realizaran las gestiones para establecer la trazabilidad del tramite y definir las responsabilidad frente a la falta, esto a partir de las bases de control, en las cuales se mediran tiempos, responsables y soportes del tramite.</t>
  </si>
  <si>
    <t>dia 1 de materialización del riesgo
Notificacion e inicio de investiggacion de la sancion, definicion de responsables.</t>
  </si>
  <si>
    <t xml:space="preserve">dia 1 5 de materialización del riesgo
Establecimiento de responsablidades, sanciones, correcciones </t>
  </si>
  <si>
    <t xml:space="preserve">Posibilidad de favorecer el nombramiento de  docentes provisionales  en el ejercicio de las funciones del cargo,  que no cumplan con los requisitos, en beneficio propio y/o de un tercero.  </t>
  </si>
  <si>
    <t xml:space="preserve">Falta de controles en el proceso de vinculacion de los docentes provisionles. </t>
  </si>
  <si>
    <t>Los profesionales encargados de la Vinculación Docente, por demanda, verifica que el personal docente cumpla con los requisitos para su posterior nombramiento y vinculación, a través de el cruce de información entre los documentos aportada y la solicitada, en caso de presentarse inconsistencias, se rechaza la postulación y se notifica por correo electronico la negación por inconsistencias , liberando nuevamente la vacante.</t>
  </si>
  <si>
    <t>Check list documentos, base de datos, oficios y correos</t>
  </si>
  <si>
    <t>Verificar el cumplimiento de los requisitos para vinculación.</t>
  </si>
  <si>
    <r>
      <rPr>
        <b/>
        <sz val="11"/>
        <color theme="1"/>
        <rFont val="Calibri"/>
        <family val="2"/>
        <scheme val="minor"/>
      </rPr>
      <t>EFICACIA:</t>
    </r>
    <r>
      <rPr>
        <sz val="11"/>
        <color theme="1"/>
        <rFont val="Calibri"/>
        <family val="2"/>
        <scheme val="minor"/>
      </rPr>
      <t xml:space="preserve"> Verificación de Requisitos  para Vinculaciones 
</t>
    </r>
    <r>
      <rPr>
        <b/>
        <sz val="11"/>
        <color theme="1"/>
        <rFont val="Calibri"/>
        <family val="2"/>
        <scheme val="minor"/>
      </rPr>
      <t>EFECTIVIDAD:</t>
    </r>
    <r>
      <rPr>
        <sz val="11"/>
        <color theme="1"/>
        <rFont val="Calibri"/>
        <family val="2"/>
        <scheme val="minor"/>
      </rPr>
      <t xml:space="preserve"> Verificación de vinculaciones de acuerdo con los procedimientos establecidos por la Oficina de Personal.
</t>
    </r>
  </si>
  <si>
    <t>El Jefe de la Oficina de Personal gestionará el trámite a que haya lugar por falsedad de documentos o incumplimiento de los requisitos</t>
  </si>
  <si>
    <t>Jefe Oficina de Personal
Abogados Oficina de Personal</t>
  </si>
  <si>
    <t>GESTIÓN DOCUMENTAL V8. OBJETIVO: Gestionar la administración y manejo de los documentos producidos y recibidos, a través de la aplicación de las normas y técnicas archivísticas vigentes, con el propósito de garantizar la consulta, conservación, disposición y preservación de la memoria institucional.</t>
  </si>
  <si>
    <t>Posibilidad de recibir o solicitar cualquier dádiva o beneficio  a nombre propio o de terceros para manejar o manipulacion de los expedientes del archivo de la entidad</t>
  </si>
  <si>
    <t xml:space="preserve">No tener una adecuada gestión documental o desconocer el manejo de las tablas de retención documental.
</t>
  </si>
  <si>
    <t xml:space="preserve">Incumplimiento de objetivos
Pérdida de confianza en la institución.
Investigaciones
Perdida de información
</t>
  </si>
  <si>
    <t>El Director de Servicios Administrativos mediante el Plan Institucional de Capacitaciones – PIC, establece que la Dirección de Servicios Administrativos a través del grupo de Gestión Documental, efectúa las capacitaciones en materia de Gestión Documental, de acuerdo al cronograma definido en el plan. A fin de instruir a los funcionarios y contratistas en temas tales como; Reglamento Interno de Archivo, procedimientos, implementación de las Tablas de Retención Documental de la SED. En el caso que el funcionario o contratista no participa en la capacitacion, se programa un acompañamiento tecnico. Como evidencia de las capacitaciones se encuentra el material presentado y las listas de asistencia.</t>
  </si>
  <si>
    <t>Director de Servicio Administrativo</t>
  </si>
  <si>
    <r>
      <rPr>
        <b/>
        <sz val="11"/>
        <color theme="1"/>
        <rFont val="Calibri"/>
        <family val="2"/>
        <scheme val="minor"/>
      </rPr>
      <t>Plan Institucional de Capacitaciones - PIC
Material de la capacitación</t>
    </r>
    <r>
      <rPr>
        <sz val="11"/>
        <color theme="1"/>
        <rFont val="Calibri"/>
        <family val="2"/>
        <scheme val="minor"/>
      </rPr>
      <t xml:space="preserve">
</t>
    </r>
    <r>
      <rPr>
        <b/>
        <sz val="11"/>
        <color theme="1"/>
        <rFont val="Calibri"/>
        <family val="2"/>
        <scheme val="minor"/>
      </rPr>
      <t>Listado de asistencia</t>
    </r>
    <r>
      <rPr>
        <sz val="11"/>
        <color theme="1"/>
        <rFont val="Calibri"/>
        <family val="2"/>
        <scheme val="minor"/>
      </rPr>
      <t xml:space="preserve">
</t>
    </r>
    <r>
      <rPr>
        <b/>
        <sz val="11"/>
        <color theme="1"/>
        <rFont val="Calibri"/>
        <family val="2"/>
        <scheme val="minor"/>
      </rPr>
      <t>Evaluación del taller</t>
    </r>
  </si>
  <si>
    <r>
      <rPr>
        <b/>
        <sz val="11"/>
        <color theme="1"/>
        <rFont val="Calibri"/>
        <family val="2"/>
        <scheme val="minor"/>
      </rPr>
      <t>ACTIVIDAD DE CONTROL:</t>
    </r>
    <r>
      <rPr>
        <sz val="11"/>
        <color theme="1"/>
        <rFont val="Calibri"/>
        <family val="2"/>
        <scheme val="minor"/>
      </rPr>
      <t xml:space="preserve"> Desarrollar  las  capacitación  establecidas en el PIC en materia de gestión documental a los funcionarios de la SED para la adecuada administración  de los archivos de gestión</t>
    </r>
  </si>
  <si>
    <t>EFICACIA: 
Total de capacitaciones realizadas / Total de sesiones programadas * 100</t>
  </si>
  <si>
    <t>Desconocimiento de la normativa aplicable en la administración del archivo</t>
  </si>
  <si>
    <t xml:space="preserve">El Director de Servicios Administrativos a través del grupo de Gestión Documental, realiza acompañamientos técnicos a cada uno de las dependencias de Nivel Central y Local, con el objetivo de brindar asistencia técnica  en la implementación de procedimientos e instructivos para la administración y organización de la documentación. Los acompañamientos tecnicos se efectuan dos veces al mes. El cual se puede evidenciar en las actas de acompañamiento, actas de legalización de transferencia primarias e inventarios documentales. </t>
  </si>
  <si>
    <t xml:space="preserve">Actas de acompañamientos tecnicos 
Cronograma de Transferencias Primarias 
Actas de legalización de transferencias primarias 
Inventario Documental - FUID </t>
  </si>
  <si>
    <r>
      <rPr>
        <b/>
        <sz val="11"/>
        <color theme="1"/>
        <rFont val="Calibri"/>
        <family val="2"/>
        <scheme val="minor"/>
      </rPr>
      <t>ACTIVIDAD DE CONTROL:</t>
    </r>
    <r>
      <rPr>
        <sz val="11"/>
        <color theme="1"/>
        <rFont val="Calibri"/>
        <family val="2"/>
        <scheme val="minor"/>
      </rPr>
      <t xml:space="preserve">
Realizar la implementación de  los procedimientos, instructivos y tabla de retención documental  para la administración y organización de los Archivos de gestión de las oficinas, con el objetivo de efectuar las transferencias documentales</t>
    </r>
  </si>
  <si>
    <t>EFICACIA: 
Total de transferencias  realizadas / transferencias programadas * 100</t>
  </si>
  <si>
    <t>Deficiente ejercicio de la supervisión / interventoría</t>
  </si>
  <si>
    <t>Falta de sensibilización a los funcionarios con el proceso de Gestión Documenta</t>
  </si>
  <si>
    <r>
      <rPr>
        <b/>
        <sz val="11"/>
        <color theme="1"/>
        <rFont val="Calibri"/>
        <family val="2"/>
        <scheme val="minor"/>
      </rPr>
      <t>ACCION DE CONTINGENCIA</t>
    </r>
    <r>
      <rPr>
        <sz val="11"/>
        <color theme="1"/>
        <rFont val="Calibri"/>
        <family val="2"/>
        <scheme val="minor"/>
      </rPr>
      <t>: Comunicar a la instancia competente para iniciar  la investigación  disciplinaria, fiscal o penal según el caso</t>
    </r>
  </si>
  <si>
    <t xml:space="preserve">CONTROL DISCIPLINARIO v8. OBJETIVO: Ejercer la acción disciplinaria en primera y segunda instancia, a través del procedimiento legalmente establecido, con el fin de determinar la responsabilidad disciplinaria de los servidores y exservidores públicos de la entidad, asi como, prevenir la incursión de los funcionarios en este tipo de conductas </t>
  </si>
  <si>
    <t xml:space="preserve">Posibilidad de recibir o solicitar cualquier dádiva o beneficio  a nombre propio o de terceros con el fin de manipular las decisiones de los procesos disciplinarios </t>
  </si>
  <si>
    <t xml:space="preserve">
Presiones indebidas y /o trafico de intereses o influencias particulares o politicas </t>
  </si>
  <si>
    <t xml:space="preserve">Mala Imagen de la oficina y la SED.
Pérdida de confianza en lo público
Inestigaciones penales, disciplinarias y fiscales
</t>
  </si>
  <si>
    <t>La Jefe de la Oficina de Control Disciplinario programa revision de procesos , del sistema de informacion disciplinaria con las personas asignadas, de forma mensual y evauacion cada cuatro meses de estos controles</t>
  </si>
  <si>
    <t xml:space="preserve">Jefe Oficina Control Disciplinario </t>
  </si>
  <si>
    <t>Informes, Actas de Revisiòn y Sistema de Informacion Disciplinaria SID·3</t>
  </si>
  <si>
    <r>
      <rPr>
        <b/>
        <sz val="11"/>
        <color theme="1"/>
        <rFont val="Calibri"/>
        <family val="2"/>
        <scheme val="minor"/>
      </rPr>
      <t>ACTIVIDAD DE CONTROL:</t>
    </r>
    <r>
      <rPr>
        <sz val="11"/>
        <color theme="1"/>
        <rFont val="Calibri"/>
        <family val="2"/>
        <scheme val="minor"/>
      </rPr>
      <t xml:space="preserve"> Revisiones programadas por la jefatura y actas de las mismas. </t>
    </r>
  </si>
  <si>
    <t xml:space="preserve">Jefe de Control Disciplinario </t>
  </si>
  <si>
    <t xml:space="preserve">EFICACIA:Oportunidad en el tramite de los procesos disciplinarios de acuerdo a las etapas procesales definidas por Ley.
EFECTIVIDAD: Número de procesos activos sobre el numero de procesos revisados </t>
  </si>
  <si>
    <t>SERVICIO INTEGRAL A LA CIUDADANÍA v8. OBJETIVO: Fortalecer las relaciones entre la ciudadanía y la entidad, por medio de la prestación de un servicio integral que responda a las necesidades de los usuarios internos y externos, con el fin de mejorar la confianza institucional y la satisfacción con los servicios prestados por la SED.</t>
  </si>
  <si>
    <t>Posibilidad de recibir o solicitar cualquier dadiva o beneficio en nombre propio o de un tercero con el fin de atender las solicitudes de tránsito y servicios fuera de los lineamientos establecidos.</t>
  </si>
  <si>
    <t>Falta de unificación de criterios de las  áreas que prestan servicios y/o información a los ciudadanos.</t>
  </si>
  <si>
    <t>Se afecta la imagen y la credibilidad de la Entidad.
Se genera desconfianza en los procesos.
Se fomenta las malas prácticas laborales.
Se crean  redes de corrupción y tráfico de influencias.</t>
  </si>
  <si>
    <t>La Jefe de la Oficina de Servicio al Ciudadano y su equipo  de trabajo identifican semestralmente la necesidad de establecen acuerdos de servicio con las areas responsables  de los trámites y servicios requeridos, con el fin de contar con la información actualizada y lineamientos actualizados. Esto a través de elaboración y análisis de los informes de la operación en los tres canales de atención de la SED (presencial, virtuall y telefónico).  En caso de  no realizar la identificación semestral de la necesidad de establecer acuerdos o no se realice el análisis de los informes de la operación,  la Jefe de Servicio al Ciudadano requiere a su equipo para el cumplimiento de lo programado.  
Como evidencia de la ejecución del control quedan los informes de la operación y los acuerdos de servicio realizados</t>
  </si>
  <si>
    <t>Jefe Oficina de Servicio al Ciudadano</t>
  </si>
  <si>
    <t>1/04/2019 - 31 /12/2019</t>
  </si>
  <si>
    <t>Informes de la operación 
Acuerdos de servicio realizados</t>
  </si>
  <si>
    <r>
      <rPr>
        <b/>
        <sz val="11"/>
        <color theme="1"/>
        <rFont val="Calibri"/>
        <family val="2"/>
        <scheme val="minor"/>
      </rPr>
      <t>ACTIVIDAD DE CONTROL:</t>
    </r>
    <r>
      <rPr>
        <sz val="11"/>
        <color theme="1"/>
        <rFont val="Calibri"/>
        <family val="2"/>
        <scheme val="minor"/>
      </rPr>
      <t xml:space="preserve"> 
Aplicación de los Acuerdos de Servicio Definidos.</t>
    </r>
  </si>
  <si>
    <t>EFICACIA: Acuerdos de servicio establecidos
EFICACIA: acompañamientos realizados  a la ejecución de los temas de servicio al ciudadano en el Plan de Capacitación Institucional
EFECTIVIDAD: número casos presentados de  beneficio en nombre propio o de un tercero relacionados con tramites y servicios</t>
  </si>
  <si>
    <t>No se cuenta oportunamente con información actualizada de parte de las áreas, afectando el nivel de redireccionamientos.</t>
  </si>
  <si>
    <t>Falta cualificación de algunos funcionarios para abordar los retos de las nuevas tecnologías y canales de atención.</t>
  </si>
  <si>
    <t>La Jefe de la Oficina de Servicio al Ciudadano y su equipo  de trabajo anualmente realizan acompañamiento en  identificación y ejecución de las acciones de cualificacion relacionadas con la prestación del servicio que hacen parte del Plan Insttucional de Capacitacion de la SED, con el fin de garantizar que se aborden los temas que se requieren para la atención del servicio al ciudadano. Este acompañamiento se realiza  a través reuniones de la Oficina de Servicio al Ciudadano y el área de Talento Humano y  del acompañamiento realizado a las capacitaciones.  En caso de  no realizar el acompañamiento en la identificación y ejecución  de las acciones de cualificacion relacionadas con la prestación del servicio  la Jefe de Servicio al Ciudadano requiere a su equipo para el cumplimiento de lo planeado  
Como evidencia de la ejecución del control quedan los informes, actas y/o listas de asistencia</t>
  </si>
  <si>
    <t>Jefe oficina de Servicio al Ciudadano</t>
  </si>
  <si>
    <t>Informes
Actas y/o listas de asistencia</t>
  </si>
  <si>
    <r>
      <rPr>
        <b/>
        <sz val="11"/>
        <color theme="1"/>
        <rFont val="Calibri"/>
        <family val="2"/>
        <scheme val="minor"/>
      </rPr>
      <t xml:space="preserve">ACTIVIDAD DE CONTROL: </t>
    </r>
    <r>
      <rPr>
        <sz val="11"/>
        <color theme="1"/>
        <rFont val="Calibri"/>
        <family val="2"/>
        <scheme val="minor"/>
      </rPr>
      <t xml:space="preserve">
Acompañamiento en  identificación y ejecución de las acciones de cualificacion relacionadas con la prestación del servicio que hacen parte del Plan Insttucional de Capacitacion de la SED</t>
    </r>
  </si>
  <si>
    <t>COMPONENTE 9. MEDIDAS DE DEBIDA DILIGENCIA Y PREVENCIÓN DE LAVADO DE ACTIVOS</t>
  </si>
  <si>
    <t>1.Adecuación Institucional para cumplir con la debida diligencia</t>
  </si>
  <si>
    <t xml:space="preserve">Determinar las políticas dentro del sistema de Gestión de Riesgos SARLAFT para la entidad </t>
  </si>
  <si>
    <t xml:space="preserve">Formular y aprobar la política  general dentro de la SED en gestión del Riesgo LAFT </t>
  </si>
  <si>
    <t xml:space="preserve">Política SARLAFT al interior de la SED </t>
  </si>
  <si>
    <t>Oficial de Cumplimiento principal y Suplente o Persona encargada del Sistema LAFT RPADM y Especialista SARLAFT de la OAP</t>
  </si>
  <si>
    <t>1,2</t>
  </si>
  <si>
    <t xml:space="preserve">Identificacion de los  riesgos que presenta la entidad </t>
  </si>
  <si>
    <t>Mapa de riesgos LAFT</t>
  </si>
  <si>
    <t xml:space="preserve">Mapa de riesgos actualizado </t>
  </si>
  <si>
    <t>Oficial de Cumplimiento principal y Suplente o Persona encargada del Sistema LAFT RPADM y Especialista SARLAFT OAP</t>
  </si>
  <si>
    <t>1,3</t>
  </si>
  <si>
    <t xml:space="preserve">Registros ante la Unidad de Información y análisis Financieros UIAF de la entidad y del OC principal y Suplente </t>
  </si>
  <si>
    <t>Proceso de registro ante la UIAF, solicitar la inscripcion de la entidad como sujeto obligado y asi como la del Oficial de Cumplimiento Principal y suplente.</t>
  </si>
  <si>
    <t xml:space="preserve">Registros realizados ante la UIAF asignacion de codigo a la entidad y matrices de Accesos al SIREL de la UIAF </t>
  </si>
  <si>
    <t>1,4</t>
  </si>
  <si>
    <t>Socializar la Cultura en prevención del lavado de activos y financiación del Terrorismo y RPADM dentro de la SED</t>
  </si>
  <si>
    <t>Socializar el fortalecimiento de la cultura en prevención del LAFT al interior de la SED</t>
  </si>
  <si>
    <t xml:space="preserve">Comunicaciones charlas y de Socialización  de fortaliecimiento de la cultura del LAFT </t>
  </si>
  <si>
    <t>Equipo de Trabajo SARLAFT -Oficial de Cumplimiento principal y Suplente o Persona encargada del Sistema LAFT RPADM - Direccion de Talento Humano</t>
  </si>
  <si>
    <t>2. Construcción del plan de trabajo para adaptar  y/o desarrollar la debida diligencia</t>
  </si>
  <si>
    <t xml:space="preserve">Definir los documentos para la aplicación de los controles LAFT en la SED </t>
  </si>
  <si>
    <t xml:space="preserve">Documentos determinados para la Gestión del Riesgo LAFT </t>
  </si>
  <si>
    <t>Número de Documentos  LAFT dentro del documento Manual SARLAFT / documentos requeridos LAFT</t>
  </si>
  <si>
    <t>Equipo de Trabajo SARLAFT - Oficial de Cumplimiento principal y Suplente o Persona encargada del Sistema LAFT RPADM Especialista SARLAFT de la OAP</t>
  </si>
  <si>
    <t>2,2</t>
  </si>
  <si>
    <t xml:space="preserve">Determinar las bases abiertas a ser consultadas dentro del proceso de vinculación de contrapartes </t>
  </si>
  <si>
    <t>Herramientas de Bases abiertas para consulta al interior de la SED</t>
  </si>
  <si>
    <t xml:space="preserve"># de Bases Abiertas disponibles </t>
  </si>
  <si>
    <t>3.Gestión de la debida diligencia</t>
  </si>
  <si>
    <t xml:space="preserve">Definir los requisitos mínimos para la vinculación de contrapartes en temas de LAFT, dentro de la SED,  </t>
  </si>
  <si>
    <t>Lista de Chequeo dentro de la vinculación de terceros en la SED</t>
  </si>
  <si>
    <t>Lista de chequeo Datos LAFT</t>
  </si>
  <si>
    <t xml:space="preserve">Oficial de Cumplimiento o Persona encargada del Sistema LAFT RPADM - Dirección de Contratación - Talento Humano - Direccion de Servicios Administrativos - Dotación - Financiero </t>
  </si>
  <si>
    <t>Definir el proceso de vinculación de terceros identificados como PEPs, debida diligencia ampliada dentro de la SED</t>
  </si>
  <si>
    <t xml:space="preserve">Procedimiento Peps debida diligencia ampliada </t>
  </si>
  <si>
    <t>Conocimiernto de la contraparte / Información LAFT</t>
  </si>
  <si>
    <t>3,3</t>
  </si>
  <si>
    <t>Realización de talleres practicos del sistema de gestión del riesgo del LAFT al interior de la SED</t>
  </si>
  <si>
    <t>Talleres prácticos casuistica, sobre el proceso de gestión del riesgo LAFT de la SED</t>
  </si>
  <si>
    <t>No. de Talleres y socializaciones</t>
  </si>
  <si>
    <t>OPCION DE TRATAMIENTO</t>
  </si>
  <si>
    <t>Compartir</t>
  </si>
  <si>
    <t>TIPO DE RIESGO</t>
  </si>
  <si>
    <t>MATERIALIZADO</t>
  </si>
  <si>
    <t>CRITERIO</t>
  </si>
  <si>
    <t>PUNTAJE</t>
  </si>
  <si>
    <t>Riesgo Estratégico</t>
  </si>
  <si>
    <t>Insignificante</t>
  </si>
  <si>
    <t>Riesgo de Imagen</t>
  </si>
  <si>
    <t>Improbable</t>
  </si>
  <si>
    <t>Menor</t>
  </si>
  <si>
    <t>No Asignado</t>
  </si>
  <si>
    <t>Riesgo Operativo (misionales)</t>
  </si>
  <si>
    <t>Moderado</t>
  </si>
  <si>
    <t>Riesgo Financiero</t>
  </si>
  <si>
    <t>Inadecuado</t>
  </si>
  <si>
    <t>Riesgo de Cumplimiento</t>
  </si>
  <si>
    <t>Casi Seguro</t>
  </si>
  <si>
    <t>Riesgo Tecnológico</t>
  </si>
  <si>
    <t>Inoportuna</t>
  </si>
  <si>
    <t>Riesgo de Conocimiento</t>
  </si>
  <si>
    <t>Riesgo Ambiental</t>
  </si>
  <si>
    <t>Riesgo en Seguridad y Salud en el Trabajo</t>
  </si>
  <si>
    <t>No es un control</t>
  </si>
  <si>
    <t>Riesgo de Gestión Documental</t>
  </si>
  <si>
    <t>No Confiable</t>
  </si>
  <si>
    <t>Riesgo Gerenciales (Alta Dirección)</t>
  </si>
  <si>
    <t>Riesgo de Seguridad Digital</t>
  </si>
  <si>
    <t>No se investigan y resuelven oportunamente</t>
  </si>
  <si>
    <t>Incompleta</t>
  </si>
  <si>
    <t>No existe</t>
  </si>
  <si>
    <t>Riesgos Corrupción</t>
  </si>
  <si>
    <t>Criterio</t>
  </si>
  <si>
    <t>EJECUCION DEL CONTROL</t>
  </si>
  <si>
    <t>Controles ayudan a disminuir la probabilidad</t>
  </si>
  <si>
    <t>controles ayudan a diminuir el impacto</t>
  </si>
  <si>
    <t>Débil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</si>
</sst>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1" formatCode="_-* #,##0_-;\-* #,##0_-;_-* &quot;-&quot;_-;_-@_-"/>
    <numFmt numFmtId="164" formatCode="0.0"/>
    <numFmt numFmtId="165" formatCode="0;[Red]0"/>
  </numFmts>
  <fonts count="85">
    <font>
      <sz val="11"/>
      <color theme="1"/>
      <name val="Calibri"/>
      <family val="2"/>
      <scheme val="minor"/>
    </font>
    <font>
      <b/>
      <sz val="12"/>
      <color theme="1"/>
      <name val="Arial"/>
      <family val="2"/>
    </font>
    <font>
      <b/>
      <sz val="10"/>
      <color theme="1"/>
      <name val="Arial"/>
      <family val="2"/>
    </font>
    <font>
      <b/>
      <sz val="11"/>
      <color theme="1"/>
      <name val="Calibri"/>
      <family val="2"/>
      <scheme val="minor"/>
    </font>
    <font>
      <sz val="10"/>
      <color theme="1"/>
      <name val="Arial"/>
      <family val="2"/>
    </font>
    <font>
      <sz val="9"/>
      <color theme="1"/>
      <name val="Arial"/>
      <family val="2"/>
    </font>
    <font>
      <sz val="9"/>
      <name val="Arial"/>
      <family val="2"/>
    </font>
    <font>
      <b/>
      <sz val="10"/>
      <color rgb="FF000000"/>
      <name val="Arial"/>
      <family val="2"/>
    </font>
    <font>
      <b/>
      <sz val="16"/>
      <color theme="1"/>
      <name val="Calibri"/>
      <family val="2"/>
      <scheme val="minor"/>
    </font>
    <font>
      <b/>
      <sz val="16"/>
      <color theme="1"/>
      <name val="Arial"/>
      <family val="2"/>
    </font>
    <font>
      <b/>
      <sz val="14"/>
      <color theme="1"/>
      <name val="Calibri"/>
      <family val="2"/>
      <scheme val="minor"/>
    </font>
    <font>
      <sz val="10"/>
      <name val="Arial"/>
      <family val="2"/>
    </font>
    <font>
      <b/>
      <sz val="12"/>
      <name val="Arial"/>
      <family val="2"/>
    </font>
    <font>
      <sz val="9"/>
      <name val="Calibri"/>
      <family val="2"/>
    </font>
    <font>
      <b/>
      <sz val="9"/>
      <name val="Arial"/>
      <family val="2"/>
    </font>
    <font>
      <sz val="10"/>
      <name val="Arial"/>
      <family val="2"/>
    </font>
    <font>
      <sz val="10"/>
      <name val="Calibri"/>
      <family val="2"/>
    </font>
    <font>
      <u/>
      <sz val="10"/>
      <color theme="10"/>
      <name val="Arial"/>
      <family val="2"/>
    </font>
    <font>
      <sz val="8"/>
      <name val="Calibri"/>
      <family val="2"/>
      <scheme val="minor"/>
    </font>
    <font>
      <sz val="8"/>
      <name val="Arial"/>
      <family val="2"/>
    </font>
    <font>
      <sz val="11"/>
      <name val="Calibri"/>
      <family val="2"/>
    </font>
    <font>
      <b/>
      <sz val="8"/>
      <color rgb="FF000000"/>
      <name val="Arial"/>
      <family val="2"/>
    </font>
    <font>
      <sz val="10"/>
      <color rgb="FF000000"/>
      <name val="Times New Roman"/>
      <family val="1"/>
    </font>
    <font>
      <b/>
      <sz val="8"/>
      <name val="Calibri"/>
      <family val="2"/>
      <scheme val="minor"/>
    </font>
    <font>
      <b/>
      <sz val="8"/>
      <name val="Arial"/>
      <family val="2"/>
    </font>
    <font>
      <sz val="11"/>
      <color rgb="FFFF0000"/>
      <name val="Calibri"/>
      <family val="2"/>
      <scheme val="minor"/>
    </font>
    <font>
      <sz val="16"/>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sz val="11"/>
      <color theme="1"/>
      <name val="Arial"/>
      <family val="2"/>
    </font>
    <font>
      <b/>
      <sz val="11"/>
      <color theme="1"/>
      <name val="Arial"/>
      <family val="2"/>
    </font>
    <font>
      <sz val="13"/>
      <color theme="1"/>
      <name val="Arial"/>
      <family val="2"/>
    </font>
    <font>
      <b/>
      <sz val="11"/>
      <name val="Calibri"/>
      <family val="2"/>
      <scheme val="minor"/>
    </font>
    <font>
      <sz val="11"/>
      <color theme="1"/>
      <name val="Calibri"/>
      <family val="2"/>
      <scheme val="minor"/>
    </font>
    <font>
      <sz val="10"/>
      <name val="Calibri"/>
      <family val="2"/>
      <scheme val="minor"/>
    </font>
    <font>
      <b/>
      <sz val="10"/>
      <color indexed="8"/>
      <name val="Arial"/>
      <family val="2"/>
    </font>
    <font>
      <b/>
      <sz val="14"/>
      <color theme="1"/>
      <name val="Arial"/>
      <family val="2"/>
    </font>
    <font>
      <b/>
      <sz val="9"/>
      <color theme="1"/>
      <name val="Arial"/>
      <family val="2"/>
    </font>
    <font>
      <b/>
      <sz val="8"/>
      <color theme="1"/>
      <name val="Arial"/>
      <family val="2"/>
    </font>
    <font>
      <sz val="9"/>
      <color rgb="FF000000"/>
      <name val="Arial"/>
      <family val="2"/>
    </font>
    <font>
      <sz val="11"/>
      <color rgb="FFFF0000"/>
      <name val="Calibri"/>
      <family val="2"/>
    </font>
    <font>
      <sz val="11"/>
      <color rgb="FF000000"/>
      <name val="Calibri"/>
      <family val="2"/>
    </font>
    <font>
      <b/>
      <sz val="10"/>
      <name val="Arial"/>
      <family val="2"/>
    </font>
    <font>
      <b/>
      <sz val="11"/>
      <name val="Arial"/>
      <family val="2"/>
    </font>
    <font>
      <sz val="10"/>
      <color rgb="FF000000"/>
      <name val="Arial"/>
      <family val="2"/>
    </font>
    <font>
      <sz val="11"/>
      <color rgb="FF000000"/>
      <name val="Calibri"/>
      <family val="2"/>
      <scheme val="minor"/>
    </font>
    <font>
      <sz val="12"/>
      <name val="Arial"/>
      <family val="2"/>
    </font>
    <font>
      <b/>
      <sz val="12"/>
      <color rgb="FF000000"/>
      <name val="Arial"/>
      <family val="2"/>
    </font>
    <font>
      <sz val="9"/>
      <name val="Calibri"/>
      <family val="2"/>
      <scheme val="minor"/>
    </font>
    <font>
      <sz val="11"/>
      <color theme="0"/>
      <name val="Calibri"/>
      <family val="2"/>
    </font>
    <font>
      <b/>
      <sz val="11"/>
      <color rgb="FF000000"/>
      <name val="Calibri"/>
      <family val="2"/>
    </font>
    <font>
      <b/>
      <sz val="11"/>
      <color indexed="8"/>
      <name val="Arial"/>
      <family val="2"/>
    </font>
    <font>
      <sz val="9"/>
      <color indexed="8"/>
      <name val="Arial"/>
      <family val="2"/>
    </font>
    <font>
      <b/>
      <sz val="9"/>
      <color indexed="8"/>
      <name val="Arial"/>
      <family val="2"/>
    </font>
    <font>
      <b/>
      <sz val="9"/>
      <color indexed="81"/>
      <name val="Tahoma"/>
      <family val="2"/>
    </font>
    <font>
      <sz val="9"/>
      <color indexed="81"/>
      <name val="Tahoma"/>
      <family val="2"/>
    </font>
    <font>
      <sz val="11"/>
      <color rgb="FF00B050"/>
      <name val="Calibri"/>
      <family val="2"/>
      <scheme val="minor"/>
    </font>
    <font>
      <sz val="8"/>
      <color rgb="FF00B050"/>
      <name val="Arial"/>
      <family val="2"/>
    </font>
    <font>
      <sz val="9"/>
      <name val="Arial"/>
    </font>
    <font>
      <sz val="12"/>
      <color theme="1"/>
      <name val="Arial"/>
      <family val="2"/>
    </font>
    <font>
      <sz val="12"/>
      <color theme="1"/>
      <name val="Calibri"/>
      <family val="2"/>
      <scheme val="minor"/>
    </font>
    <font>
      <sz val="11"/>
      <name val="Calibri"/>
    </font>
    <font>
      <b/>
      <sz val="10"/>
      <name val="Arial"/>
    </font>
    <font>
      <b/>
      <sz val="11"/>
      <name val="Calibri"/>
    </font>
    <font>
      <sz val="11"/>
      <color rgb="FF000000"/>
      <name val="Calibri"/>
    </font>
    <font>
      <sz val="10"/>
      <color rgb="FF000000"/>
      <name val="Calibri"/>
      <scheme val="minor"/>
    </font>
    <font>
      <b/>
      <sz val="9"/>
      <color rgb="FF000000"/>
      <name val="Arial"/>
      <family val="2"/>
    </font>
    <font>
      <b/>
      <sz val="11"/>
      <color rgb="FF000000"/>
      <name val="Arial"/>
      <family val="2"/>
    </font>
    <font>
      <sz val="9"/>
      <color rgb="FF000000"/>
      <name val="Arial"/>
    </font>
    <font>
      <sz val="10"/>
      <name val="SansSerif"/>
    </font>
    <font>
      <sz val="8"/>
      <name val="Arial"/>
    </font>
    <font>
      <sz val="10"/>
      <name val="Arial"/>
    </font>
    <font>
      <b/>
      <sz val="9"/>
      <color rgb="FF000000"/>
      <name val="Arial"/>
    </font>
    <font>
      <u/>
      <sz val="10"/>
      <color theme="10"/>
      <name val="Arial"/>
    </font>
    <font>
      <sz val="9"/>
      <color theme="1"/>
      <name val="Arial"/>
    </font>
    <font>
      <b/>
      <sz val="10"/>
      <color indexed="8"/>
      <name val="Arial"/>
    </font>
    <font>
      <b/>
      <sz val="10"/>
      <color theme="1"/>
      <name val="Arial"/>
    </font>
    <font>
      <b/>
      <sz val="11"/>
      <color theme="1"/>
      <name val="Arial"/>
    </font>
    <font>
      <b/>
      <sz val="9"/>
      <color theme="1"/>
      <name val="Arial"/>
    </font>
    <font>
      <b/>
      <sz val="12"/>
      <color theme="1"/>
      <name val="Arial"/>
    </font>
    <font>
      <b/>
      <sz val="11"/>
      <color rgb="FF000000"/>
      <name val="Calibri"/>
      <scheme val="minor"/>
    </font>
    <font>
      <sz val="11"/>
      <color rgb="FF000000"/>
      <name val="Calibri"/>
      <scheme val="minor"/>
    </font>
    <font>
      <b/>
      <sz val="11"/>
      <color rgb="FF000000"/>
      <name val="Calibri"/>
      <family val="2"/>
      <scheme val="minor"/>
    </font>
    <font>
      <sz val="10"/>
      <color rgb="FF000000"/>
      <name val="Calibri"/>
    </font>
  </fonts>
  <fills count="2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rgb="FFFFFFCC"/>
        <bgColor indexed="64"/>
      </patternFill>
    </fill>
    <fill>
      <patternFill patternType="solid">
        <fgColor rgb="FFFCFEBA"/>
        <bgColor indexed="64"/>
      </patternFill>
    </fill>
    <fill>
      <patternFill patternType="solid">
        <fgColor rgb="FFFFC000"/>
        <bgColor indexed="64"/>
      </patternFill>
    </fill>
    <fill>
      <patternFill patternType="solid">
        <fgColor theme="5" tint="-0.249977111117893"/>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FFFFF"/>
        <bgColor indexed="64"/>
      </patternFill>
    </fill>
    <fill>
      <patternFill patternType="solid">
        <fgColor theme="7" tint="0.79998168889431442"/>
        <bgColor indexed="64"/>
      </patternFill>
    </fill>
    <fill>
      <patternFill patternType="solid">
        <fgColor rgb="FFFFFFFF"/>
        <bgColor rgb="FF000000"/>
      </patternFill>
    </fill>
    <fill>
      <patternFill patternType="solid">
        <fgColor rgb="FFDCE6F1"/>
        <bgColor rgb="FF000000"/>
      </patternFill>
    </fill>
    <fill>
      <patternFill patternType="solid">
        <fgColor rgb="FFFF0000"/>
        <bgColor rgb="FF000000"/>
      </patternFill>
    </fill>
    <fill>
      <patternFill patternType="solid">
        <fgColor rgb="FFFABF8F"/>
        <bgColor rgb="FF000000"/>
      </patternFill>
    </fill>
    <fill>
      <patternFill patternType="solid">
        <fgColor rgb="FFFCFEBA"/>
        <bgColor rgb="FF000000"/>
      </patternFill>
    </fill>
    <fill>
      <patternFill patternType="solid">
        <fgColor rgb="FFFFFFCC"/>
        <bgColor rgb="FF000000"/>
      </patternFill>
    </fill>
    <fill>
      <patternFill patternType="solid">
        <fgColor theme="0"/>
        <bgColor rgb="FF000000"/>
      </patternFill>
    </fill>
    <fill>
      <patternFill patternType="solid">
        <fgColor rgb="FFFFFF00"/>
        <bgColor rgb="FF000000"/>
      </patternFill>
    </fill>
    <fill>
      <patternFill patternType="solid">
        <fgColor rgb="FFF79646"/>
        <bgColor rgb="FF000000"/>
      </patternFill>
    </fill>
    <fill>
      <patternFill patternType="solid">
        <fgColor theme="8" tint="0.7999816888943144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rgb="FF000000"/>
      </top>
      <bottom/>
      <diagonal/>
    </border>
    <border>
      <left style="thin">
        <color rgb="FF000000"/>
      </left>
      <right style="thin">
        <color rgb="FF000000"/>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indexed="64"/>
      </left>
      <right style="thin">
        <color rgb="FF000000"/>
      </right>
      <top/>
      <bottom style="thin">
        <color rgb="FF000000"/>
      </bottom>
      <diagonal/>
    </border>
    <border>
      <left style="medium">
        <color indexed="64"/>
      </left>
      <right style="thin">
        <color rgb="FF000000"/>
      </right>
      <top style="medium">
        <color indexed="64"/>
      </top>
      <bottom/>
      <diagonal/>
    </border>
    <border>
      <left style="medium">
        <color indexed="64"/>
      </left>
      <right style="thin">
        <color rgb="FF000000"/>
      </right>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rgb="FF000000"/>
      </left>
      <right/>
      <top style="thin">
        <color rgb="FF000000"/>
      </top>
      <bottom style="thin">
        <color rgb="FF000000"/>
      </bottom>
      <diagonal/>
    </border>
    <border>
      <left style="thin">
        <color rgb="FF000000"/>
      </left>
      <right/>
      <top style="medium">
        <color indexed="64"/>
      </top>
      <bottom style="thin">
        <color rgb="FF000000"/>
      </bottom>
      <diagonal/>
    </border>
    <border>
      <left style="thin">
        <color rgb="FF000000"/>
      </left>
      <right/>
      <top/>
      <bottom style="thin">
        <color rgb="FF000000"/>
      </bottom>
      <diagonal/>
    </border>
    <border>
      <left style="thin">
        <color rgb="FF000000"/>
      </left>
      <right/>
      <top style="thin">
        <color rgb="FF000000"/>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right style="thin">
        <color rgb="FF000000"/>
      </right>
      <top style="medium">
        <color indexed="64"/>
      </top>
      <bottom style="thin">
        <color rgb="FF000000"/>
      </bottom>
      <diagonal/>
    </border>
    <border>
      <left/>
      <right style="thin">
        <color rgb="FF000000"/>
      </right>
      <top style="thin">
        <color rgb="FF000000"/>
      </top>
      <bottom style="thin">
        <color rgb="FF000000"/>
      </bottom>
      <diagonal/>
    </border>
    <border>
      <left/>
      <right/>
      <top style="medium">
        <color indexed="64"/>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style="thin">
        <color rgb="FF000000"/>
      </left>
      <right style="thin">
        <color rgb="FF000000"/>
      </right>
      <top/>
      <bottom style="medium">
        <color rgb="FF000000"/>
      </bottom>
      <diagonal/>
    </border>
  </borders>
  <cellStyleXfs count="10">
    <xf numFmtId="0" fontId="0" fillId="0" borderId="0"/>
    <xf numFmtId="0" fontId="11" fillId="0" borderId="0"/>
    <xf numFmtId="0" fontId="15" fillId="0" borderId="0"/>
    <xf numFmtId="9" fontId="11" fillId="0" borderId="0" applyFont="0" applyFill="0" applyBorder="0" applyAlignment="0" applyProtection="0"/>
    <xf numFmtId="0" fontId="17" fillId="0" borderId="0" applyNumberFormat="0" applyFill="0" applyBorder="0" applyAlignment="0" applyProtection="0"/>
    <xf numFmtId="0" fontId="22" fillId="0" borderId="0"/>
    <xf numFmtId="0" fontId="11" fillId="0" borderId="0"/>
    <xf numFmtId="9" fontId="34" fillId="0" borderId="0" applyFont="0" applyFill="0" applyBorder="0" applyAlignment="0" applyProtection="0"/>
    <xf numFmtId="9" fontId="11" fillId="0" borderId="0" applyFont="0" applyFill="0" applyBorder="0" applyAlignment="0" applyProtection="0"/>
    <xf numFmtId="41" fontId="34" fillId="0" borderId="0" applyFont="0" applyFill="0" applyBorder="0" applyAlignment="0" applyProtection="0"/>
  </cellStyleXfs>
  <cellXfs count="1432">
    <xf numFmtId="0" fontId="0" fillId="0" borderId="0" xfId="0"/>
    <xf numFmtId="0" fontId="0" fillId="2" borderId="0" xfId="0" applyFill="1"/>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3" fillId="0" borderId="0" xfId="0" applyFont="1" applyAlignment="1">
      <alignment horizontal="center"/>
    </xf>
    <xf numFmtId="0" fontId="3" fillId="0" borderId="0" xfId="0" applyFont="1" applyAlignment="1">
      <alignment horizontal="center" wrapText="1"/>
    </xf>
    <xf numFmtId="0" fontId="2" fillId="0" borderId="0" xfId="0" applyFont="1" applyAlignment="1">
      <alignment wrapText="1"/>
    </xf>
    <xf numFmtId="0" fontId="7" fillId="0" borderId="0" xfId="0" applyFont="1" applyAlignment="1">
      <alignment wrapText="1"/>
    </xf>
    <xf numFmtId="0" fontId="0" fillId="0" borderId="0" xfId="0" applyAlignment="1">
      <alignment wrapText="1"/>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xf numFmtId="0" fontId="5" fillId="0" borderId="0" xfId="0" applyFont="1"/>
    <xf numFmtId="0" fontId="5" fillId="0" borderId="0" xfId="0" applyFont="1" applyAlignment="1">
      <alignment horizontal="center" vertical="center"/>
    </xf>
    <xf numFmtId="0" fontId="11" fillId="0" borderId="0" xfId="1"/>
    <xf numFmtId="0" fontId="18" fillId="0" borderId="0" xfId="1" applyFont="1"/>
    <xf numFmtId="1" fontId="0" fillId="2" borderId="0" xfId="0" applyNumberFormat="1" applyFill="1" applyAlignment="1">
      <alignment horizontal="left" vertical="center" wrapText="1"/>
    </xf>
    <xf numFmtId="0" fontId="0" fillId="2" borderId="0" xfId="0" applyFill="1" applyAlignment="1">
      <alignment horizontal="left" vertical="center" wrapText="1"/>
    </xf>
    <xf numFmtId="0" fontId="0" fillId="0" borderId="30" xfId="0" applyBorder="1" applyAlignment="1">
      <alignment vertical="center"/>
    </xf>
    <xf numFmtId="0" fontId="0" fillId="0" borderId="25" xfId="0" applyBorder="1" applyAlignment="1">
      <alignment vertical="center"/>
    </xf>
    <xf numFmtId="0" fontId="0" fillId="0" borderId="24" xfId="0" applyBorder="1" applyAlignment="1">
      <alignment horizontal="left" vertical="center" wrapText="1"/>
    </xf>
    <xf numFmtId="0" fontId="0" fillId="0" borderId="32" xfId="0" applyBorder="1" applyAlignment="1">
      <alignment vertical="center"/>
    </xf>
    <xf numFmtId="0" fontId="0" fillId="0" borderId="1" xfId="0" applyBorder="1" applyAlignment="1">
      <alignment vertical="center"/>
    </xf>
    <xf numFmtId="0" fontId="0" fillId="0" borderId="33" xfId="0" applyBorder="1" applyAlignment="1">
      <alignment vertical="center"/>
    </xf>
    <xf numFmtId="0" fontId="0" fillId="0" borderId="23" xfId="0" applyBorder="1" applyAlignment="1">
      <alignment horizontal="left" vertical="center" wrapText="1"/>
    </xf>
    <xf numFmtId="0" fontId="0" fillId="0" borderId="41" xfId="0" applyBorder="1" applyAlignment="1">
      <alignment vertical="center"/>
    </xf>
    <xf numFmtId="0" fontId="0" fillId="0" borderId="24" xfId="0" applyBorder="1" applyAlignment="1">
      <alignment vertical="center"/>
    </xf>
    <xf numFmtId="0" fontId="4" fillId="10" borderId="40" xfId="0" applyFont="1" applyFill="1" applyBorder="1" applyAlignment="1">
      <alignment horizontal="center" vertical="center"/>
    </xf>
    <xf numFmtId="0" fontId="4" fillId="10" borderId="25" xfId="0" applyFont="1" applyFill="1" applyBorder="1" applyAlignment="1">
      <alignment horizontal="center" vertical="center"/>
    </xf>
    <xf numFmtId="0" fontId="4" fillId="10" borderId="58" xfId="0" applyFont="1" applyFill="1" applyBorder="1" applyAlignment="1">
      <alignment horizontal="center" vertical="center"/>
    </xf>
    <xf numFmtId="0" fontId="0" fillId="10" borderId="59" xfId="0" applyFill="1" applyBorder="1" applyAlignment="1">
      <alignment horizontal="center" vertical="center"/>
    </xf>
    <xf numFmtId="0" fontId="0" fillId="10" borderId="25" xfId="0" applyFill="1" applyBorder="1" applyAlignment="1">
      <alignment horizontal="center" vertical="center"/>
    </xf>
    <xf numFmtId="0" fontId="0" fillId="10" borderId="43" xfId="0" applyFill="1" applyBorder="1" applyAlignment="1">
      <alignment horizontal="center" vertical="center"/>
    </xf>
    <xf numFmtId="0" fontId="0" fillId="0" borderId="1" xfId="0" applyBorder="1" applyAlignment="1">
      <alignment vertical="center" wrapText="1"/>
    </xf>
    <xf numFmtId="1" fontId="1" fillId="2" borderId="0" xfId="0" applyNumberFormat="1" applyFont="1" applyFill="1" applyAlignment="1">
      <alignment horizontal="left" vertical="center" wrapText="1"/>
    </xf>
    <xf numFmtId="0" fontId="1" fillId="2" borderId="0" xfId="0" applyFont="1" applyFill="1" applyAlignment="1">
      <alignment horizontal="left" vertical="center" wrapText="1"/>
    </xf>
    <xf numFmtId="0" fontId="0" fillId="0" borderId="27" xfId="0" applyBorder="1" applyAlignment="1">
      <alignment horizontal="left" vertical="center" wrapText="1"/>
    </xf>
    <xf numFmtId="0" fontId="0" fillId="2" borderId="1" xfId="0" applyFill="1" applyBorder="1" applyAlignment="1">
      <alignment horizontal="left" vertical="center" wrapText="1"/>
    </xf>
    <xf numFmtId="0" fontId="2" fillId="3" borderId="26" xfId="0" applyFont="1" applyFill="1" applyBorder="1" applyAlignment="1">
      <alignment vertical="center" wrapText="1"/>
    </xf>
    <xf numFmtId="0" fontId="0" fillId="0" borderId="42" xfId="0" applyBorder="1" applyAlignment="1">
      <alignment vertical="center" wrapText="1"/>
    </xf>
    <xf numFmtId="0" fontId="0" fillId="2" borderId="16" xfId="0" applyFill="1" applyBorder="1" applyAlignment="1">
      <alignment horizontal="center" vertical="center"/>
    </xf>
    <xf numFmtId="0" fontId="0" fillId="2" borderId="20" xfId="0" applyFill="1" applyBorder="1" applyAlignment="1">
      <alignment horizontal="center" vertical="center"/>
    </xf>
    <xf numFmtId="0" fontId="0" fillId="0" borderId="45" xfId="0" applyBorder="1" applyAlignment="1">
      <alignment vertical="center" wrapText="1"/>
    </xf>
    <xf numFmtId="0" fontId="0" fillId="0" borderId="58" xfId="0" applyBorder="1" applyAlignment="1">
      <alignment vertical="center" wrapText="1"/>
    </xf>
    <xf numFmtId="0" fontId="0" fillId="0" borderId="35" xfId="0" applyBorder="1" applyAlignment="1">
      <alignment vertical="center" wrapText="1"/>
    </xf>
    <xf numFmtId="0" fontId="0" fillId="0" borderId="18" xfId="0" applyBorder="1" applyAlignment="1">
      <alignment horizontal="left" vertical="center" wrapText="1"/>
    </xf>
    <xf numFmtId="0" fontId="0" fillId="0" borderId="18" xfId="0" applyBorder="1" applyAlignment="1">
      <alignment vertical="center"/>
    </xf>
    <xf numFmtId="0" fontId="1" fillId="6" borderId="0" xfId="0" applyFont="1" applyFill="1" applyAlignment="1">
      <alignment horizontal="center" vertical="center" wrapText="1"/>
    </xf>
    <xf numFmtId="14" fontId="0" fillId="6" borderId="1" xfId="0" applyNumberFormat="1" applyFill="1" applyBorder="1" applyAlignment="1">
      <alignment horizontal="center" vertical="center" wrapText="1"/>
    </xf>
    <xf numFmtId="14" fontId="0" fillId="6" borderId="32" xfId="0" applyNumberFormat="1" applyFill="1" applyBorder="1" applyAlignment="1">
      <alignment horizontal="center" vertical="center" wrapText="1"/>
    </xf>
    <xf numFmtId="0" fontId="0" fillId="6" borderId="0" xfId="0" applyFill="1" applyAlignment="1">
      <alignment horizontal="center" vertical="center"/>
    </xf>
    <xf numFmtId="0" fontId="0" fillId="2" borderId="0" xfId="0" applyFill="1" applyProtection="1">
      <protection locked="0"/>
    </xf>
    <xf numFmtId="0" fontId="0" fillId="2" borderId="0" xfId="0" applyFill="1" applyAlignment="1" applyProtection="1">
      <alignment horizontal="center" vertical="center"/>
      <protection locked="0"/>
    </xf>
    <xf numFmtId="0" fontId="0" fillId="2" borderId="0" xfId="0" applyFill="1" applyAlignment="1" applyProtection="1">
      <alignment horizontal="center" vertical="center" wrapText="1"/>
      <protection locked="0"/>
    </xf>
    <xf numFmtId="0" fontId="0" fillId="2" borderId="0" xfId="0" applyFill="1" applyAlignment="1" applyProtection="1">
      <alignment horizontal="left" vertical="center" wrapText="1"/>
      <protection locked="0"/>
    </xf>
    <xf numFmtId="1" fontId="0" fillId="2" borderId="0" xfId="0" applyNumberFormat="1" applyFill="1" applyAlignment="1" applyProtection="1">
      <alignment horizontal="left" vertical="center" wrapText="1"/>
      <protection locked="0"/>
    </xf>
    <xf numFmtId="0" fontId="30" fillId="2" borderId="0" xfId="0" applyFont="1" applyFill="1" applyProtection="1">
      <protection locked="0"/>
    </xf>
    <xf numFmtId="0" fontId="31" fillId="2" borderId="0" xfId="0" applyFont="1" applyFill="1" applyAlignment="1" applyProtection="1">
      <alignment horizontal="center" vertical="center" wrapText="1"/>
      <protection locked="0"/>
    </xf>
    <xf numFmtId="0" fontId="11" fillId="0" borderId="22" xfId="1"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0" fillId="2" borderId="1" xfId="0" applyFill="1" applyBorder="1" applyAlignment="1">
      <alignment horizontal="center" vertical="center"/>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 xfId="0" applyBorder="1" applyAlignment="1">
      <alignment horizontal="left" vertical="center" wrapText="1"/>
    </xf>
    <xf numFmtId="0" fontId="0" fillId="0" borderId="23" xfId="0" applyBorder="1" applyAlignment="1">
      <alignment horizontal="center" vertical="center" wrapText="1"/>
    </xf>
    <xf numFmtId="1" fontId="2" fillId="3" borderId="26" xfId="0" applyNumberFormat="1"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0" fillId="0" borderId="32" xfId="0" applyBorder="1" applyAlignment="1">
      <alignment horizontal="center" vertical="center" wrapText="1"/>
    </xf>
    <xf numFmtId="4" fontId="3" fillId="0" borderId="1" xfId="0" applyNumberFormat="1" applyFont="1" applyBorder="1" applyAlignment="1">
      <alignment horizontal="center" vertical="center" wrapText="1"/>
    </xf>
    <xf numFmtId="2" fontId="0" fillId="0" borderId="1" xfId="0" applyNumberFormat="1" applyBorder="1" applyAlignment="1">
      <alignment horizontal="center" vertical="center" wrapText="1"/>
    </xf>
    <xf numFmtId="0" fontId="0" fillId="0" borderId="20" xfId="0" applyBorder="1" applyAlignment="1">
      <alignment horizontal="center" vertical="center" wrapText="1"/>
    </xf>
    <xf numFmtId="4" fontId="0" fillId="0" borderId="1" xfId="0" applyNumberFormat="1" applyBorder="1" applyAlignment="1">
      <alignment horizontal="center" vertical="center" wrapText="1"/>
    </xf>
    <xf numFmtId="0" fontId="0" fillId="2" borderId="1" xfId="0" applyFill="1" applyBorder="1" applyAlignment="1">
      <alignment horizontal="center" vertical="center" wrapText="1"/>
    </xf>
    <xf numFmtId="0" fontId="27" fillId="14" borderId="1" xfId="0" applyFont="1" applyFill="1" applyBorder="1" applyAlignment="1">
      <alignment horizontal="left" vertical="center" wrapText="1"/>
    </xf>
    <xf numFmtId="0" fontId="27" fillId="14" borderId="1" xfId="0" applyFont="1" applyFill="1" applyBorder="1" applyAlignment="1">
      <alignment vertical="center" wrapText="1"/>
    </xf>
    <xf numFmtId="0" fontId="27" fillId="0" borderId="1" xfId="0" applyFont="1" applyBorder="1" applyAlignment="1" applyProtection="1">
      <alignment vertical="center" wrapText="1"/>
      <protection locked="0"/>
    </xf>
    <xf numFmtId="0" fontId="13" fillId="0" borderId="20" xfId="1" applyFont="1" applyBorder="1" applyAlignment="1">
      <alignment horizontal="justify" vertical="center" wrapText="1"/>
    </xf>
    <xf numFmtId="0" fontId="5" fillId="0" borderId="20" xfId="0" applyFont="1" applyBorder="1"/>
    <xf numFmtId="0" fontId="5" fillId="0" borderId="22" xfId="0" applyFont="1" applyBorder="1"/>
    <xf numFmtId="0" fontId="27"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14" borderId="1" xfId="0" applyFill="1" applyBorder="1" applyAlignment="1">
      <alignment vertical="center" wrapText="1"/>
    </xf>
    <xf numFmtId="0" fontId="0" fillId="0" borderId="1" xfId="0" applyBorder="1" applyAlignment="1" applyProtection="1">
      <alignment vertical="center" wrapText="1"/>
      <protection locked="0"/>
    </xf>
    <xf numFmtId="0" fontId="0" fillId="14" borderId="1" xfId="0" applyFill="1" applyBorder="1" applyAlignment="1">
      <alignment horizontal="left" vertical="center" wrapText="1"/>
    </xf>
    <xf numFmtId="0" fontId="18" fillId="0" borderId="1" xfId="1" applyFont="1" applyBorder="1"/>
    <xf numFmtId="0" fontId="18" fillId="2" borderId="0" xfId="1" applyFont="1" applyFill="1"/>
    <xf numFmtId="0" fontId="5" fillId="2" borderId="0" xfId="0" applyFont="1" applyFill="1" applyAlignment="1">
      <alignment vertical="center" wrapText="1"/>
    </xf>
    <xf numFmtId="0" fontId="24" fillId="8" borderId="30" xfId="5" applyFont="1" applyFill="1" applyBorder="1" applyAlignment="1">
      <alignment horizontal="center" vertical="center" wrapText="1"/>
    </xf>
    <xf numFmtId="0" fontId="24" fillId="8" borderId="30" xfId="5" applyFont="1" applyFill="1" applyBorder="1" applyAlignment="1">
      <alignment horizontal="left" vertical="center" wrapText="1" indent="2"/>
    </xf>
    <xf numFmtId="0" fontId="11" fillId="0" borderId="0" xfId="1" applyAlignment="1">
      <alignment vertical="center"/>
    </xf>
    <xf numFmtId="0" fontId="11" fillId="15" borderId="0" xfId="1" applyFill="1"/>
    <xf numFmtId="0" fontId="44" fillId="7" borderId="21" xfId="0" applyFont="1" applyFill="1" applyBorder="1" applyAlignment="1" applyProtection="1">
      <alignment horizontal="center" vertical="center" wrapText="1"/>
      <protection locked="0"/>
    </xf>
    <xf numFmtId="0" fontId="5" fillId="0" borderId="0" xfId="0" applyFont="1" applyAlignment="1">
      <alignment horizontal="center" vertical="center" wrapText="1"/>
    </xf>
    <xf numFmtId="0" fontId="5" fillId="0" borderId="35" xfId="0" applyFont="1" applyBorder="1"/>
    <xf numFmtId="0" fontId="27" fillId="0" borderId="32" xfId="0" applyFont="1" applyBorder="1" applyAlignment="1" applyProtection="1">
      <alignment horizontal="center" vertical="center" wrapText="1"/>
      <protection locked="0"/>
    </xf>
    <xf numFmtId="0" fontId="31" fillId="7" borderId="32" xfId="0" applyFont="1" applyFill="1" applyBorder="1" applyAlignment="1" applyProtection="1">
      <alignment horizontal="center" vertical="center"/>
      <protection locked="0"/>
    </xf>
    <xf numFmtId="0" fontId="44" fillId="7" borderId="38"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36" fillId="7" borderId="47" xfId="6" applyFont="1" applyFill="1" applyBorder="1" applyAlignment="1">
      <alignment horizontal="center" vertical="center" wrapText="1"/>
    </xf>
    <xf numFmtId="0" fontId="44" fillId="7" borderId="64" xfId="0" applyFont="1" applyFill="1" applyBorder="1" applyAlignment="1" applyProtection="1">
      <alignment horizontal="center" vertical="center" wrapText="1"/>
      <protection locked="0"/>
    </xf>
    <xf numFmtId="0" fontId="44" fillId="7" borderId="74" xfId="0" applyFont="1" applyFill="1" applyBorder="1" applyAlignment="1" applyProtection="1">
      <alignment horizontal="center" vertical="center" wrapText="1"/>
      <protection locked="0"/>
    </xf>
    <xf numFmtId="0" fontId="27" fillId="14" borderId="32" xfId="0" applyFont="1" applyFill="1" applyBorder="1" applyAlignment="1">
      <alignment horizontal="left" vertical="center" wrapText="1"/>
    </xf>
    <xf numFmtId="0" fontId="44" fillId="7" borderId="21" xfId="0" applyFont="1" applyFill="1" applyBorder="1" applyAlignment="1" applyProtection="1">
      <alignment vertical="center" wrapText="1"/>
      <protection locked="0"/>
    </xf>
    <xf numFmtId="1" fontId="44" fillId="7" borderId="21" xfId="0" applyNumberFormat="1" applyFont="1" applyFill="1" applyBorder="1" applyAlignment="1" applyProtection="1">
      <alignment horizontal="center" vertical="center" wrapText="1"/>
      <protection locked="0"/>
    </xf>
    <xf numFmtId="0" fontId="40" fillId="0" borderId="0" xfId="0" applyFont="1"/>
    <xf numFmtId="0" fontId="0" fillId="0" borderId="1" xfId="0" applyBorder="1" applyAlignment="1">
      <alignment vertical="top" wrapText="1"/>
    </xf>
    <xf numFmtId="0" fontId="0" fillId="0" borderId="1" xfId="0" applyBorder="1" applyAlignment="1">
      <alignment wrapText="1"/>
    </xf>
    <xf numFmtId="0" fontId="20" fillId="18" borderId="24" xfId="0" applyFont="1" applyFill="1" applyBorder="1" applyAlignment="1">
      <alignment wrapText="1"/>
    </xf>
    <xf numFmtId="0" fontId="20" fillId="0" borderId="24" xfId="0" applyFont="1" applyBorder="1" applyAlignment="1">
      <alignment wrapText="1"/>
    </xf>
    <xf numFmtId="0" fontId="20" fillId="18" borderId="27" xfId="0" applyFont="1" applyFill="1" applyBorder="1" applyAlignment="1">
      <alignment wrapText="1"/>
    </xf>
    <xf numFmtId="0" fontId="20" fillId="0" borderId="27" xfId="0" applyFont="1" applyBorder="1" applyAlignment="1">
      <alignment wrapText="1"/>
    </xf>
    <xf numFmtId="0" fontId="20" fillId="17" borderId="27" xfId="0" applyFont="1" applyFill="1" applyBorder="1" applyAlignment="1">
      <alignment wrapText="1"/>
    </xf>
    <xf numFmtId="0" fontId="0" fillId="2" borderId="0" xfId="0" applyFill="1" applyAlignment="1" applyProtection="1">
      <alignment vertical="center"/>
      <protection locked="0"/>
    </xf>
    <xf numFmtId="0" fontId="3" fillId="8" borderId="18"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27" fillId="0" borderId="1" xfId="0" applyFont="1" applyBorder="1" applyAlignment="1">
      <alignment vertical="center"/>
    </xf>
    <xf numFmtId="0" fontId="27" fillId="0" borderId="1" xfId="0" applyFont="1" applyBorder="1" applyAlignment="1" applyProtection="1">
      <alignment vertical="center"/>
      <protection locked="0"/>
    </xf>
    <xf numFmtId="0" fontId="27" fillId="2" borderId="33" xfId="0" applyFont="1" applyFill="1" applyBorder="1" applyAlignment="1">
      <alignment horizontal="center" vertical="center"/>
    </xf>
    <xf numFmtId="0" fontId="27" fillId="2" borderId="25" xfId="0" applyFont="1" applyFill="1" applyBorder="1" applyAlignment="1">
      <alignment horizontal="center" vertical="center"/>
    </xf>
    <xf numFmtId="9" fontId="27" fillId="2" borderId="25" xfId="0" applyNumberFormat="1" applyFont="1" applyFill="1" applyBorder="1" applyAlignment="1">
      <alignment horizontal="center" vertical="center"/>
    </xf>
    <xf numFmtId="0" fontId="27" fillId="2" borderId="32" xfId="0" applyFont="1" applyFill="1" applyBorder="1" applyAlignment="1">
      <alignment horizontal="center" vertical="center"/>
    </xf>
    <xf numFmtId="0" fontId="27" fillId="2" borderId="1" xfId="0" applyFont="1" applyFill="1" applyBorder="1" applyAlignment="1">
      <alignment vertical="center"/>
    </xf>
    <xf numFmtId="0" fontId="27" fillId="2" borderId="1" xfId="0" applyFont="1" applyFill="1" applyBorder="1" applyAlignment="1" applyProtection="1">
      <alignment vertical="center"/>
      <protection locked="0"/>
    </xf>
    <xf numFmtId="0" fontId="27" fillId="2" borderId="1" xfId="0" applyFont="1" applyFill="1" applyBorder="1" applyAlignment="1" applyProtection="1">
      <alignment horizontal="left" vertical="top" wrapText="1"/>
      <protection locked="0"/>
    </xf>
    <xf numFmtId="0" fontId="27" fillId="2" borderId="1" xfId="0" applyFont="1" applyFill="1" applyBorder="1" applyAlignment="1" applyProtection="1">
      <alignment vertical="center" wrapText="1"/>
      <protection locked="0"/>
    </xf>
    <xf numFmtId="2" fontId="27" fillId="2" borderId="1" xfId="0" applyNumberFormat="1" applyFont="1" applyFill="1" applyBorder="1" applyAlignment="1" applyProtection="1">
      <alignment vertical="center" wrapText="1"/>
      <protection locked="0"/>
    </xf>
    <xf numFmtId="0" fontId="0" fillId="2" borderId="1" xfId="0" applyFill="1" applyBorder="1" applyAlignment="1">
      <alignment vertical="center"/>
    </xf>
    <xf numFmtId="0" fontId="0" fillId="2" borderId="1" xfId="0" applyFill="1" applyBorder="1" applyAlignment="1" applyProtection="1">
      <alignment vertical="center"/>
      <protection locked="0"/>
    </xf>
    <xf numFmtId="0" fontId="19" fillId="0" borderId="1" xfId="5" applyFont="1" applyBorder="1" applyAlignment="1">
      <alignment horizontal="justify" vertical="center" wrapText="1"/>
    </xf>
    <xf numFmtId="0" fontId="27" fillId="15" borderId="1" xfId="0" applyFont="1" applyFill="1" applyBorder="1" applyAlignment="1">
      <alignment horizontal="center" vertical="center"/>
    </xf>
    <xf numFmtId="0" fontId="19" fillId="15" borderId="1" xfId="5" applyFont="1" applyFill="1" applyBorder="1" applyAlignment="1">
      <alignment horizontal="center" vertical="center" wrapText="1"/>
    </xf>
    <xf numFmtId="0" fontId="19" fillId="0" borderId="1" xfId="5" applyFont="1" applyBorder="1" applyAlignment="1">
      <alignment horizontal="justify" vertical="center"/>
    </xf>
    <xf numFmtId="0" fontId="19" fillId="15" borderId="1" xfId="5" applyFont="1" applyFill="1" applyBorder="1" applyAlignment="1">
      <alignment horizontal="center" vertical="center"/>
    </xf>
    <xf numFmtId="164" fontId="21" fillId="2" borderId="1" xfId="5" applyNumberFormat="1" applyFont="1" applyFill="1" applyBorder="1" applyAlignment="1">
      <alignment horizontal="center" vertical="center" wrapText="1" shrinkToFit="1"/>
    </xf>
    <xf numFmtId="164" fontId="21" fillId="2" borderId="1" xfId="5" applyNumberFormat="1" applyFont="1" applyFill="1" applyBorder="1" applyAlignment="1">
      <alignment horizontal="center" vertical="center" shrinkToFit="1"/>
    </xf>
    <xf numFmtId="0" fontId="24" fillId="2" borderId="1" xfId="5" applyFont="1" applyFill="1" applyBorder="1" applyAlignment="1">
      <alignment horizontal="center" vertical="center" wrapText="1"/>
    </xf>
    <xf numFmtId="0" fontId="5" fillId="0" borderId="68" xfId="0" applyFont="1" applyBorder="1" applyAlignment="1">
      <alignment horizontal="center" vertical="center" wrapText="1"/>
    </xf>
    <xf numFmtId="0" fontId="5" fillId="0" borderId="65" xfId="0" applyFont="1" applyBorder="1" applyAlignment="1">
      <alignment horizontal="center" vertical="center" wrapText="1"/>
    </xf>
    <xf numFmtId="0" fontId="40" fillId="0" borderId="68" xfId="0" applyFont="1" applyBorder="1" applyAlignment="1">
      <alignment horizontal="center" vertical="center" wrapText="1"/>
    </xf>
    <xf numFmtId="0" fontId="27" fillId="0" borderId="65" xfId="0" applyFont="1" applyBorder="1" applyAlignment="1">
      <alignment horizontal="center" vertical="center"/>
    </xf>
    <xf numFmtId="0" fontId="5" fillId="0" borderId="65" xfId="0" applyFont="1" applyBorder="1" applyAlignment="1">
      <alignment horizontal="left" vertical="center" wrapText="1"/>
    </xf>
    <xf numFmtId="9" fontId="5" fillId="0" borderId="65" xfId="0" applyNumberFormat="1" applyFont="1" applyBorder="1" applyAlignment="1">
      <alignment horizontal="center" vertical="center" wrapText="1"/>
    </xf>
    <xf numFmtId="0" fontId="5" fillId="0" borderId="71" xfId="0" applyFont="1" applyBorder="1" applyAlignment="1">
      <alignment horizontal="center" vertical="center" wrapText="1"/>
    </xf>
    <xf numFmtId="0" fontId="27" fillId="0" borderId="70" xfId="0" applyFont="1" applyBorder="1" applyAlignment="1">
      <alignment horizontal="center" vertical="center"/>
    </xf>
    <xf numFmtId="0" fontId="5" fillId="0" borderId="70" xfId="0" applyFont="1" applyBorder="1" applyAlignment="1">
      <alignment horizontal="center" vertical="center"/>
    </xf>
    <xf numFmtId="0" fontId="30" fillId="7" borderId="45" xfId="1" applyFont="1" applyFill="1" applyBorder="1" applyAlignment="1">
      <alignment horizontal="center" vertical="center" wrapText="1"/>
    </xf>
    <xf numFmtId="0" fontId="30" fillId="0" borderId="0" xfId="0" applyFont="1"/>
    <xf numFmtId="0" fontId="30" fillId="0" borderId="0" xfId="0" applyFont="1" applyAlignment="1">
      <alignment horizontal="center" vertical="center" wrapText="1"/>
    </xf>
    <xf numFmtId="0" fontId="30" fillId="2" borderId="0" xfId="0" applyFont="1" applyFill="1" applyAlignment="1">
      <alignment vertical="center" wrapText="1"/>
    </xf>
    <xf numFmtId="0" fontId="30" fillId="0" borderId="0" xfId="0" applyFont="1" applyAlignment="1">
      <alignment horizontal="center" vertical="center"/>
    </xf>
    <xf numFmtId="0" fontId="11" fillId="0" borderId="0" xfId="1" applyAlignment="1">
      <alignment horizontal="center" vertical="center"/>
    </xf>
    <xf numFmtId="0" fontId="6" fillId="0" borderId="65" xfId="1" applyFont="1" applyBorder="1" applyAlignment="1">
      <alignment horizontal="center" vertical="center" wrapText="1"/>
    </xf>
    <xf numFmtId="0" fontId="6" fillId="0" borderId="65" xfId="1" applyFont="1" applyBorder="1" applyAlignment="1">
      <alignment horizontal="left" vertical="center" wrapText="1"/>
    </xf>
    <xf numFmtId="0" fontId="6" fillId="2" borderId="65" xfId="1" applyFont="1" applyFill="1" applyBorder="1" applyAlignment="1">
      <alignment horizontal="left" vertical="center" wrapText="1"/>
    </xf>
    <xf numFmtId="0" fontId="6" fillId="2" borderId="65" xfId="1" applyFont="1" applyFill="1" applyBorder="1" applyAlignment="1">
      <alignment horizontal="center" vertical="center" wrapText="1"/>
    </xf>
    <xf numFmtId="9" fontId="6" fillId="2" borderId="65" xfId="1" applyNumberFormat="1" applyFont="1" applyFill="1" applyBorder="1" applyAlignment="1">
      <alignment horizontal="center" vertical="center" wrapText="1"/>
    </xf>
    <xf numFmtId="0" fontId="6" fillId="2" borderId="0" xfId="6" applyFont="1" applyFill="1"/>
    <xf numFmtId="0" fontId="6" fillId="0" borderId="0" xfId="6" applyFont="1"/>
    <xf numFmtId="0" fontId="11" fillId="0" borderId="0" xfId="6" applyAlignment="1">
      <alignment vertical="center"/>
    </xf>
    <xf numFmtId="0" fontId="11" fillId="2" borderId="0" xfId="6" applyFill="1" applyAlignment="1">
      <alignment horizontal="center" vertical="center"/>
    </xf>
    <xf numFmtId="0" fontId="11" fillId="0" borderId="24" xfId="6" applyBorder="1" applyAlignment="1">
      <alignment horizontal="justify" vertical="center" wrapText="1"/>
    </xf>
    <xf numFmtId="0" fontId="11" fillId="0" borderId="65" xfId="0" applyFont="1" applyBorder="1" applyAlignment="1">
      <alignment vertical="center" wrapText="1"/>
    </xf>
    <xf numFmtId="0" fontId="11" fillId="0" borderId="65" xfId="0" applyFont="1" applyBorder="1" applyAlignment="1">
      <alignment horizontal="center" vertical="center" wrapText="1"/>
    </xf>
    <xf numFmtId="0" fontId="45" fillId="0" borderId="65" xfId="6" applyFont="1" applyBorder="1" applyAlignment="1">
      <alignment horizontal="center" vertical="center" wrapText="1"/>
    </xf>
    <xf numFmtId="0" fontId="45" fillId="0" borderId="65" xfId="6" applyFont="1" applyBorder="1" applyAlignment="1">
      <alignment vertical="center" wrapText="1"/>
    </xf>
    <xf numFmtId="0" fontId="45" fillId="0" borderId="65" xfId="6" applyFont="1" applyBorder="1" applyAlignment="1">
      <alignment horizontal="center" vertical="center"/>
    </xf>
    <xf numFmtId="9" fontId="11" fillId="0" borderId="65" xfId="6" applyNumberFormat="1" applyBorder="1" applyAlignment="1">
      <alignment horizontal="center" vertical="center" wrapText="1"/>
    </xf>
    <xf numFmtId="9" fontId="45" fillId="0" borderId="65" xfId="6" applyNumberFormat="1" applyFont="1" applyBorder="1" applyAlignment="1">
      <alignment horizontal="center" vertical="center" wrapText="1"/>
    </xf>
    <xf numFmtId="0" fontId="11" fillId="0" borderId="65" xfId="6" applyBorder="1" applyAlignment="1">
      <alignment horizontal="center" vertical="center" wrapText="1"/>
    </xf>
    <xf numFmtId="0" fontId="11" fillId="0" borderId="65" xfId="6" applyBorder="1" applyAlignment="1">
      <alignment vertical="center" wrapText="1"/>
    </xf>
    <xf numFmtId="0" fontId="11" fillId="0" borderId="65" xfId="6" applyBorder="1" applyAlignment="1">
      <alignment horizontal="center" vertical="center"/>
    </xf>
    <xf numFmtId="0" fontId="11" fillId="0" borderId="65" xfId="0" applyFont="1" applyBorder="1" applyAlignment="1">
      <alignment horizontal="center" vertical="center"/>
    </xf>
    <xf numFmtId="0" fontId="11" fillId="0" borderId="0" xfId="6" applyAlignment="1">
      <alignment horizontal="center" vertical="center"/>
    </xf>
    <xf numFmtId="0" fontId="11" fillId="2" borderId="0" xfId="6" applyFill="1" applyAlignment="1">
      <alignment vertical="center"/>
    </xf>
    <xf numFmtId="9" fontId="19" fillId="15" borderId="1" xfId="5" applyNumberFormat="1" applyFont="1" applyFill="1" applyBorder="1" applyAlignment="1">
      <alignment horizontal="center" vertical="center" wrapText="1"/>
    </xf>
    <xf numFmtId="0" fontId="27" fillId="2" borderId="65" xfId="0" applyFont="1" applyFill="1" applyBorder="1" applyAlignment="1">
      <alignment horizontal="center" vertical="center"/>
    </xf>
    <xf numFmtId="0" fontId="5" fillId="2" borderId="65"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40" fillId="2" borderId="68" xfId="0" applyFont="1" applyFill="1" applyBorder="1" applyAlignment="1">
      <alignment horizontal="center" vertical="center" wrapText="1"/>
    </xf>
    <xf numFmtId="0" fontId="5" fillId="2" borderId="65" xfId="0" applyFont="1" applyFill="1" applyBorder="1" applyAlignment="1">
      <alignment horizontal="center" vertical="center"/>
    </xf>
    <xf numFmtId="0" fontId="6" fillId="2" borderId="80" xfId="1" applyFont="1" applyFill="1" applyBorder="1" applyAlignment="1">
      <alignment horizontal="justify" vertical="center" wrapText="1"/>
    </xf>
    <xf numFmtId="0" fontId="6" fillId="2" borderId="80" xfId="1" applyFont="1" applyFill="1" applyBorder="1" applyAlignment="1">
      <alignment horizontal="left" vertical="center" wrapText="1"/>
    </xf>
    <xf numFmtId="0" fontId="27" fillId="2" borderId="80" xfId="0" applyFont="1" applyFill="1" applyBorder="1" applyAlignment="1">
      <alignment horizontal="center" vertical="center"/>
    </xf>
    <xf numFmtId="9" fontId="6" fillId="2" borderId="80" xfId="1" applyNumberFormat="1" applyFont="1" applyFill="1" applyBorder="1" applyAlignment="1">
      <alignment horizontal="center" vertical="center" wrapText="1"/>
    </xf>
    <xf numFmtId="0" fontId="6" fillId="2" borderId="80" xfId="1" applyFont="1" applyFill="1" applyBorder="1" applyAlignment="1">
      <alignment horizontal="center" vertical="center" wrapText="1"/>
    </xf>
    <xf numFmtId="0" fontId="6" fillId="2" borderId="70" xfId="1" applyFont="1" applyFill="1" applyBorder="1" applyAlignment="1">
      <alignment horizontal="justify" vertical="center" wrapText="1"/>
    </xf>
    <xf numFmtId="0" fontId="6" fillId="2" borderId="65" xfId="1" applyFont="1" applyFill="1" applyBorder="1" applyAlignment="1">
      <alignment horizontal="justify" vertical="center" wrapText="1"/>
    </xf>
    <xf numFmtId="0" fontId="6" fillId="2" borderId="65" xfId="1" applyFont="1" applyFill="1" applyBorder="1" applyAlignment="1">
      <alignment vertical="center" wrapText="1"/>
    </xf>
    <xf numFmtId="0" fontId="5" fillId="2" borderId="65" xfId="1" applyFont="1" applyFill="1" applyBorder="1" applyAlignment="1">
      <alignment vertical="center" wrapText="1"/>
    </xf>
    <xf numFmtId="0" fontId="5" fillId="2" borderId="65" xfId="1" applyFont="1" applyFill="1" applyBorder="1" applyAlignment="1">
      <alignment horizontal="center" vertical="center" wrapText="1"/>
    </xf>
    <xf numFmtId="0" fontId="6" fillId="2" borderId="1" xfId="1" applyFont="1" applyFill="1" applyBorder="1" applyAlignment="1">
      <alignment horizontal="justify" vertical="center" wrapText="1"/>
    </xf>
    <xf numFmtId="0" fontId="5" fillId="2" borderId="1" xfId="1" applyFont="1" applyFill="1" applyBorder="1" applyAlignment="1">
      <alignment horizontal="center" vertical="center" wrapText="1"/>
    </xf>
    <xf numFmtId="0" fontId="11" fillId="2" borderId="21" xfId="1" applyFill="1" applyBorder="1" applyAlignment="1">
      <alignment vertical="center"/>
    </xf>
    <xf numFmtId="0" fontId="6" fillId="2" borderId="21" xfId="1" applyFont="1" applyFill="1" applyBorder="1" applyAlignment="1">
      <alignment horizontal="justify" vertical="center" wrapText="1"/>
    </xf>
    <xf numFmtId="0" fontId="6" fillId="2" borderId="21" xfId="1" applyFont="1" applyFill="1" applyBorder="1" applyAlignment="1">
      <alignment horizontal="center" vertical="center" wrapText="1"/>
    </xf>
    <xf numFmtId="0" fontId="27" fillId="2" borderId="77" xfId="0" applyFont="1" applyFill="1" applyBorder="1" applyAlignment="1">
      <alignment horizontal="center" vertical="center"/>
    </xf>
    <xf numFmtId="0" fontId="6" fillId="2" borderId="77" xfId="1" applyFont="1" applyFill="1" applyBorder="1" applyAlignment="1">
      <alignment horizontal="center" vertical="center" wrapText="1"/>
    </xf>
    <xf numFmtId="0" fontId="27" fillId="2" borderId="1" xfId="0" applyFont="1" applyFill="1" applyBorder="1" applyAlignment="1" applyProtection="1">
      <alignment horizontal="center" vertical="center"/>
      <protection locked="0"/>
    </xf>
    <xf numFmtId="0" fontId="27" fillId="2" borderId="1" xfId="0" applyFont="1" applyFill="1" applyBorder="1" applyAlignment="1">
      <alignment horizontal="center" vertical="center"/>
    </xf>
    <xf numFmtId="0" fontId="20" fillId="23" borderId="25" xfId="0" applyFont="1" applyFill="1" applyBorder="1" applyAlignment="1">
      <alignment vertical="center"/>
    </xf>
    <xf numFmtId="0" fontId="27" fillId="0" borderId="1" xfId="0" applyFont="1" applyBorder="1" applyAlignment="1">
      <alignment horizontal="left" vertical="center" wrapText="1"/>
    </xf>
    <xf numFmtId="0" fontId="0" fillId="0" borderId="0" xfId="0" applyProtection="1">
      <protection locked="0"/>
    </xf>
    <xf numFmtId="0" fontId="27" fillId="0" borderId="1" xfId="0" applyFont="1" applyBorder="1" applyAlignment="1">
      <alignment vertical="center" wrapText="1"/>
    </xf>
    <xf numFmtId="0" fontId="27" fillId="0" borderId="33" xfId="0" applyFont="1" applyBorder="1" applyAlignment="1" applyProtection="1">
      <alignment horizontal="center" vertical="center" wrapText="1"/>
      <protection locked="0"/>
    </xf>
    <xf numFmtId="0" fontId="31" fillId="7" borderId="54" xfId="1" applyFont="1" applyFill="1" applyBorder="1"/>
    <xf numFmtId="0" fontId="6" fillId="2" borderId="90" xfId="1" applyFont="1" applyFill="1" applyBorder="1" applyAlignment="1">
      <alignment horizontal="center" vertical="center" wrapText="1"/>
    </xf>
    <xf numFmtId="0" fontId="6" fillId="2" borderId="91" xfId="1" applyFont="1" applyFill="1" applyBorder="1" applyAlignment="1">
      <alignment horizontal="center" vertical="center" wrapText="1"/>
    </xf>
    <xf numFmtId="0" fontId="6" fillId="2" borderId="89" xfId="1" applyFont="1" applyFill="1" applyBorder="1" applyAlignment="1">
      <alignment horizontal="center" vertical="center" wrapText="1"/>
    </xf>
    <xf numFmtId="0" fontId="6" fillId="2" borderId="92" xfId="1" applyFont="1" applyFill="1" applyBorder="1" applyAlignment="1">
      <alignment horizontal="center" vertical="center" wrapText="1"/>
    </xf>
    <xf numFmtId="0" fontId="27" fillId="2" borderId="32" xfId="0" applyFont="1" applyFill="1" applyBorder="1" applyAlignment="1">
      <alignment vertical="center"/>
    </xf>
    <xf numFmtId="0" fontId="20" fillId="23" borderId="25" xfId="0" applyFont="1" applyFill="1" applyBorder="1"/>
    <xf numFmtId="0" fontId="27" fillId="2" borderId="32" xfId="0" applyFont="1" applyFill="1" applyBorder="1" applyAlignment="1" applyProtection="1">
      <alignment vertical="center"/>
      <protection locked="0"/>
    </xf>
    <xf numFmtId="0" fontId="20" fillId="23" borderId="66" xfId="0" applyFont="1" applyFill="1" applyBorder="1" applyAlignment="1">
      <alignment vertical="center"/>
    </xf>
    <xf numFmtId="0" fontId="41" fillId="23" borderId="43" xfId="0" applyFont="1" applyFill="1" applyBorder="1"/>
    <xf numFmtId="0" fontId="41" fillId="23" borderId="27" xfId="0" applyFont="1" applyFill="1" applyBorder="1"/>
    <xf numFmtId="0" fontId="0" fillId="2" borderId="1" xfId="0" applyFill="1" applyBorder="1" applyAlignment="1" applyProtection="1">
      <alignment horizontal="center" vertical="center"/>
      <protection locked="0"/>
    </xf>
    <xf numFmtId="0" fontId="20" fillId="23" borderId="43" xfId="0" applyFont="1" applyFill="1" applyBorder="1"/>
    <xf numFmtId="0" fontId="20" fillId="23" borderId="32" xfId="0" applyFont="1" applyFill="1" applyBorder="1"/>
    <xf numFmtId="0" fontId="20" fillId="23" borderId="27" xfId="0" applyFont="1" applyFill="1" applyBorder="1"/>
    <xf numFmtId="0" fontId="20" fillId="23" borderId="66" xfId="0" applyFont="1" applyFill="1" applyBorder="1"/>
    <xf numFmtId="0" fontId="27" fillId="14" borderId="33" xfId="0" applyFont="1" applyFill="1" applyBorder="1" applyAlignment="1">
      <alignment vertical="center" wrapText="1"/>
    </xf>
    <xf numFmtId="0" fontId="27" fillId="2" borderId="33" xfId="0" applyFont="1" applyFill="1" applyBorder="1" applyAlignment="1" applyProtection="1">
      <alignment vertical="center" wrapText="1"/>
      <protection locked="0"/>
    </xf>
    <xf numFmtId="2" fontId="27" fillId="2" borderId="33" xfId="0" applyNumberFormat="1" applyFont="1" applyFill="1" applyBorder="1" applyAlignment="1" applyProtection="1">
      <alignment vertical="center" wrapText="1"/>
      <protection locked="0"/>
    </xf>
    <xf numFmtId="14" fontId="18" fillId="2" borderId="27" xfId="1" applyNumberFormat="1" applyFont="1" applyFill="1" applyBorder="1"/>
    <xf numFmtId="0" fontId="18" fillId="2" borderId="27" xfId="1" applyFont="1" applyFill="1" applyBorder="1"/>
    <xf numFmtId="0" fontId="18" fillId="2" borderId="32" xfId="1" applyFont="1" applyFill="1" applyBorder="1"/>
    <xf numFmtId="0" fontId="18" fillId="2" borderId="24" xfId="1" applyFont="1" applyFill="1" applyBorder="1"/>
    <xf numFmtId="0" fontId="18" fillId="2" borderId="1" xfId="1" applyFont="1" applyFill="1" applyBorder="1"/>
    <xf numFmtId="0" fontId="24" fillId="8" borderId="60" xfId="5" applyFont="1" applyFill="1" applyBorder="1" applyAlignment="1">
      <alignment horizontal="left" vertical="center" wrapText="1"/>
    </xf>
    <xf numFmtId="0" fontId="24" fillId="8" borderId="51" xfId="5" applyFont="1" applyFill="1" applyBorder="1" applyAlignment="1">
      <alignment horizontal="left" vertical="center" wrapText="1"/>
    </xf>
    <xf numFmtId="0" fontId="24" fillId="8" borderId="49" xfId="5" applyFont="1" applyFill="1" applyBorder="1" applyAlignment="1">
      <alignment horizontal="left" vertical="center" wrapText="1"/>
    </xf>
    <xf numFmtId="0" fontId="24" fillId="8" borderId="50" xfId="5" applyFont="1" applyFill="1" applyBorder="1" applyAlignment="1">
      <alignment horizontal="left" vertical="center" wrapText="1"/>
    </xf>
    <xf numFmtId="0" fontId="0" fillId="2" borderId="30"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63" xfId="0" applyFill="1" applyBorder="1" applyAlignment="1" applyProtection="1">
      <alignment vertical="center"/>
      <protection locked="0"/>
    </xf>
    <xf numFmtId="0" fontId="0" fillId="2" borderId="25" xfId="0" applyFill="1" applyBorder="1" applyAlignment="1" applyProtection="1">
      <alignment vertical="center"/>
      <protection locked="0"/>
    </xf>
    <xf numFmtId="0" fontId="0" fillId="2" borderId="26" xfId="0" applyFill="1" applyBorder="1" applyAlignment="1" applyProtection="1">
      <alignment vertical="center"/>
      <protection locked="0"/>
    </xf>
    <xf numFmtId="0" fontId="0" fillId="2" borderId="43" xfId="0" applyFill="1" applyBorder="1" applyAlignment="1" applyProtection="1">
      <alignment horizontal="center" vertical="center"/>
      <protection locked="0"/>
    </xf>
    <xf numFmtId="0" fontId="37" fillId="8" borderId="24" xfId="0" applyFont="1" applyFill="1" applyBorder="1" applyAlignment="1" applyProtection="1">
      <alignment vertical="center" wrapText="1"/>
      <protection locked="0"/>
    </xf>
    <xf numFmtId="0" fontId="37" fillId="8" borderId="1" xfId="0" applyFont="1" applyFill="1" applyBorder="1" applyAlignment="1" applyProtection="1">
      <alignment vertical="center" wrapText="1"/>
      <protection locked="0"/>
    </xf>
    <xf numFmtId="0" fontId="30" fillId="8" borderId="0" xfId="0" applyFont="1" applyFill="1" applyAlignment="1">
      <alignment horizontal="center" vertical="center" wrapText="1"/>
    </xf>
    <xf numFmtId="0" fontId="30" fillId="8" borderId="0" xfId="0" applyFont="1" applyFill="1" applyAlignment="1">
      <alignment wrapText="1"/>
    </xf>
    <xf numFmtId="0" fontId="30" fillId="8" borderId="0" xfId="0" applyFont="1" applyFill="1"/>
    <xf numFmtId="14" fontId="5" fillId="8" borderId="27" xfId="0" applyNumberFormat="1" applyFont="1" applyFill="1" applyBorder="1" applyAlignment="1">
      <alignment vertical="center" wrapText="1"/>
    </xf>
    <xf numFmtId="0" fontId="5" fillId="8" borderId="27" xfId="0" applyFont="1" applyFill="1" applyBorder="1" applyAlignment="1">
      <alignment wrapText="1"/>
    </xf>
    <xf numFmtId="0" fontId="5" fillId="8" borderId="32" xfId="0" applyFont="1" applyFill="1" applyBorder="1"/>
    <xf numFmtId="0" fontId="5" fillId="8" borderId="24" xfId="0" applyFont="1" applyFill="1" applyBorder="1" applyAlignment="1">
      <alignment wrapText="1"/>
    </xf>
    <xf numFmtId="0" fontId="5" fillId="8" borderId="1" xfId="0" applyFont="1" applyFill="1" applyBorder="1"/>
    <xf numFmtId="0" fontId="5" fillId="8" borderId="0" xfId="0" applyFont="1" applyFill="1" applyAlignment="1">
      <alignment horizontal="center" vertical="center" wrapText="1"/>
    </xf>
    <xf numFmtId="0" fontId="5" fillId="8" borderId="0" xfId="0" applyFont="1" applyFill="1" applyAlignment="1">
      <alignment wrapText="1"/>
    </xf>
    <xf numFmtId="0" fontId="5" fillId="8" borderId="0" xfId="0" applyFont="1" applyFill="1"/>
    <xf numFmtId="9" fontId="13" fillId="8" borderId="27" xfId="1" applyNumberFormat="1" applyFont="1" applyFill="1" applyBorder="1" applyAlignment="1">
      <alignment horizontal="center" vertical="center" wrapText="1"/>
    </xf>
    <xf numFmtId="0" fontId="13" fillId="8" borderId="32" xfId="1" applyFont="1" applyFill="1" applyBorder="1" applyAlignment="1">
      <alignment horizontal="justify" vertical="center" wrapText="1"/>
    </xf>
    <xf numFmtId="0" fontId="6" fillId="8" borderId="1" xfId="1" applyFont="1" applyFill="1" applyBorder="1" applyAlignment="1">
      <alignment horizontal="center" vertical="center" wrapText="1"/>
    </xf>
    <xf numFmtId="0" fontId="13" fillId="8" borderId="24" xfId="1" applyFont="1" applyFill="1" applyBorder="1" applyAlignment="1">
      <alignment horizontal="center" vertical="center" wrapText="1"/>
    </xf>
    <xf numFmtId="0" fontId="13" fillId="8" borderId="1" xfId="1" applyFont="1" applyFill="1" applyBorder="1" applyAlignment="1">
      <alignment horizontal="justify" vertical="center" wrapText="1"/>
    </xf>
    <xf numFmtId="9" fontId="16" fillId="8" borderId="24" xfId="6" applyNumberFormat="1" applyFont="1" applyFill="1" applyBorder="1" applyAlignment="1">
      <alignment horizontal="center" vertical="center" wrapText="1"/>
    </xf>
    <xf numFmtId="9" fontId="13" fillId="8" borderId="24" xfId="1" applyNumberFormat="1" applyFont="1" applyFill="1" applyBorder="1" applyAlignment="1">
      <alignment horizontal="center" vertical="center" wrapText="1"/>
    </xf>
    <xf numFmtId="0" fontId="17" fillId="8" borderId="1" xfId="4" applyFill="1" applyBorder="1" applyAlignment="1">
      <alignment horizontal="justify" vertical="center" wrapText="1"/>
    </xf>
    <xf numFmtId="9" fontId="16" fillId="8" borderId="24" xfId="3" applyFont="1" applyFill="1" applyBorder="1" applyAlignment="1">
      <alignment horizontal="center" vertical="center" wrapText="1"/>
    </xf>
    <xf numFmtId="0" fontId="16" fillId="8" borderId="1" xfId="6" applyFont="1" applyFill="1" applyBorder="1" applyAlignment="1">
      <alignment horizontal="center" vertical="center" wrapText="1"/>
    </xf>
    <xf numFmtId="0" fontId="11" fillId="8" borderId="46" xfId="1" applyFill="1" applyBorder="1"/>
    <xf numFmtId="0" fontId="11" fillId="8" borderId="21" xfId="1" applyFill="1" applyBorder="1"/>
    <xf numFmtId="0" fontId="11" fillId="8" borderId="0" xfId="1" applyFill="1" applyAlignment="1">
      <alignment horizontal="center" vertical="center"/>
    </xf>
    <xf numFmtId="0" fontId="11" fillId="8" borderId="0" xfId="1" applyFill="1"/>
    <xf numFmtId="0" fontId="0" fillId="8" borderId="0" xfId="0" applyFill="1"/>
    <xf numFmtId="0" fontId="31" fillId="8" borderId="51" xfId="1" applyFont="1" applyFill="1" applyBorder="1" applyAlignment="1">
      <alignment horizontal="center" vertical="center" wrapText="1"/>
    </xf>
    <xf numFmtId="0" fontId="31" fillId="8" borderId="49" xfId="1" applyFont="1" applyFill="1" applyBorder="1" applyAlignment="1">
      <alignment horizontal="center" vertical="center" wrapText="1"/>
    </xf>
    <xf numFmtId="0" fontId="31" fillId="8" borderId="50" xfId="1" applyFont="1" applyFill="1" applyBorder="1" applyAlignment="1">
      <alignment horizontal="center" vertical="center" wrapText="1"/>
    </xf>
    <xf numFmtId="0" fontId="6" fillId="8" borderId="33" xfId="1" applyFont="1" applyFill="1" applyBorder="1" applyAlignment="1">
      <alignment horizontal="center" vertical="center" wrapText="1"/>
    </xf>
    <xf numFmtId="0" fontId="11" fillId="8" borderId="31" xfId="1" applyFill="1" applyBorder="1"/>
    <xf numFmtId="0" fontId="11" fillId="8" borderId="33" xfId="1" applyFill="1" applyBorder="1"/>
    <xf numFmtId="0" fontId="11" fillId="8" borderId="1" xfId="1" applyFill="1" applyBorder="1" applyAlignment="1">
      <alignment horizontal="center" vertical="center"/>
    </xf>
    <xf numFmtId="0" fontId="11" fillId="8" borderId="1" xfId="1" applyFill="1" applyBorder="1"/>
    <xf numFmtId="0" fontId="6" fillId="17" borderId="65" xfId="0" applyFont="1" applyFill="1" applyBorder="1" applyAlignment="1">
      <alignment horizontal="left" vertical="center" wrapText="1"/>
    </xf>
    <xf numFmtId="0" fontId="27" fillId="17" borderId="65" xfId="0" applyFont="1" applyFill="1" applyBorder="1" applyAlignment="1">
      <alignment horizontal="center" vertical="center"/>
    </xf>
    <xf numFmtId="9" fontId="6" fillId="17" borderId="65" xfId="0" applyNumberFormat="1" applyFont="1" applyFill="1" applyBorder="1" applyAlignment="1">
      <alignment horizontal="center" vertical="center" wrapText="1"/>
    </xf>
    <xf numFmtId="0" fontId="6" fillId="17" borderId="89" xfId="0" applyFont="1" applyFill="1" applyBorder="1" applyAlignment="1">
      <alignment horizontal="center" vertical="center" wrapText="1"/>
    </xf>
    <xf numFmtId="0" fontId="57" fillId="2" borderId="25" xfId="0" applyFont="1" applyFill="1" applyBorder="1" applyAlignment="1">
      <alignment horizontal="center" vertical="center"/>
    </xf>
    <xf numFmtId="0" fontId="11" fillId="2" borderId="65" xfId="6" applyFill="1" applyBorder="1" applyAlignment="1">
      <alignment horizontal="justify" vertical="center" wrapText="1"/>
    </xf>
    <xf numFmtId="9" fontId="11" fillId="2" borderId="65" xfId="8" applyFont="1" applyFill="1" applyBorder="1" applyAlignment="1">
      <alignment horizontal="center" vertical="center" wrapText="1"/>
    </xf>
    <xf numFmtId="9" fontId="11" fillId="2" borderId="65" xfId="6" applyNumberFormat="1" applyFill="1" applyBorder="1" applyAlignment="1">
      <alignment horizontal="center" vertical="center" wrapText="1"/>
    </xf>
    <xf numFmtId="0" fontId="11" fillId="6" borderId="0" xfId="6" applyFill="1" applyAlignment="1">
      <alignment vertical="center"/>
    </xf>
    <xf numFmtId="0" fontId="11" fillId="2" borderId="65" xfId="6" applyFill="1" applyBorder="1" applyAlignment="1">
      <alignment vertical="center" wrapText="1"/>
    </xf>
    <xf numFmtId="0" fontId="11" fillId="2" borderId="65" xfId="0" applyFont="1" applyFill="1" applyBorder="1" applyAlignment="1">
      <alignment vertical="center" wrapText="1"/>
    </xf>
    <xf numFmtId="0" fontId="11" fillId="2" borderId="65" xfId="6" applyFill="1" applyBorder="1" applyAlignment="1">
      <alignment horizontal="center" vertical="center" wrapText="1"/>
    </xf>
    <xf numFmtId="0" fontId="11" fillId="2" borderId="65" xfId="6" applyFill="1" applyBorder="1" applyAlignment="1">
      <alignment horizontal="center" vertical="center"/>
    </xf>
    <xf numFmtId="0" fontId="11" fillId="2" borderId="24" xfId="6" applyFill="1" applyBorder="1" applyAlignment="1">
      <alignment horizontal="justify" vertical="center" wrapText="1"/>
    </xf>
    <xf numFmtId="9" fontId="11" fillId="2" borderId="65" xfId="7" applyFont="1" applyFill="1" applyBorder="1" applyAlignment="1">
      <alignment horizontal="center" vertical="center" wrapText="1"/>
    </xf>
    <xf numFmtId="0" fontId="11" fillId="2" borderId="65" xfId="9" applyNumberFormat="1" applyFont="1" applyFill="1" applyBorder="1" applyAlignment="1">
      <alignment horizontal="center" vertical="center" wrapText="1"/>
    </xf>
    <xf numFmtId="0" fontId="6" fillId="23" borderId="65" xfId="0" applyFont="1" applyFill="1" applyBorder="1" applyAlignment="1">
      <alignment horizontal="justify" vertical="center" wrapText="1"/>
    </xf>
    <xf numFmtId="0" fontId="6" fillId="23" borderId="65" xfId="0" applyFont="1" applyFill="1" applyBorder="1" applyAlignment="1">
      <alignment horizontal="center" vertical="center" wrapText="1"/>
    </xf>
    <xf numFmtId="0" fontId="2" fillId="7" borderId="49" xfId="1" applyFont="1" applyFill="1" applyBorder="1" applyAlignment="1">
      <alignment horizontal="center" vertical="center" wrapText="1"/>
    </xf>
    <xf numFmtId="0" fontId="2" fillId="7" borderId="72" xfId="1" applyFont="1" applyFill="1" applyBorder="1" applyAlignment="1">
      <alignment horizontal="center" vertical="center" wrapText="1"/>
    </xf>
    <xf numFmtId="0" fontId="2" fillId="7" borderId="93" xfId="1" applyFont="1" applyFill="1" applyBorder="1" applyAlignment="1">
      <alignment horizontal="center" vertical="center" wrapText="1"/>
    </xf>
    <xf numFmtId="0" fontId="36" fillId="7" borderId="88" xfId="1" applyFont="1" applyFill="1" applyBorder="1" applyAlignment="1">
      <alignment horizontal="center" vertical="center" wrapText="1"/>
    </xf>
    <xf numFmtId="0" fontId="2" fillId="8" borderId="17" xfId="1" applyFont="1" applyFill="1" applyBorder="1" applyAlignment="1">
      <alignment horizontal="center" vertical="center" wrapText="1"/>
    </xf>
    <xf numFmtId="0" fontId="2" fillId="8" borderId="21" xfId="1" applyFont="1" applyFill="1" applyBorder="1" applyAlignment="1">
      <alignment horizontal="center" vertical="center" wrapText="1"/>
    </xf>
    <xf numFmtId="0" fontId="2" fillId="8" borderId="22" xfId="1" applyFont="1" applyFill="1" applyBorder="1" applyAlignment="1">
      <alignment horizontal="center" vertical="center" wrapText="1"/>
    </xf>
    <xf numFmtId="0" fontId="2" fillId="8" borderId="51" xfId="1" applyFont="1" applyFill="1" applyBorder="1" applyAlignment="1">
      <alignment horizontal="center" vertical="center" wrapText="1"/>
    </xf>
    <xf numFmtId="0" fontId="2" fillId="8" borderId="49" xfId="1" applyFont="1" applyFill="1" applyBorder="1" applyAlignment="1">
      <alignment horizontal="center" vertical="center" wrapText="1"/>
    </xf>
    <xf numFmtId="0" fontId="2" fillId="8" borderId="50" xfId="1" applyFont="1" applyFill="1" applyBorder="1" applyAlignment="1">
      <alignment horizontal="center" vertical="center" wrapText="1"/>
    </xf>
    <xf numFmtId="0" fontId="43" fillId="7" borderId="3" xfId="1" applyFont="1" applyFill="1" applyBorder="1" applyAlignment="1">
      <alignment horizontal="center" vertical="center" wrapText="1"/>
    </xf>
    <xf numFmtId="0" fontId="43" fillId="7" borderId="47" xfId="1" applyFont="1" applyFill="1" applyBorder="1" applyAlignment="1">
      <alignment horizontal="center" vertical="center" wrapText="1"/>
    </xf>
    <xf numFmtId="0" fontId="7" fillId="7" borderId="70" xfId="6" applyFont="1" applyFill="1" applyBorder="1" applyAlignment="1">
      <alignment horizontal="center" vertical="center" wrapText="1"/>
    </xf>
    <xf numFmtId="0" fontId="24" fillId="7" borderId="70" xfId="1" applyFont="1" applyFill="1" applyBorder="1" applyAlignment="1">
      <alignment horizontal="center" vertical="center" wrapText="1"/>
    </xf>
    <xf numFmtId="0" fontId="52" fillId="8" borderId="0" xfId="6" applyFont="1" applyFill="1" applyAlignment="1">
      <alignment horizontal="center" vertical="center" wrapText="1"/>
    </xf>
    <xf numFmtId="0" fontId="31" fillId="7" borderId="25" xfId="1" applyFont="1" applyFill="1" applyBorder="1" applyAlignment="1">
      <alignment horizontal="center" vertical="center" wrapText="1"/>
    </xf>
    <xf numFmtId="0" fontId="27" fillId="2" borderId="82" xfId="0" applyFont="1" applyFill="1" applyBorder="1" applyAlignment="1">
      <alignment horizontal="center" vertical="center"/>
    </xf>
    <xf numFmtId="0" fontId="5" fillId="2" borderId="82" xfId="0" applyFont="1" applyFill="1" applyBorder="1" applyAlignment="1">
      <alignment horizontal="center" vertical="center" wrapText="1"/>
    </xf>
    <xf numFmtId="0" fontId="40" fillId="2" borderId="96" xfId="0" applyFont="1" applyFill="1" applyBorder="1" applyAlignment="1">
      <alignment horizontal="center" vertical="center" wrapText="1"/>
    </xf>
    <xf numFmtId="0" fontId="5" fillId="8" borderId="31" xfId="0" applyFont="1" applyFill="1" applyBorder="1" applyAlignment="1">
      <alignment wrapText="1"/>
    </xf>
    <xf numFmtId="0" fontId="5" fillId="8" borderId="33" xfId="0" applyFont="1" applyFill="1" applyBorder="1"/>
    <xf numFmtId="0" fontId="5" fillId="0" borderId="44" xfId="0" applyFont="1" applyBorder="1"/>
    <xf numFmtId="0" fontId="5" fillId="8" borderId="1" xfId="0" applyFont="1" applyFill="1" applyBorder="1" applyAlignment="1">
      <alignment horizontal="center" vertical="center" wrapText="1"/>
    </xf>
    <xf numFmtId="0" fontId="5" fillId="8" borderId="1" xfId="0" applyFont="1" applyFill="1" applyBorder="1" applyAlignment="1">
      <alignment wrapText="1"/>
    </xf>
    <xf numFmtId="0" fontId="5" fillId="0" borderId="1" xfId="0" applyFont="1" applyBorder="1"/>
    <xf numFmtId="0" fontId="45" fillId="0" borderId="82" xfId="6" applyFont="1" applyBorder="1" applyAlignment="1">
      <alignment vertical="center" wrapText="1"/>
    </xf>
    <xf numFmtId="0" fontId="45" fillId="0" borderId="82" xfId="6" applyFont="1" applyBorder="1" applyAlignment="1">
      <alignment horizontal="center" vertical="center" wrapText="1"/>
    </xf>
    <xf numFmtId="0" fontId="11" fillId="0" borderId="82" xfId="0" applyFont="1" applyBorder="1" applyAlignment="1">
      <alignment horizontal="center" vertical="center" wrapText="1"/>
    </xf>
    <xf numFmtId="0" fontId="11" fillId="0" borderId="82" xfId="0" applyFont="1" applyBorder="1" applyAlignment="1">
      <alignment vertical="center" wrapText="1"/>
    </xf>
    <xf numFmtId="9" fontId="11" fillId="2" borderId="82" xfId="8" applyFont="1" applyFill="1" applyBorder="1" applyAlignment="1">
      <alignment horizontal="center" vertical="center" wrapText="1"/>
    </xf>
    <xf numFmtId="0" fontId="11" fillId="2" borderId="82" xfId="6" applyFill="1" applyBorder="1" applyAlignment="1">
      <alignment horizontal="justify" vertical="top" wrapText="1"/>
    </xf>
    <xf numFmtId="0" fontId="11" fillId="2" borderId="82" xfId="6" applyFill="1" applyBorder="1" applyAlignment="1">
      <alignment horizontal="justify" vertical="center" wrapText="1"/>
    </xf>
    <xf numFmtId="0" fontId="11" fillId="0" borderId="31" xfId="6" applyBorder="1" applyAlignment="1">
      <alignment horizontal="justify" vertical="center" wrapText="1"/>
    </xf>
    <xf numFmtId="0" fontId="45" fillId="0" borderId="70" xfId="6" applyFont="1" applyBorder="1" applyAlignment="1">
      <alignment vertical="center" wrapText="1"/>
    </xf>
    <xf numFmtId="0" fontId="11" fillId="0" borderId="1" xfId="6" applyBorder="1" applyAlignment="1">
      <alignment vertical="center"/>
    </xf>
    <xf numFmtId="0" fontId="6" fillId="2" borderId="70" xfId="1" applyFont="1" applyFill="1" applyBorder="1" applyAlignment="1">
      <alignment horizontal="left" vertical="center" wrapText="1"/>
    </xf>
    <xf numFmtId="0" fontId="6" fillId="2" borderId="70" xfId="1" applyFont="1" applyFill="1" applyBorder="1" applyAlignment="1">
      <alignment horizontal="center" vertical="center" wrapText="1"/>
    </xf>
    <xf numFmtId="0" fontId="2" fillId="8" borderId="65" xfId="1" applyFont="1" applyFill="1" applyBorder="1" applyAlignment="1">
      <alignment horizontal="center" vertical="center" wrapText="1"/>
    </xf>
    <xf numFmtId="14" fontId="5" fillId="8" borderId="65" xfId="0" applyNumberFormat="1" applyFont="1" applyFill="1" applyBorder="1" applyAlignment="1">
      <alignment vertical="center" wrapText="1"/>
    </xf>
    <xf numFmtId="0" fontId="6" fillId="8" borderId="65" xfId="1" applyFont="1" applyFill="1" applyBorder="1" applyAlignment="1">
      <alignment horizontal="center" vertical="center" wrapText="1"/>
    </xf>
    <xf numFmtId="0" fontId="2" fillId="8" borderId="94" xfId="1" applyFont="1" applyFill="1" applyBorder="1" applyAlignment="1">
      <alignment horizontal="center" vertical="center" wrapText="1"/>
    </xf>
    <xf numFmtId="0" fontId="59" fillId="2" borderId="80" xfId="1" applyFont="1" applyFill="1" applyBorder="1" applyAlignment="1">
      <alignment horizontal="justify" vertical="center" wrapText="1"/>
    </xf>
    <xf numFmtId="0" fontId="5" fillId="0" borderId="70" xfId="0" applyFont="1" applyBorder="1" applyAlignment="1">
      <alignment horizontal="center" vertical="center" wrapText="1"/>
    </xf>
    <xf numFmtId="0" fontId="43" fillId="8" borderId="5" xfId="6" applyFont="1" applyFill="1" applyBorder="1" applyAlignment="1">
      <alignment horizontal="center" vertical="center"/>
    </xf>
    <xf numFmtId="0" fontId="43" fillId="8" borderId="12" xfId="6" applyFont="1" applyFill="1" applyBorder="1" applyAlignment="1">
      <alignment horizontal="center" vertical="center"/>
    </xf>
    <xf numFmtId="0" fontId="36" fillId="8" borderId="12" xfId="6" applyFont="1" applyFill="1" applyBorder="1" applyAlignment="1">
      <alignment horizontal="center" vertical="center" wrapText="1"/>
    </xf>
    <xf numFmtId="0" fontId="60" fillId="0" borderId="1" xfId="0" applyFont="1" applyBorder="1" applyAlignment="1">
      <alignment horizontal="center" vertical="center"/>
    </xf>
    <xf numFmtId="0" fontId="61" fillId="0" borderId="1" xfId="0" applyFont="1" applyBorder="1" applyAlignment="1">
      <alignment horizontal="center" vertical="center"/>
    </xf>
    <xf numFmtId="0" fontId="45" fillId="0" borderId="82" xfId="6" applyFont="1" applyBorder="1" applyAlignment="1">
      <alignment horizontal="center" vertical="center"/>
    </xf>
    <xf numFmtId="0" fontId="11" fillId="15" borderId="24" xfId="6" applyFill="1" applyBorder="1" applyAlignment="1">
      <alignment vertical="center"/>
    </xf>
    <xf numFmtId="0" fontId="0" fillId="0" borderId="32" xfId="0" applyBorder="1" applyAlignment="1">
      <alignment horizontal="left" vertical="center" wrapText="1"/>
    </xf>
    <xf numFmtId="0" fontId="42" fillId="0" borderId="27" xfId="0" applyFont="1" applyBorder="1" applyAlignment="1">
      <alignment horizontal="left" vertical="center" wrapText="1"/>
    </xf>
    <xf numFmtId="0" fontId="6" fillId="0" borderId="102" xfId="0" applyFont="1" applyBorder="1" applyAlignment="1">
      <alignment horizontal="left" vertical="center" wrapText="1"/>
    </xf>
    <xf numFmtId="0" fontId="42" fillId="0" borderId="103" xfId="0" applyFont="1" applyBorder="1" applyAlignment="1">
      <alignment horizontal="left" vertical="center"/>
    </xf>
    <xf numFmtId="0" fontId="40" fillId="0" borderId="104" xfId="0" applyFont="1" applyBorder="1" applyAlignment="1">
      <alignment horizontal="left" vertical="center" wrapText="1"/>
    </xf>
    <xf numFmtId="0" fontId="40" fillId="17" borderId="105" xfId="0" applyFont="1" applyFill="1" applyBorder="1" applyAlignment="1">
      <alignment horizontal="left" vertical="center" wrapText="1"/>
    </xf>
    <xf numFmtId="0" fontId="6" fillId="0" borderId="70" xfId="1" applyFont="1" applyBorder="1" applyAlignment="1">
      <alignment horizontal="left" vertical="center" wrapText="1"/>
    </xf>
    <xf numFmtId="0" fontId="6" fillId="0" borderId="70" xfId="1" applyFont="1" applyBorder="1" applyAlignment="1">
      <alignment horizontal="center" vertical="center" wrapText="1"/>
    </xf>
    <xf numFmtId="0" fontId="6" fillId="0" borderId="102" xfId="0" applyFont="1" applyBorder="1" applyAlignment="1">
      <alignment horizontal="center" vertical="center" wrapText="1"/>
    </xf>
    <xf numFmtId="0" fontId="65" fillId="24" borderId="0" xfId="0" applyFont="1" applyFill="1" applyAlignment="1">
      <alignment horizontal="left" vertical="center"/>
    </xf>
    <xf numFmtId="0" fontId="0" fillId="2" borderId="0" xfId="0" applyFill="1" applyAlignment="1" applyProtection="1">
      <alignment horizontal="left" vertical="center"/>
      <protection locked="0"/>
    </xf>
    <xf numFmtId="0" fontId="27" fillId="2" borderId="106" xfId="0" applyFont="1" applyFill="1" applyBorder="1" applyAlignment="1">
      <alignment horizontal="center" vertical="center"/>
    </xf>
    <xf numFmtId="0" fontId="40" fillId="0" borderId="25" xfId="0" applyFont="1" applyBorder="1" applyAlignment="1">
      <alignment horizontal="left" vertical="center" wrapText="1"/>
    </xf>
    <xf numFmtId="0" fontId="40" fillId="0" borderId="32" xfId="0" applyFont="1" applyBorder="1" applyAlignment="1">
      <alignment horizontal="left" vertical="center" wrapText="1"/>
    </xf>
    <xf numFmtId="0" fontId="67" fillId="0" borderId="79" xfId="1" applyFont="1" applyBorder="1" applyAlignment="1">
      <alignment horizontal="center" vertical="center" wrapText="1"/>
    </xf>
    <xf numFmtId="0" fontId="67" fillId="2" borderId="79" xfId="1" applyFont="1" applyFill="1" applyBorder="1" applyAlignment="1">
      <alignment horizontal="center" vertical="center" wrapText="1"/>
    </xf>
    <xf numFmtId="0" fontId="7" fillId="0" borderId="65" xfId="6" applyFont="1" applyBorder="1" applyAlignment="1">
      <alignment horizontal="center" vertical="center" wrapText="1"/>
    </xf>
    <xf numFmtId="0" fontId="7" fillId="0" borderId="82" xfId="6" applyFont="1" applyBorder="1" applyAlignment="1">
      <alignment horizontal="center" vertical="center" wrapText="1"/>
    </xf>
    <xf numFmtId="0" fontId="69" fillId="0" borderId="25" xfId="0" applyFont="1" applyBorder="1" applyAlignment="1">
      <alignment horizontal="left" vertical="center" wrapText="1"/>
    </xf>
    <xf numFmtId="0" fontId="69" fillId="0" borderId="32" xfId="0" applyFont="1" applyBorder="1" applyAlignment="1">
      <alignment horizontal="left" vertical="center" wrapText="1"/>
    </xf>
    <xf numFmtId="0" fontId="6" fillId="8" borderId="102" xfId="0" applyFont="1" applyFill="1" applyBorder="1" applyAlignment="1">
      <alignment horizontal="left" vertical="center" wrapText="1"/>
    </xf>
    <xf numFmtId="0" fontId="6" fillId="8" borderId="65" xfId="1" applyFont="1" applyFill="1" applyBorder="1" applyAlignment="1">
      <alignment horizontal="left" vertical="center" wrapText="1"/>
    </xf>
    <xf numFmtId="0" fontId="6" fillId="0" borderId="70" xfId="0" applyFont="1" applyBorder="1" applyAlignment="1">
      <alignment horizontal="center" vertical="center" wrapText="1"/>
    </xf>
    <xf numFmtId="9" fontId="70" fillId="2" borderId="1" xfId="6" applyNumberFormat="1" applyFont="1" applyFill="1" applyBorder="1" applyAlignment="1">
      <alignment horizontal="center" vertical="center" wrapText="1"/>
    </xf>
    <xf numFmtId="0" fontId="19" fillId="2" borderId="1" xfId="6" applyFont="1" applyFill="1" applyBorder="1" applyAlignment="1">
      <alignment horizontal="left" vertical="center" wrapText="1"/>
    </xf>
    <xf numFmtId="0" fontId="11" fillId="0" borderId="1" xfId="0" applyFont="1" applyBorder="1" applyAlignment="1">
      <alignment horizontal="center" vertical="center" wrapText="1"/>
    </xf>
    <xf numFmtId="0" fontId="0" fillId="16" borderId="24" xfId="0" applyFill="1" applyBorder="1" applyAlignment="1">
      <alignment horizontal="center"/>
    </xf>
    <xf numFmtId="0" fontId="70" fillId="0" borderId="1" xfId="0" applyFont="1" applyBorder="1" applyAlignment="1">
      <alignment horizontal="center" vertical="center" wrapText="1"/>
    </xf>
    <xf numFmtId="0" fontId="70" fillId="0" borderId="1" xfId="0" applyFont="1" applyBorder="1" applyAlignment="1">
      <alignment horizontal="left" vertical="center" wrapText="1"/>
    </xf>
    <xf numFmtId="0" fontId="45" fillId="0" borderId="1" xfId="0" applyFont="1" applyBorder="1" applyAlignment="1">
      <alignment horizontal="center" vertical="center" wrapText="1"/>
    </xf>
    <xf numFmtId="0" fontId="60" fillId="0" borderId="24" xfId="0" applyFont="1" applyBorder="1" applyAlignment="1">
      <alignment horizontal="center" vertical="center"/>
    </xf>
    <xf numFmtId="0" fontId="59" fillId="2" borderId="0" xfId="6" applyFont="1" applyFill="1"/>
    <xf numFmtId="0" fontId="59" fillId="0" borderId="0" xfId="6" applyFont="1"/>
    <xf numFmtId="0" fontId="11" fillId="13" borderId="65" xfId="6" applyFill="1" applyBorder="1" applyAlignment="1">
      <alignment vertical="center" wrapText="1"/>
    </xf>
    <xf numFmtId="0" fontId="11" fillId="13" borderId="65" xfId="6" applyFill="1" applyBorder="1" applyAlignment="1">
      <alignment horizontal="center" vertical="center" wrapText="1"/>
    </xf>
    <xf numFmtId="0" fontId="19" fillId="13" borderId="65" xfId="0" applyFont="1" applyFill="1" applyBorder="1" applyAlignment="1">
      <alignment horizontal="center" vertical="center" wrapText="1"/>
    </xf>
    <xf numFmtId="0" fontId="19" fillId="13" borderId="65" xfId="0" applyFont="1" applyFill="1" applyBorder="1" applyAlignment="1">
      <alignment horizontal="center" vertical="center"/>
    </xf>
    <xf numFmtId="0" fontId="11" fillId="13" borderId="65" xfId="0" applyFont="1" applyFill="1" applyBorder="1" applyAlignment="1">
      <alignment vertical="center" wrapText="1"/>
    </xf>
    <xf numFmtId="0" fontId="72" fillId="0" borderId="0" xfId="0" applyFont="1"/>
    <xf numFmtId="0" fontId="59" fillId="17" borderId="102" xfId="0" applyFont="1" applyFill="1" applyBorder="1" applyAlignment="1">
      <alignment wrapText="1"/>
    </xf>
    <xf numFmtId="0" fontId="62" fillId="17" borderId="102" xfId="0" applyFont="1" applyFill="1" applyBorder="1"/>
    <xf numFmtId="0" fontId="59" fillId="17" borderId="90" xfId="0" applyFont="1" applyFill="1" applyBorder="1" applyAlignment="1">
      <alignment wrapText="1"/>
    </xf>
    <xf numFmtId="0" fontId="59" fillId="17" borderId="32" xfId="0" applyFont="1" applyFill="1" applyBorder="1" applyAlignment="1">
      <alignment wrapText="1"/>
    </xf>
    <xf numFmtId="0" fontId="59" fillId="17" borderId="101" xfId="0" applyFont="1" applyFill="1" applyBorder="1" applyAlignment="1">
      <alignment wrapText="1"/>
    </xf>
    <xf numFmtId="0" fontId="72" fillId="17" borderId="32" xfId="0" applyFont="1" applyFill="1" applyBorder="1" applyAlignment="1">
      <alignment wrapText="1"/>
    </xf>
    <xf numFmtId="0" fontId="69" fillId="17" borderId="102" xfId="0" applyFont="1" applyFill="1" applyBorder="1" applyAlignment="1">
      <alignment wrapText="1"/>
    </xf>
    <xf numFmtId="0" fontId="72" fillId="17" borderId="0" xfId="0" applyFont="1" applyFill="1"/>
    <xf numFmtId="0" fontId="74" fillId="8" borderId="1" xfId="4" applyFont="1" applyFill="1" applyBorder="1" applyAlignment="1">
      <alignment horizontal="justify" vertical="center" wrapText="1"/>
    </xf>
    <xf numFmtId="0" fontId="72" fillId="15" borderId="0" xfId="1" applyFont="1" applyFill="1"/>
    <xf numFmtId="9" fontId="49" fillId="8" borderId="24" xfId="1" applyNumberFormat="1" applyFont="1" applyFill="1" applyBorder="1" applyAlignment="1">
      <alignment horizontal="center" vertical="center" wrapText="1"/>
    </xf>
    <xf numFmtId="0" fontId="49" fillId="8" borderId="1" xfId="1" applyFont="1" applyFill="1" applyBorder="1" applyAlignment="1">
      <alignment horizontal="justify" vertical="center" wrapText="1"/>
    </xf>
    <xf numFmtId="9" fontId="35" fillId="8" borderId="24" xfId="6" applyNumberFormat="1" applyFont="1" applyFill="1" applyBorder="1" applyAlignment="1">
      <alignment horizontal="center" vertical="center" wrapText="1"/>
    </xf>
    <xf numFmtId="0" fontId="75" fillId="0" borderId="20" xfId="0" applyFont="1" applyBorder="1"/>
    <xf numFmtId="0" fontId="59" fillId="8" borderId="1" xfId="1" applyFont="1" applyFill="1" applyBorder="1" applyAlignment="1">
      <alignment horizontal="center" vertical="center" wrapText="1"/>
    </xf>
    <xf numFmtId="0" fontId="75" fillId="0" borderId="35" xfId="0" applyFont="1" applyBorder="1"/>
    <xf numFmtId="0" fontId="49" fillId="8" borderId="32" xfId="1" applyFont="1" applyFill="1" applyBorder="1" applyAlignment="1">
      <alignment horizontal="justify" vertical="center" wrapText="1"/>
    </xf>
    <xf numFmtId="9" fontId="49" fillId="8" borderId="27" xfId="1" applyNumberFormat="1" applyFont="1" applyFill="1" applyBorder="1" applyAlignment="1">
      <alignment horizontal="center" vertical="center" wrapText="1"/>
    </xf>
    <xf numFmtId="14" fontId="75" fillId="8" borderId="27" xfId="0" applyNumberFormat="1" applyFont="1" applyFill="1" applyBorder="1" applyAlignment="1">
      <alignment vertical="center" wrapText="1"/>
    </xf>
    <xf numFmtId="0" fontId="76" fillId="7" borderId="88" xfId="1" applyFont="1" applyFill="1" applyBorder="1" applyAlignment="1">
      <alignment horizontal="center" vertical="center" wrapText="1"/>
    </xf>
    <xf numFmtId="0" fontId="77" fillId="8" borderId="50" xfId="1" applyFont="1" applyFill="1" applyBorder="1" applyAlignment="1">
      <alignment horizontal="center" vertical="center" wrapText="1"/>
    </xf>
    <xf numFmtId="0" fontId="77" fillId="8" borderId="49" xfId="1" applyFont="1" applyFill="1" applyBorder="1" applyAlignment="1">
      <alignment horizontal="center" vertical="center" wrapText="1"/>
    </xf>
    <xf numFmtId="0" fontId="77" fillId="8" borderId="51" xfId="1" applyFont="1" applyFill="1" applyBorder="1" applyAlignment="1">
      <alignment horizontal="center" vertical="center" wrapText="1"/>
    </xf>
    <xf numFmtId="0" fontId="77" fillId="7" borderId="93" xfId="1" applyFont="1" applyFill="1" applyBorder="1" applyAlignment="1">
      <alignment horizontal="center" vertical="center" wrapText="1"/>
    </xf>
    <xf numFmtId="0" fontId="76" fillId="7" borderId="47" xfId="6" applyFont="1" applyFill="1" applyBorder="1" applyAlignment="1">
      <alignment horizontal="center" vertical="center" wrapText="1"/>
    </xf>
    <xf numFmtId="0" fontId="77" fillId="7" borderId="49" xfId="1" applyFont="1" applyFill="1" applyBorder="1" applyAlignment="1">
      <alignment horizontal="center" vertical="center" wrapText="1"/>
    </xf>
    <xf numFmtId="0" fontId="77" fillId="7" borderId="72" xfId="1" applyFont="1" applyFill="1" applyBorder="1" applyAlignment="1">
      <alignment horizontal="center" vertical="center" wrapText="1"/>
    </xf>
    <xf numFmtId="0" fontId="78" fillId="7" borderId="54" xfId="1" applyFont="1" applyFill="1" applyBorder="1"/>
    <xf numFmtId="0" fontId="72" fillId="0" borderId="0" xfId="1" applyFont="1"/>
    <xf numFmtId="0" fontId="59" fillId="17" borderId="99" xfId="0" applyFont="1" applyFill="1" applyBorder="1" applyAlignment="1">
      <alignment wrapText="1"/>
    </xf>
    <xf numFmtId="0" fontId="59" fillId="17" borderId="99" xfId="0" applyFont="1" applyFill="1" applyBorder="1" applyAlignment="1">
      <alignment horizontal="left" wrapText="1"/>
    </xf>
    <xf numFmtId="0" fontId="59" fillId="17" borderId="103" xfId="0" applyFont="1" applyFill="1" applyBorder="1" applyAlignment="1">
      <alignment horizontal="left" wrapText="1"/>
    </xf>
    <xf numFmtId="0" fontId="59" fillId="17" borderId="102" xfId="0" applyFont="1" applyFill="1" applyBorder="1" applyAlignment="1">
      <alignment horizontal="left" wrapText="1"/>
    </xf>
    <xf numFmtId="0" fontId="6" fillId="17" borderId="65" xfId="0" applyFont="1" applyFill="1" applyBorder="1" applyAlignment="1">
      <alignment horizontal="left" vertical="top" wrapText="1"/>
    </xf>
    <xf numFmtId="0" fontId="45" fillId="17" borderId="65" xfId="0" applyFont="1" applyFill="1" applyBorder="1" applyAlignment="1">
      <alignment horizontal="left" vertical="top" wrapText="1"/>
    </xf>
    <xf numFmtId="9" fontId="70" fillId="2" borderId="65" xfId="6" applyNumberFormat="1" applyFont="1" applyFill="1" applyBorder="1" applyAlignment="1">
      <alignment horizontal="center" vertical="center" wrapText="1"/>
    </xf>
    <xf numFmtId="0" fontId="6" fillId="2" borderId="65" xfId="0" applyFont="1" applyFill="1" applyBorder="1" applyAlignment="1">
      <alignment horizontal="left" vertical="top" wrapText="1"/>
    </xf>
    <xf numFmtId="0" fontId="45" fillId="2" borderId="65" xfId="0" applyFont="1" applyFill="1" applyBorder="1" applyAlignment="1">
      <alignment horizontal="left" vertical="top" wrapText="1"/>
    </xf>
    <xf numFmtId="0" fontId="59" fillId="2" borderId="65" xfId="0" applyFont="1" applyFill="1" applyBorder="1" applyAlignment="1">
      <alignment horizontal="left" vertical="top" wrapText="1"/>
    </xf>
    <xf numFmtId="0" fontId="6" fillId="0" borderId="65" xfId="0" applyFont="1" applyBorder="1" applyAlignment="1">
      <alignment horizontal="left" vertical="top" wrapText="1"/>
    </xf>
    <xf numFmtId="0" fontId="40" fillId="17" borderId="65" xfId="0" applyFont="1" applyFill="1" applyBorder="1" applyAlignment="1">
      <alignment horizontal="left" vertical="top" wrapText="1"/>
    </xf>
    <xf numFmtId="0" fontId="40" fillId="2" borderId="65" xfId="0" applyFont="1" applyFill="1" applyBorder="1" applyAlignment="1">
      <alignment horizontal="left" vertical="top" wrapText="1"/>
    </xf>
    <xf numFmtId="0" fontId="6" fillId="0" borderId="80" xfId="1" applyFont="1" applyBorder="1" applyAlignment="1">
      <alignment horizontal="left" vertical="center" wrapText="1"/>
    </xf>
    <xf numFmtId="0" fontId="75" fillId="0" borderId="65" xfId="0" applyFont="1" applyBorder="1" applyAlignment="1">
      <alignment horizontal="center" vertical="center" wrapText="1"/>
    </xf>
    <xf numFmtId="0" fontId="69" fillId="0" borderId="68" xfId="0" applyFont="1" applyBorder="1" applyAlignment="1">
      <alignment horizontal="center" vertical="center" wrapText="1"/>
    </xf>
    <xf numFmtId="0" fontId="5" fillId="0" borderId="65" xfId="0" applyFont="1" applyBorder="1" applyAlignment="1">
      <alignment horizontal="center" vertical="center"/>
    </xf>
    <xf numFmtId="0" fontId="5" fillId="2" borderId="82" xfId="0" applyFont="1" applyFill="1" applyBorder="1" applyAlignment="1">
      <alignment horizontal="center" vertical="center"/>
    </xf>
    <xf numFmtId="0" fontId="5" fillId="2" borderId="32" xfId="0" applyFont="1" applyFill="1" applyBorder="1" applyAlignment="1">
      <alignment horizontal="center" vertical="center"/>
    </xf>
    <xf numFmtId="0" fontId="30" fillId="0" borderId="0" xfId="0" applyFont="1" applyAlignment="1">
      <alignment horizontal="left" vertical="center" wrapText="1"/>
    </xf>
    <xf numFmtId="0" fontId="43" fillId="7" borderId="47" xfId="1" applyFont="1" applyFill="1" applyBorder="1" applyAlignment="1">
      <alignment horizontal="left" vertical="center" wrapText="1"/>
    </xf>
    <xf numFmtId="0" fontId="5" fillId="0" borderId="70" xfId="0" applyFont="1" applyBorder="1" applyAlignment="1">
      <alignment horizontal="left" vertical="center" wrapText="1"/>
    </xf>
    <xf numFmtId="0" fontId="5" fillId="2" borderId="65"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2" xfId="0" applyFont="1" applyFill="1" applyBorder="1" applyAlignment="1">
      <alignment horizontal="left" vertical="center" wrapText="1"/>
    </xf>
    <xf numFmtId="0" fontId="75" fillId="0" borderId="65" xfId="0" applyFont="1" applyBorder="1" applyAlignment="1">
      <alignment horizontal="left" vertical="center" wrapText="1"/>
    </xf>
    <xf numFmtId="0" fontId="5" fillId="0" borderId="0" xfId="0" applyFont="1" applyAlignment="1">
      <alignment horizontal="left" vertical="center" wrapText="1"/>
    </xf>
    <xf numFmtId="0" fontId="75" fillId="2" borderId="65" xfId="0" applyFont="1" applyFill="1" applyBorder="1" applyAlignment="1">
      <alignment horizontal="center" vertical="center" wrapText="1"/>
    </xf>
    <xf numFmtId="0" fontId="75" fillId="2" borderId="65" xfId="0" applyFont="1" applyFill="1" applyBorder="1" applyAlignment="1">
      <alignment horizontal="left" vertical="center" wrapText="1"/>
    </xf>
    <xf numFmtId="0" fontId="69" fillId="2" borderId="68" xfId="0" applyFont="1" applyFill="1" applyBorder="1" applyAlignment="1">
      <alignment horizontal="center" vertical="center" wrapText="1"/>
    </xf>
    <xf numFmtId="0" fontId="43" fillId="7" borderId="3" xfId="1" applyFont="1" applyFill="1" applyBorder="1" applyAlignment="1">
      <alignment horizontal="left" vertical="center" wrapText="1"/>
    </xf>
    <xf numFmtId="0" fontId="5" fillId="2" borderId="32" xfId="0" applyFont="1" applyFill="1" applyBorder="1" applyAlignment="1">
      <alignment horizontal="left" vertical="center" wrapText="1"/>
    </xf>
    <xf numFmtId="0" fontId="75" fillId="2" borderId="82" xfId="0" applyFont="1" applyFill="1" applyBorder="1" applyAlignment="1">
      <alignment horizontal="left" vertical="center" wrapText="1"/>
    </xf>
    <xf numFmtId="0" fontId="5" fillId="0" borderId="100" xfId="0" applyFont="1" applyBorder="1" applyAlignment="1">
      <alignment horizontal="center" vertical="center" wrapText="1"/>
    </xf>
    <xf numFmtId="0" fontId="5" fillId="0" borderId="1" xfId="0" applyFont="1" applyBorder="1" applyAlignment="1">
      <alignment horizontal="center" vertical="center"/>
    </xf>
    <xf numFmtId="0" fontId="75" fillId="0" borderId="82" xfId="0" applyFont="1" applyBorder="1" applyAlignment="1">
      <alignment horizontal="left" vertical="center" wrapText="1"/>
    </xf>
    <xf numFmtId="0" fontId="75" fillId="0" borderId="0" xfId="0" applyFont="1"/>
    <xf numFmtId="0" fontId="75" fillId="0" borderId="1" xfId="0" applyFont="1" applyBorder="1"/>
    <xf numFmtId="0" fontId="75" fillId="8" borderId="1" xfId="0" applyFont="1" applyFill="1" applyBorder="1"/>
    <xf numFmtId="0" fontId="75" fillId="8" borderId="1" xfId="0" applyFont="1" applyFill="1" applyBorder="1" applyAlignment="1">
      <alignment wrapText="1"/>
    </xf>
    <xf numFmtId="0" fontId="75" fillId="8" borderId="1" xfId="0" applyFont="1" applyFill="1" applyBorder="1" applyAlignment="1">
      <alignment horizontal="center" vertical="center" wrapText="1"/>
    </xf>
    <xf numFmtId="0" fontId="75" fillId="0" borderId="1" xfId="0" applyFont="1" applyBorder="1" applyAlignment="1">
      <alignment horizontal="left" vertical="center" wrapText="1"/>
    </xf>
    <xf numFmtId="0" fontId="75" fillId="0" borderId="1" xfId="0" applyFont="1" applyBorder="1" applyAlignment="1">
      <alignment horizontal="center" vertical="center"/>
    </xf>
    <xf numFmtId="0" fontId="30" fillId="2" borderId="0" xfId="0" applyFont="1" applyFill="1" applyAlignment="1">
      <alignment horizontal="center" vertical="center" wrapText="1"/>
    </xf>
    <xf numFmtId="0" fontId="75" fillId="2" borderId="1" xfId="0" applyFont="1" applyFill="1" applyBorder="1" applyAlignment="1">
      <alignment horizontal="center" vertical="center" wrapText="1"/>
    </xf>
    <xf numFmtId="0" fontId="5" fillId="2" borderId="0" xfId="0" applyFont="1" applyFill="1" applyAlignment="1">
      <alignment horizontal="center" vertical="center" wrapText="1"/>
    </xf>
    <xf numFmtId="0" fontId="73" fillId="0" borderId="33" xfId="0" applyFont="1" applyBorder="1" applyAlignment="1">
      <alignment horizontal="center" vertical="center" wrapText="1"/>
    </xf>
    <xf numFmtId="0" fontId="45" fillId="2" borderId="65" xfId="6" applyFont="1" applyFill="1" applyBorder="1" applyAlignment="1">
      <alignment horizontal="center" vertical="center"/>
    </xf>
    <xf numFmtId="0" fontId="45" fillId="2" borderId="65" xfId="6" applyFont="1" applyFill="1" applyBorder="1" applyAlignment="1">
      <alignment vertical="center" wrapText="1"/>
    </xf>
    <xf numFmtId="0" fontId="45" fillId="2" borderId="65" xfId="6" applyFont="1" applyFill="1" applyBorder="1" applyAlignment="1">
      <alignment horizontal="center" vertical="center" wrapText="1"/>
    </xf>
    <xf numFmtId="9" fontId="45" fillId="2" borderId="65" xfId="6" applyNumberFormat="1" applyFont="1" applyFill="1" applyBorder="1" applyAlignment="1">
      <alignment horizontal="center" vertical="center" wrapText="1"/>
    </xf>
    <xf numFmtId="0" fontId="27" fillId="2" borderId="1" xfId="0" applyFont="1" applyFill="1" applyBorder="1" applyAlignment="1">
      <alignment horizontal="left" vertical="center" wrapText="1"/>
    </xf>
    <xf numFmtId="0" fontId="27" fillId="2" borderId="1" xfId="0" applyFont="1" applyFill="1" applyBorder="1" applyAlignment="1">
      <alignment vertical="center" wrapText="1"/>
    </xf>
    <xf numFmtId="0" fontId="62" fillId="26" borderId="24" xfId="0" applyFont="1" applyFill="1" applyBorder="1" applyAlignment="1">
      <alignment horizontal="left" vertical="center" wrapText="1"/>
    </xf>
    <xf numFmtId="0" fontId="62" fillId="26" borderId="27" xfId="0" applyFont="1" applyFill="1" applyBorder="1" applyAlignment="1">
      <alignment horizontal="left" vertical="center" wrapText="1"/>
    </xf>
    <xf numFmtId="0" fontId="64" fillId="26" borderId="27" xfId="0" applyFont="1" applyFill="1" applyBorder="1" applyAlignment="1">
      <alignment horizontal="left" vertical="center" wrapText="1"/>
    </xf>
    <xf numFmtId="0" fontId="62" fillId="2" borderId="24" xfId="0" applyFont="1" applyFill="1" applyBorder="1" applyAlignment="1">
      <alignment horizontal="left" vertical="center" wrapText="1"/>
    </xf>
    <xf numFmtId="0" fontId="62" fillId="2" borderId="27" xfId="0" applyFont="1" applyFill="1" applyBorder="1" applyAlignment="1">
      <alignment horizontal="left" vertical="center" wrapText="1"/>
    </xf>
    <xf numFmtId="0" fontId="62" fillId="2" borderId="33" xfId="0" applyFont="1" applyFill="1" applyBorder="1" applyAlignment="1">
      <alignment horizontal="left" vertical="center" wrapText="1"/>
    </xf>
    <xf numFmtId="0" fontId="62" fillId="2" borderId="24" xfId="0" applyFont="1" applyFill="1" applyBorder="1" applyAlignment="1">
      <alignment horizontal="left" vertical="center"/>
    </xf>
    <xf numFmtId="0" fontId="62" fillId="2" borderId="33" xfId="0" applyFont="1" applyFill="1" applyBorder="1" applyAlignment="1">
      <alignment horizontal="left" vertical="center"/>
    </xf>
    <xf numFmtId="0" fontId="62" fillId="2" borderId="25" xfId="0" applyFont="1" applyFill="1" applyBorder="1" applyAlignment="1">
      <alignment horizontal="left" vertical="center" wrapText="1"/>
    </xf>
    <xf numFmtId="0" fontId="62" fillId="2" borderId="27" xfId="0" applyFont="1" applyFill="1" applyBorder="1" applyAlignment="1">
      <alignment horizontal="left" vertical="center"/>
    </xf>
    <xf numFmtId="0" fontId="62" fillId="2" borderId="25" xfId="0" applyFont="1" applyFill="1" applyBorder="1" applyAlignment="1">
      <alignment horizontal="left" vertical="center"/>
    </xf>
    <xf numFmtId="0" fontId="62" fillId="2" borderId="32" xfId="0" applyFont="1" applyFill="1" applyBorder="1" applyAlignment="1">
      <alignment horizontal="left" vertical="center" wrapText="1"/>
    </xf>
    <xf numFmtId="0" fontId="62" fillId="2" borderId="32" xfId="0" applyFont="1" applyFill="1" applyBorder="1" applyAlignment="1">
      <alignment horizontal="left" vertical="center"/>
    </xf>
    <xf numFmtId="14" fontId="62" fillId="2" borderId="33" xfId="0" applyNumberFormat="1" applyFont="1" applyFill="1" applyBorder="1" applyAlignment="1">
      <alignment horizontal="left" vertical="center"/>
    </xf>
    <xf numFmtId="0" fontId="62" fillId="2" borderId="66" xfId="0" applyFont="1" applyFill="1" applyBorder="1" applyAlignment="1">
      <alignment horizontal="left" vertical="center" wrapText="1"/>
    </xf>
    <xf numFmtId="49" fontId="19" fillId="0" borderId="1" xfId="6" applyNumberFormat="1" applyFont="1" applyBorder="1" applyAlignment="1">
      <alignment horizontal="left" vertical="center" wrapText="1"/>
    </xf>
    <xf numFmtId="49" fontId="71" fillId="0" borderId="1" xfId="6" applyNumberFormat="1" applyFont="1" applyBorder="1" applyAlignment="1">
      <alignment horizontal="left" vertical="center" wrapText="1"/>
    </xf>
    <xf numFmtId="0" fontId="60" fillId="0" borderId="1" xfId="0" applyFont="1" applyBorder="1" applyAlignment="1">
      <alignment horizontal="center" vertical="center" wrapText="1"/>
    </xf>
    <xf numFmtId="0" fontId="67" fillId="0" borderId="79" xfId="1" applyFont="1" applyBorder="1" applyAlignment="1">
      <alignment horizontal="justify" vertical="center" wrapText="1"/>
    </xf>
    <xf numFmtId="0" fontId="67" fillId="0" borderId="79" xfId="1" applyFont="1" applyBorder="1" applyAlignment="1">
      <alignment horizontal="center" vertical="center" wrapText="1"/>
    </xf>
    <xf numFmtId="0" fontId="67" fillId="0" borderId="78" xfId="1" applyFont="1" applyBorder="1" applyAlignment="1">
      <alignment horizontal="center" vertical="center" wrapText="1"/>
    </xf>
    <xf numFmtId="0" fontId="1" fillId="7" borderId="15" xfId="1" applyFont="1" applyFill="1" applyBorder="1" applyAlignment="1">
      <alignment horizontal="center"/>
    </xf>
    <xf numFmtId="0" fontId="1" fillId="7" borderId="18" xfId="1" applyFont="1" applyFill="1" applyBorder="1" applyAlignment="1">
      <alignment horizontal="center"/>
    </xf>
    <xf numFmtId="0" fontId="38" fillId="8" borderId="16" xfId="1" applyFont="1" applyFill="1" applyBorder="1" applyAlignment="1">
      <alignment horizontal="center" vertical="center" wrapText="1"/>
    </xf>
    <xf numFmtId="0" fontId="38" fillId="8" borderId="33" xfId="1" applyFont="1" applyFill="1" applyBorder="1" applyAlignment="1">
      <alignment horizontal="center" vertical="center" wrapText="1"/>
    </xf>
    <xf numFmtId="0" fontId="2" fillId="7" borderId="51" xfId="1" applyFont="1" applyFill="1" applyBorder="1" applyAlignment="1">
      <alignment horizontal="center" vertical="center" wrapText="1"/>
    </xf>
    <xf numFmtId="0" fontId="2" fillId="7" borderId="49" xfId="1" applyFont="1" applyFill="1" applyBorder="1" applyAlignment="1">
      <alignment horizontal="center" vertical="center" wrapText="1"/>
    </xf>
    <xf numFmtId="0" fontId="67" fillId="0" borderId="81" xfId="1" applyFont="1" applyBorder="1" applyAlignment="1">
      <alignment horizontal="justify" vertical="center" wrapText="1"/>
    </xf>
    <xf numFmtId="0" fontId="67" fillId="0" borderId="84" xfId="1" applyFont="1" applyBorder="1" applyAlignment="1">
      <alignment horizontal="justify" vertical="center" wrapText="1"/>
    </xf>
    <xf numFmtId="0" fontId="38" fillId="8" borderId="28" xfId="1" applyFont="1" applyFill="1" applyBorder="1" applyAlignment="1">
      <alignment horizontal="center" vertical="center"/>
    </xf>
    <xf numFmtId="0" fontId="38" fillId="8" borderId="14" xfId="1" applyFont="1" applyFill="1" applyBorder="1" applyAlignment="1">
      <alignment horizontal="center" vertical="center"/>
    </xf>
    <xf numFmtId="0" fontId="38" fillId="8" borderId="31" xfId="1" applyFont="1" applyFill="1" applyBorder="1" applyAlignment="1">
      <alignment horizontal="center" vertical="center"/>
    </xf>
    <xf numFmtId="0" fontId="1" fillId="7" borderId="15" xfId="1" applyFont="1" applyFill="1" applyBorder="1" applyAlignment="1">
      <alignment horizontal="center" vertical="center"/>
    </xf>
    <xf numFmtId="0" fontId="31" fillId="8" borderId="33" xfId="1" applyFont="1" applyFill="1" applyBorder="1" applyAlignment="1">
      <alignment horizontal="center" vertical="center"/>
    </xf>
    <xf numFmtId="0" fontId="43" fillId="7" borderId="51" xfId="1" applyFont="1" applyFill="1" applyBorder="1" applyAlignment="1">
      <alignment horizontal="center" vertical="center"/>
    </xf>
    <xf numFmtId="0" fontId="44" fillId="8" borderId="5" xfId="1" applyFont="1" applyFill="1" applyBorder="1" applyAlignment="1">
      <alignment horizontal="center"/>
    </xf>
    <xf numFmtId="0" fontId="67" fillId="0" borderId="33" xfId="0" applyFont="1" applyBorder="1" applyAlignment="1">
      <alignment horizontal="center" vertical="center" wrapText="1"/>
    </xf>
    <xf numFmtId="0" fontId="67" fillId="0" borderId="69" xfId="0" applyFont="1" applyBorder="1" applyAlignment="1">
      <alignment horizontal="center" vertical="center" wrapText="1"/>
    </xf>
    <xf numFmtId="0" fontId="67" fillId="0" borderId="67" xfId="0" applyFont="1" applyBorder="1" applyAlignment="1">
      <alignment horizontal="center" vertical="center" wrapText="1"/>
    </xf>
    <xf numFmtId="0" fontId="67" fillId="0" borderId="95" xfId="0" applyFont="1" applyBorder="1" applyAlignment="1">
      <alignment horizontal="center" vertical="center" wrapText="1"/>
    </xf>
    <xf numFmtId="0" fontId="1" fillId="7" borderId="1" xfId="6" applyFont="1" applyFill="1" applyBorder="1" applyAlignment="1">
      <alignment horizontal="center" vertical="center"/>
    </xf>
    <xf numFmtId="0" fontId="2" fillId="7" borderId="28" xfId="6" applyFont="1" applyFill="1" applyBorder="1" applyAlignment="1">
      <alignment horizontal="center" vertical="center"/>
    </xf>
    <xf numFmtId="0" fontId="7" fillId="7" borderId="89" xfId="6" applyFont="1" applyFill="1" applyBorder="1" applyAlignment="1">
      <alignment horizontal="center" vertical="center" wrapText="1"/>
    </xf>
    <xf numFmtId="0" fontId="7" fillId="7" borderId="65" xfId="6" applyFont="1" applyFill="1" applyBorder="1" applyAlignment="1">
      <alignment horizontal="center" vertical="center" wrapText="1"/>
    </xf>
    <xf numFmtId="0" fontId="7" fillId="7" borderId="65" xfId="6" applyFont="1" applyFill="1" applyBorder="1" applyAlignment="1">
      <alignment vertical="center" wrapText="1"/>
    </xf>
    <xf numFmtId="0" fontId="36" fillId="7" borderId="65" xfId="6" applyFont="1" applyFill="1" applyBorder="1" applyAlignment="1">
      <alignment horizontal="center" vertical="center" wrapText="1"/>
    </xf>
    <xf numFmtId="0" fontId="14" fillId="7" borderId="1" xfId="1" applyFont="1" applyFill="1" applyBorder="1" applyAlignment="1">
      <alignment horizontal="center" vertical="center"/>
    </xf>
    <xf numFmtId="0" fontId="24" fillId="7" borderId="27" xfId="1" applyFont="1" applyFill="1" applyBorder="1" applyAlignment="1">
      <alignment horizontal="center" vertical="center" wrapText="1"/>
    </xf>
    <xf numFmtId="0" fontId="43" fillId="7" borderId="85" xfId="1" applyFont="1" applyFill="1" applyBorder="1" applyAlignment="1">
      <alignment horizontal="center" vertical="center" wrapText="1"/>
    </xf>
    <xf numFmtId="0" fontId="43" fillId="7" borderId="86" xfId="1" applyFont="1" applyFill="1" applyBorder="1" applyAlignment="1">
      <alignment horizontal="center" vertical="center" wrapText="1"/>
    </xf>
    <xf numFmtId="0" fontId="7" fillId="0" borderId="65" xfId="6" applyFont="1" applyBorder="1" applyAlignment="1">
      <alignment horizontal="center" vertical="center" wrapText="1"/>
    </xf>
    <xf numFmtId="0" fontId="11" fillId="7" borderId="1" xfId="6" applyFill="1" applyBorder="1" applyAlignment="1">
      <alignment horizontal="center" vertical="center"/>
    </xf>
    <xf numFmtId="0" fontId="7" fillId="0" borderId="82" xfId="6" applyFont="1" applyBorder="1" applyAlignment="1">
      <alignment horizontal="center" vertical="center" wrapText="1"/>
    </xf>
    <xf numFmtId="0" fontId="7" fillId="0" borderId="83" xfId="6" applyFont="1" applyBorder="1" applyAlignment="1">
      <alignment horizontal="center" vertical="center" wrapText="1"/>
    </xf>
    <xf numFmtId="0" fontId="7" fillId="0" borderId="70" xfId="6" applyFont="1" applyBorder="1" applyAlignment="1">
      <alignment horizontal="center" vertical="center" wrapText="1"/>
    </xf>
    <xf numFmtId="0" fontId="37" fillId="7" borderId="28" xfId="6" applyFont="1" applyFill="1" applyBorder="1" applyAlignment="1">
      <alignment horizontal="center" vertical="center" wrapText="1"/>
    </xf>
    <xf numFmtId="0" fontId="37" fillId="7" borderId="14" xfId="6" applyFont="1" applyFill="1" applyBorder="1" applyAlignment="1">
      <alignment horizontal="center" vertical="center" wrapText="1"/>
    </xf>
    <xf numFmtId="0" fontId="37" fillId="7" borderId="31" xfId="6" applyFont="1" applyFill="1" applyBorder="1" applyAlignment="1">
      <alignment horizontal="center" vertical="center" wrapText="1"/>
    </xf>
    <xf numFmtId="0" fontId="37" fillId="7" borderId="40" xfId="6" applyFont="1" applyFill="1" applyBorder="1" applyAlignment="1">
      <alignment horizontal="center" vertical="center" wrapText="1"/>
    </xf>
    <xf numFmtId="0" fontId="37" fillId="7" borderId="0" xfId="6" applyFont="1" applyFill="1" applyAlignment="1">
      <alignment horizontal="center" vertical="center" wrapText="1"/>
    </xf>
    <xf numFmtId="0" fontId="37" fillId="7" borderId="43" xfId="6" applyFont="1" applyFill="1" applyBorder="1" applyAlignment="1">
      <alignment horizontal="center" vertical="center" wrapText="1"/>
    </xf>
    <xf numFmtId="0" fontId="37" fillId="7" borderId="29" xfId="6" applyFont="1" applyFill="1" applyBorder="1" applyAlignment="1">
      <alignment horizontal="center" vertical="center" wrapText="1"/>
    </xf>
    <xf numFmtId="0" fontId="37" fillId="7" borderId="61" xfId="6" applyFont="1" applyFill="1" applyBorder="1" applyAlignment="1">
      <alignment horizontal="center" vertical="center" wrapText="1"/>
    </xf>
    <xf numFmtId="0" fontId="37" fillId="7" borderId="27" xfId="6" applyFont="1" applyFill="1" applyBorder="1" applyAlignment="1">
      <alignment horizontal="center" vertical="center" wrapText="1"/>
    </xf>
    <xf numFmtId="0" fontId="31" fillId="7" borderId="20" xfId="1" applyFont="1" applyFill="1" applyBorder="1" applyAlignment="1">
      <alignment horizontal="center" vertical="center" wrapText="1"/>
    </xf>
    <xf numFmtId="0" fontId="31" fillId="7" borderId="44" xfId="1" applyFont="1" applyFill="1" applyBorder="1" applyAlignment="1">
      <alignment horizontal="center" vertical="center" wrapText="1"/>
    </xf>
    <xf numFmtId="0" fontId="31" fillId="7" borderId="1" xfId="1" applyFont="1" applyFill="1" applyBorder="1" applyAlignment="1">
      <alignment horizontal="center" vertical="center"/>
    </xf>
    <xf numFmtId="0" fontId="37" fillId="8" borderId="5" xfId="6" applyFont="1" applyFill="1" applyBorder="1" applyAlignment="1">
      <alignment horizontal="center" vertical="center" wrapText="1"/>
    </xf>
    <xf numFmtId="0" fontId="37" fillId="8" borderId="10" xfId="6" applyFont="1" applyFill="1" applyBorder="1" applyAlignment="1">
      <alignment horizontal="center" vertical="center" wrapText="1"/>
    </xf>
    <xf numFmtId="0" fontId="6" fillId="0" borderId="1" xfId="6" applyFont="1" applyBorder="1" applyAlignment="1">
      <alignment horizontal="left" vertical="center" wrapText="1"/>
    </xf>
    <xf numFmtId="0" fontId="36" fillId="8" borderId="51" xfId="6" applyFont="1" applyFill="1" applyBorder="1" applyAlignment="1">
      <alignment horizontal="center" vertical="center" wrapText="1"/>
    </xf>
    <xf numFmtId="0" fontId="36" fillId="8" borderId="49" xfId="6" applyFont="1" applyFill="1" applyBorder="1" applyAlignment="1">
      <alignment horizontal="center" vertical="center" wrapText="1"/>
    </xf>
    <xf numFmtId="0" fontId="36" fillId="8" borderId="50" xfId="6" applyFont="1" applyFill="1" applyBorder="1" applyAlignment="1">
      <alignment horizontal="center" vertical="center" wrapText="1"/>
    </xf>
    <xf numFmtId="0" fontId="36" fillId="8" borderId="36" xfId="6" applyFont="1" applyFill="1" applyBorder="1" applyAlignment="1">
      <alignment horizontal="center" vertical="center" wrapText="1"/>
    </xf>
    <xf numFmtId="0" fontId="36" fillId="8" borderId="34" xfId="6" applyFont="1" applyFill="1" applyBorder="1" applyAlignment="1">
      <alignment horizontal="center" vertical="center" wrapText="1"/>
    </xf>
    <xf numFmtId="0" fontId="54" fillId="8" borderId="7" xfId="6" applyFont="1" applyFill="1" applyBorder="1" applyAlignment="1">
      <alignment horizontal="center" vertical="center" wrapText="1"/>
    </xf>
    <xf numFmtId="0" fontId="54" fillId="8" borderId="0" xfId="6" applyFont="1" applyFill="1" applyAlignment="1">
      <alignment horizontal="center" vertical="center" wrapText="1"/>
    </xf>
    <xf numFmtId="0" fontId="53" fillId="7" borderId="8" xfId="6" applyFont="1" applyFill="1" applyBorder="1" applyAlignment="1">
      <alignment horizontal="center" vertical="top" wrapText="1"/>
    </xf>
    <xf numFmtId="0" fontId="53" fillId="7" borderId="11" xfId="6" applyFont="1" applyFill="1" applyBorder="1" applyAlignment="1">
      <alignment horizontal="center" vertical="top" wrapText="1"/>
    </xf>
    <xf numFmtId="0" fontId="36" fillId="8" borderId="2" xfId="6" applyFont="1" applyFill="1" applyBorder="1" applyAlignment="1">
      <alignment horizontal="center" vertical="center" wrapText="1"/>
    </xf>
    <xf numFmtId="0" fontId="36" fillId="8" borderId="3" xfId="6" applyFont="1" applyFill="1" applyBorder="1" applyAlignment="1">
      <alignment horizontal="center" vertical="center" wrapText="1"/>
    </xf>
    <xf numFmtId="0" fontId="6" fillId="0" borderId="1" xfId="6" applyFont="1" applyBorder="1" applyAlignment="1">
      <alignment horizontal="left" wrapText="1"/>
    </xf>
    <xf numFmtId="0" fontId="6" fillId="0" borderId="1" xfId="6" applyFont="1" applyBorder="1" applyAlignment="1">
      <alignment horizontal="center" vertical="center" wrapText="1"/>
    </xf>
    <xf numFmtId="0" fontId="67" fillId="0" borderId="97" xfId="1" applyFont="1" applyBorder="1" applyAlignment="1">
      <alignment horizontal="center" vertical="center" wrapText="1"/>
    </xf>
    <xf numFmtId="0" fontId="67" fillId="0" borderId="98" xfId="1" applyFont="1" applyBorder="1" applyAlignment="1">
      <alignment horizontal="center" vertical="center" wrapText="1"/>
    </xf>
    <xf numFmtId="0" fontId="67" fillId="0" borderId="84" xfId="1" applyFont="1" applyBorder="1" applyAlignment="1">
      <alignment horizontal="center" vertical="center" wrapText="1"/>
    </xf>
    <xf numFmtId="0" fontId="67" fillId="0" borderId="85" xfId="1" applyFont="1" applyBorder="1" applyAlignment="1">
      <alignment horizontal="justify" vertical="center" wrapText="1"/>
    </xf>
    <xf numFmtId="0" fontId="67" fillId="0" borderId="98" xfId="1" applyFont="1" applyBorder="1" applyAlignment="1">
      <alignment horizontal="justify" vertical="center" wrapText="1"/>
    </xf>
    <xf numFmtId="0" fontId="68" fillId="0" borderId="65" xfId="0" applyFont="1" applyBorder="1" applyAlignment="1">
      <alignment horizontal="center" vertical="top" wrapText="1"/>
    </xf>
    <xf numFmtId="0" fontId="27" fillId="0" borderId="33" xfId="0" applyFont="1" applyBorder="1" applyAlignment="1">
      <alignment horizontal="center" vertical="center"/>
    </xf>
    <xf numFmtId="0" fontId="27" fillId="0" borderId="25" xfId="0" applyFont="1" applyBorder="1" applyAlignment="1">
      <alignment horizontal="center" vertical="center"/>
    </xf>
    <xf numFmtId="0" fontId="27" fillId="0" borderId="32" xfId="0" applyFont="1" applyBorder="1" applyAlignment="1">
      <alignment horizontal="center" vertical="center"/>
    </xf>
    <xf numFmtId="0" fontId="27" fillId="2" borderId="1" xfId="0" applyFont="1" applyFill="1" applyBorder="1" applyAlignment="1">
      <alignment horizontal="center" vertical="center"/>
    </xf>
    <xf numFmtId="0" fontId="27" fillId="2" borderId="33" xfId="0" applyFont="1" applyFill="1" applyBorder="1" applyAlignment="1">
      <alignment horizontal="center" vertical="center"/>
    </xf>
    <xf numFmtId="0" fontId="27" fillId="2" borderId="25" xfId="0" applyFont="1" applyFill="1" applyBorder="1" applyAlignment="1">
      <alignment horizontal="center" vertical="center"/>
    </xf>
    <xf numFmtId="0" fontId="27" fillId="2" borderId="32" xfId="0" applyFont="1" applyFill="1" applyBorder="1" applyAlignment="1">
      <alignment horizontal="center" vertical="center"/>
    </xf>
    <xf numFmtId="9" fontId="27" fillId="2" borderId="33" xfId="0" applyNumberFormat="1" applyFont="1" applyFill="1" applyBorder="1" applyAlignment="1">
      <alignment horizontal="center" vertical="center"/>
    </xf>
    <xf numFmtId="9" fontId="27" fillId="0" borderId="33" xfId="0" applyNumberFormat="1" applyFont="1" applyBorder="1" applyAlignment="1">
      <alignment horizontal="center" vertical="center"/>
    </xf>
    <xf numFmtId="9" fontId="27" fillId="0" borderId="25" xfId="0" applyNumberFormat="1" applyFont="1" applyBorder="1" applyAlignment="1">
      <alignment horizontal="center" vertical="center"/>
    </xf>
    <xf numFmtId="9" fontId="27" fillId="0" borderId="32" xfId="0" applyNumberFormat="1" applyFont="1" applyBorder="1" applyAlignment="1">
      <alignment horizontal="center" vertical="center"/>
    </xf>
    <xf numFmtId="0" fontId="43" fillId="14" borderId="1" xfId="0" applyFont="1" applyFill="1" applyBorder="1" applyAlignment="1">
      <alignment horizontal="center" vertical="center" wrapText="1"/>
    </xf>
    <xf numFmtId="0" fontId="27" fillId="0" borderId="1" xfId="0" applyFont="1" applyBorder="1" applyAlignment="1" applyProtection="1">
      <alignment horizontal="center" vertical="center" wrapText="1"/>
      <protection locked="0"/>
    </xf>
    <xf numFmtId="0" fontId="27" fillId="14" borderId="1" xfId="0" applyFont="1" applyFill="1" applyBorder="1" applyAlignment="1">
      <alignment horizontal="center" vertical="center" wrapText="1"/>
    </xf>
    <xf numFmtId="0" fontId="0" fillId="2" borderId="1" xfId="0" applyFill="1" applyBorder="1" applyAlignment="1" applyProtection="1">
      <alignment horizontal="left" vertical="top" wrapText="1"/>
      <protection locked="0"/>
    </xf>
    <xf numFmtId="0" fontId="0" fillId="2" borderId="33" xfId="0" applyFill="1" applyBorder="1" applyAlignment="1">
      <alignment horizontal="center" vertical="center"/>
    </xf>
    <xf numFmtId="0" fontId="0" fillId="2" borderId="25" xfId="0" applyFill="1" applyBorder="1" applyAlignment="1">
      <alignment horizontal="center" vertical="center"/>
    </xf>
    <xf numFmtId="0" fontId="0" fillId="2" borderId="32" xfId="0" applyFill="1" applyBorder="1" applyAlignment="1">
      <alignment horizontal="center" vertical="center"/>
    </xf>
    <xf numFmtId="0" fontId="64" fillId="2" borderId="25" xfId="0" applyFont="1" applyFill="1" applyBorder="1" applyAlignment="1">
      <alignment horizontal="left" vertical="center" wrapText="1"/>
    </xf>
    <xf numFmtId="0" fontId="64" fillId="2" borderId="66" xfId="0" applyFont="1" applyFill="1" applyBorder="1" applyAlignment="1">
      <alignment horizontal="left" vertical="center" wrapText="1"/>
    </xf>
    <xf numFmtId="0" fontId="64" fillId="2" borderId="33" xfId="0" applyFont="1" applyFill="1" applyBorder="1" applyAlignment="1">
      <alignment horizontal="left" vertical="center" wrapText="1"/>
    </xf>
    <xf numFmtId="0" fontId="64" fillId="2" borderId="32" xfId="0" applyFont="1" applyFill="1" applyBorder="1" applyAlignment="1">
      <alignment horizontal="left" vertical="center" wrapText="1"/>
    </xf>
    <xf numFmtId="0" fontId="62" fillId="2" borderId="33" xfId="0" applyFont="1" applyFill="1" applyBorder="1" applyAlignment="1">
      <alignment horizontal="left" vertical="center" wrapText="1"/>
    </xf>
    <xf numFmtId="0" fontId="62" fillId="2" borderId="25" xfId="0" applyFont="1" applyFill="1" applyBorder="1" applyAlignment="1">
      <alignment horizontal="left" vertical="center" wrapText="1"/>
    </xf>
    <xf numFmtId="0" fontId="62" fillId="2" borderId="32" xfId="0" applyFont="1" applyFill="1" applyBorder="1" applyAlignment="1">
      <alignment horizontal="left" vertical="center" wrapText="1"/>
    </xf>
    <xf numFmtId="0" fontId="27" fillId="2" borderId="1" xfId="0" applyFont="1" applyFill="1" applyBorder="1" applyAlignment="1" applyProtection="1">
      <alignment horizontal="center" vertical="center" wrapText="1"/>
      <protection locked="0"/>
    </xf>
    <xf numFmtId="0" fontId="27" fillId="2" borderId="1" xfId="0" applyFont="1" applyFill="1" applyBorder="1" applyAlignment="1" applyProtection="1">
      <alignment horizontal="left" vertical="center" wrapText="1"/>
      <protection locked="0"/>
    </xf>
    <xf numFmtId="0" fontId="27" fillId="2" borderId="33"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7" fillId="2" borderId="32" xfId="0" applyFont="1" applyFill="1" applyBorder="1" applyAlignment="1" applyProtection="1">
      <alignment horizontal="center" vertical="center" wrapText="1"/>
      <protection locked="0"/>
    </xf>
    <xf numFmtId="0" fontId="27" fillId="2" borderId="1" xfId="0" applyFont="1" applyFill="1" applyBorder="1" applyAlignment="1" applyProtection="1">
      <alignment horizontal="left" vertical="top" wrapText="1"/>
      <protection locked="0"/>
    </xf>
    <xf numFmtId="0" fontId="35" fillId="0" borderId="33" xfId="0" applyFont="1" applyBorder="1" applyAlignment="1" applyProtection="1">
      <alignment horizontal="left" vertical="top" wrapText="1"/>
      <protection locked="0"/>
    </xf>
    <xf numFmtId="0" fontId="0" fillId="0" borderId="25" xfId="0" applyBorder="1" applyAlignment="1">
      <alignment horizontal="left" vertical="top" wrapText="1"/>
    </xf>
    <xf numFmtId="0" fontId="0" fillId="0" borderId="32" xfId="0" applyBorder="1" applyAlignment="1">
      <alignment horizontal="left" vertical="top" wrapText="1"/>
    </xf>
    <xf numFmtId="1" fontId="43" fillId="14" borderId="1" xfId="0" applyNumberFormat="1" applyFont="1"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pplyProtection="1">
      <alignment horizontal="center" vertical="center"/>
      <protection locked="0"/>
    </xf>
    <xf numFmtId="0" fontId="0" fillId="14" borderId="1" xfId="0" applyFill="1" applyBorder="1" applyAlignment="1">
      <alignment horizontal="center" vertical="center" wrapText="1"/>
    </xf>
    <xf numFmtId="0" fontId="27" fillId="0" borderId="1" xfId="0" applyFont="1" applyBorder="1" applyAlignment="1" applyProtection="1">
      <alignment horizontal="center" vertical="center"/>
      <protection locked="0"/>
    </xf>
    <xf numFmtId="0" fontId="35" fillId="0" borderId="1" xfId="0" applyFont="1" applyBorder="1" applyAlignment="1" applyProtection="1">
      <alignment horizontal="center" vertical="center" wrapText="1"/>
      <protection locked="0"/>
    </xf>
    <xf numFmtId="1" fontId="2" fillId="14" borderId="1" xfId="0" applyNumberFormat="1" applyFont="1" applyFill="1" applyBorder="1" applyAlignment="1">
      <alignment horizontal="center" vertical="center" wrapText="1"/>
    </xf>
    <xf numFmtId="0" fontId="2" fillId="14" borderId="1" xfId="0" applyFont="1" applyFill="1" applyBorder="1" applyAlignment="1">
      <alignment horizontal="center" vertical="center" wrapText="1"/>
    </xf>
    <xf numFmtId="0" fontId="16" fillId="0" borderId="33" xfId="0" applyFont="1" applyBorder="1" applyAlignment="1">
      <alignment wrapText="1"/>
    </xf>
    <xf numFmtId="0" fontId="16" fillId="0" borderId="25" xfId="0" applyFont="1" applyBorder="1" applyAlignment="1">
      <alignment wrapText="1"/>
    </xf>
    <xf numFmtId="0" fontId="16" fillId="0" borderId="32" xfId="0" applyFont="1" applyBorder="1" applyAlignment="1">
      <alignment wrapText="1"/>
    </xf>
    <xf numFmtId="0" fontId="16" fillId="0" borderId="66" xfId="0" applyFont="1" applyBorder="1" applyAlignment="1">
      <alignment wrapText="1"/>
    </xf>
    <xf numFmtId="0" fontId="35" fillId="0" borderId="1" xfId="0" applyFont="1" applyBorder="1" applyAlignment="1" applyProtection="1">
      <alignment horizontal="left" vertical="top" wrapText="1"/>
      <protection locked="0"/>
    </xf>
    <xf numFmtId="0" fontId="0" fillId="0" borderId="1" xfId="0" applyBorder="1" applyAlignment="1">
      <alignment horizontal="left" vertical="top" wrapText="1"/>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center" vertical="center" wrapText="1"/>
      <protection locked="0"/>
    </xf>
    <xf numFmtId="0" fontId="0" fillId="0" borderId="32" xfId="0" applyBorder="1" applyAlignment="1">
      <alignment wrapText="1"/>
    </xf>
    <xf numFmtId="0" fontId="27" fillId="14" borderId="1" xfId="0" applyFont="1" applyFill="1" applyBorder="1" applyAlignment="1" applyProtection="1">
      <alignment horizontal="center" vertical="center" wrapText="1"/>
      <protection locked="0"/>
    </xf>
    <xf numFmtId="0" fontId="27" fillId="0" borderId="25" xfId="0" applyFont="1" applyBorder="1" applyAlignment="1">
      <alignment horizontal="left" vertical="top" wrapText="1"/>
    </xf>
    <xf numFmtId="0" fontId="27" fillId="0" borderId="32" xfId="0" applyFont="1" applyBorder="1" applyAlignment="1">
      <alignment wrapText="1"/>
    </xf>
    <xf numFmtId="0" fontId="27" fillId="0" borderId="33" xfId="0" applyFont="1" applyBorder="1" applyAlignment="1" applyProtection="1">
      <alignment horizontal="left" vertical="top" wrapText="1"/>
      <protection locked="0"/>
    </xf>
    <xf numFmtId="0" fontId="27" fillId="0" borderId="25" xfId="0" applyFont="1" applyBorder="1" applyAlignment="1" applyProtection="1">
      <alignment horizontal="left" vertical="top" wrapText="1"/>
      <protection locked="0"/>
    </xf>
    <xf numFmtId="0" fontId="27" fillId="0" borderId="32" xfId="0" applyFont="1" applyBorder="1" applyAlignment="1" applyProtection="1">
      <alignment horizontal="left" vertical="top" wrapText="1"/>
      <protection locked="0"/>
    </xf>
    <xf numFmtId="0" fontId="20" fillId="18" borderId="33" xfId="0" applyFont="1" applyFill="1" applyBorder="1" applyAlignment="1">
      <alignment vertical="center" wrapText="1"/>
    </xf>
    <xf numFmtId="0" fontId="20" fillId="18" borderId="25" xfId="0" applyFont="1" applyFill="1" applyBorder="1" applyAlignment="1">
      <alignment vertical="center" wrapText="1"/>
    </xf>
    <xf numFmtId="0" fontId="20" fillId="18" borderId="32" xfId="0" applyFont="1" applyFill="1" applyBorder="1" applyAlignment="1">
      <alignment vertical="center" wrapText="1"/>
    </xf>
    <xf numFmtId="0" fontId="27" fillId="2" borderId="33" xfId="0" applyFont="1" applyFill="1" applyBorder="1" applyAlignment="1" applyProtection="1">
      <alignment horizontal="center" vertical="top" wrapText="1"/>
      <protection locked="0"/>
    </xf>
    <xf numFmtId="0" fontId="27" fillId="2" borderId="25" xfId="0" applyFont="1" applyFill="1" applyBorder="1" applyAlignment="1" applyProtection="1">
      <alignment horizontal="center" vertical="top" wrapText="1"/>
      <protection locked="0"/>
    </xf>
    <xf numFmtId="0" fontId="27" fillId="2" borderId="32" xfId="0" applyFont="1" applyFill="1" applyBorder="1" applyAlignment="1" applyProtection="1">
      <alignment horizontal="center" vertical="top" wrapText="1"/>
      <protection locked="0"/>
    </xf>
    <xf numFmtId="9" fontId="27" fillId="2" borderId="1" xfId="0" applyNumberFormat="1" applyFont="1" applyFill="1" applyBorder="1" applyAlignment="1">
      <alignment horizontal="center" vertical="center"/>
    </xf>
    <xf numFmtId="0" fontId="0" fillId="0" borderId="33" xfId="0" applyBorder="1" applyAlignment="1">
      <alignment horizontal="left" vertical="top" wrapText="1"/>
    </xf>
    <xf numFmtId="0" fontId="27" fillId="2" borderId="1" xfId="0" applyFont="1" applyFill="1" applyBorder="1" applyAlignment="1" applyProtection="1">
      <alignment horizontal="center" vertical="center"/>
      <protection locked="0"/>
    </xf>
    <xf numFmtId="14" fontId="27" fillId="2" borderId="1" xfId="0" applyNumberFormat="1" applyFont="1" applyFill="1" applyBorder="1" applyAlignment="1" applyProtection="1">
      <alignment horizontal="center" vertical="center"/>
      <protection locked="0"/>
    </xf>
    <xf numFmtId="0" fontId="27" fillId="2" borderId="33" xfId="0" applyFont="1" applyFill="1" applyBorder="1" applyAlignment="1">
      <alignment horizontal="center" vertical="center" wrapText="1"/>
    </xf>
    <xf numFmtId="0" fontId="27" fillId="2" borderId="25" xfId="0" applyFont="1" applyFill="1" applyBorder="1" applyAlignment="1">
      <alignment horizontal="center" vertical="center" wrapText="1"/>
    </xf>
    <xf numFmtId="0" fontId="27" fillId="2" borderId="32"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0" fillId="0" borderId="1" xfId="0" applyBorder="1" applyAlignment="1" applyProtection="1">
      <alignment horizontal="left" vertical="top" wrapText="1"/>
      <protection locked="0"/>
    </xf>
    <xf numFmtId="0" fontId="27" fillId="0" borderId="1" xfId="0" applyFont="1" applyBorder="1" applyAlignment="1">
      <alignment horizontal="center" vertical="center"/>
    </xf>
    <xf numFmtId="0" fontId="20" fillId="23" borderId="1" xfId="0" applyFont="1" applyFill="1" applyBorder="1" applyAlignment="1">
      <alignment horizontal="center" vertical="center" wrapText="1"/>
    </xf>
    <xf numFmtId="0" fontId="20" fillId="23" borderId="33" xfId="0" applyFont="1" applyFill="1" applyBorder="1" applyAlignment="1">
      <alignment horizontal="center" vertical="center" wrapText="1"/>
    </xf>
    <xf numFmtId="0" fontId="20" fillId="23" borderId="25" xfId="0" applyFont="1" applyFill="1" applyBorder="1" applyAlignment="1">
      <alignment horizontal="center" vertical="center" wrapText="1"/>
    </xf>
    <xf numFmtId="0" fontId="20" fillId="23" borderId="32" xfId="0" applyFont="1" applyFill="1" applyBorder="1" applyAlignment="1">
      <alignment horizontal="center" vertical="center" wrapText="1"/>
    </xf>
    <xf numFmtId="0" fontId="27" fillId="0" borderId="1" xfId="0" applyFont="1" applyBorder="1" applyAlignment="1" applyProtection="1">
      <alignment horizontal="left" vertical="top" wrapText="1"/>
      <protection locked="0"/>
    </xf>
    <xf numFmtId="0" fontId="20" fillId="23" borderId="25" xfId="0" applyFont="1" applyFill="1" applyBorder="1" applyAlignment="1">
      <alignment vertical="top" wrapText="1"/>
    </xf>
    <xf numFmtId="0" fontId="20" fillId="23" borderId="32" xfId="0" applyFont="1" applyFill="1" applyBorder="1" applyAlignment="1">
      <alignment vertical="top" wrapText="1"/>
    </xf>
    <xf numFmtId="0" fontId="50" fillId="23" borderId="25" xfId="0" applyFont="1" applyFill="1" applyBorder="1" applyAlignment="1">
      <alignment wrapText="1"/>
    </xf>
    <xf numFmtId="0" fontId="50" fillId="23" borderId="32" xfId="0" applyFont="1" applyFill="1" applyBorder="1" applyAlignment="1">
      <alignment wrapText="1"/>
    </xf>
    <xf numFmtId="0" fontId="20" fillId="23" borderId="25" xfId="0" applyFont="1" applyFill="1" applyBorder="1"/>
    <xf numFmtId="0" fontId="20" fillId="23" borderId="66" xfId="0" applyFont="1" applyFill="1" applyBorder="1"/>
    <xf numFmtId="0" fontId="42" fillId="23" borderId="33" xfId="0" applyFont="1" applyFill="1" applyBorder="1" applyAlignment="1">
      <alignment vertical="top" wrapText="1"/>
    </xf>
    <xf numFmtId="0" fontId="42" fillId="23" borderId="25" xfId="0" applyFont="1" applyFill="1" applyBorder="1" applyAlignment="1">
      <alignment vertical="top" wrapText="1"/>
    </xf>
    <xf numFmtId="0" fontId="42" fillId="23" borderId="66" xfId="0" applyFont="1" applyFill="1" applyBorder="1" applyAlignment="1">
      <alignment vertical="top" wrapText="1"/>
    </xf>
    <xf numFmtId="0" fontId="35" fillId="0" borderId="33" xfId="0" applyFont="1" applyBorder="1" applyAlignment="1" applyProtection="1">
      <alignment horizontal="center" vertical="center" wrapText="1"/>
      <protection locked="0"/>
    </xf>
    <xf numFmtId="0" fontId="35" fillId="0" borderId="25" xfId="0" applyFont="1" applyBorder="1" applyAlignment="1" applyProtection="1">
      <alignment horizontal="center" vertical="center" wrapText="1"/>
      <protection locked="0"/>
    </xf>
    <xf numFmtId="0" fontId="35" fillId="0" borderId="32" xfId="0" applyFont="1" applyBorder="1" applyAlignment="1" applyProtection="1">
      <alignment horizontal="center" vertical="center" wrapText="1"/>
      <protection locked="0"/>
    </xf>
    <xf numFmtId="0" fontId="20" fillId="17" borderId="25" xfId="0" applyFont="1" applyFill="1" applyBorder="1" applyAlignment="1">
      <alignment vertical="center"/>
    </xf>
    <xf numFmtId="0" fontId="20" fillId="17" borderId="32" xfId="0" applyFont="1" applyFill="1" applyBorder="1" applyAlignment="1">
      <alignment vertical="center"/>
    </xf>
    <xf numFmtId="0" fontId="16" fillId="0" borderId="25" xfId="0" applyFont="1" applyBorder="1" applyAlignment="1">
      <alignment vertical="center" wrapText="1"/>
    </xf>
    <xf numFmtId="0" fontId="16" fillId="0" borderId="32" xfId="0" applyFont="1" applyBorder="1" applyAlignment="1">
      <alignment vertical="center" wrapText="1"/>
    </xf>
    <xf numFmtId="0" fontId="42" fillId="23" borderId="25" xfId="0" applyFont="1" applyFill="1" applyBorder="1" applyAlignment="1">
      <alignment vertical="center" wrapText="1"/>
    </xf>
    <xf numFmtId="0" fontId="42" fillId="23" borderId="32" xfId="0" applyFont="1" applyFill="1" applyBorder="1" applyAlignment="1">
      <alignment vertical="center" wrapText="1"/>
    </xf>
    <xf numFmtId="0" fontId="20" fillId="23" borderId="25" xfId="0" applyFont="1" applyFill="1" applyBorder="1" applyAlignment="1">
      <alignment vertical="center" wrapText="1"/>
    </xf>
    <xf numFmtId="0" fontId="20" fillId="23" borderId="32" xfId="0" applyFont="1" applyFill="1" applyBorder="1" applyAlignment="1">
      <alignment vertical="center" wrapText="1"/>
    </xf>
    <xf numFmtId="0" fontId="20" fillId="23" borderId="66" xfId="0" applyFont="1" applyFill="1" applyBorder="1" applyAlignment="1">
      <alignment vertical="top" wrapText="1"/>
    </xf>
    <xf numFmtId="0" fontId="43" fillId="17" borderId="25" xfId="0" applyFont="1" applyFill="1" applyBorder="1" applyAlignment="1">
      <alignment vertical="center" wrapText="1"/>
    </xf>
    <xf numFmtId="0" fontId="43" fillId="17" borderId="32" xfId="0" applyFont="1" applyFill="1" applyBorder="1" applyAlignment="1">
      <alignment vertical="center" wrapText="1"/>
    </xf>
    <xf numFmtId="0" fontId="20" fillId="19" borderId="33" xfId="0" applyFont="1" applyFill="1" applyBorder="1" applyAlignment="1">
      <alignment vertical="center" wrapText="1"/>
    </xf>
    <xf numFmtId="0" fontId="20" fillId="19" borderId="25" xfId="0" applyFont="1" applyFill="1" applyBorder="1" applyAlignment="1">
      <alignment vertical="center" wrapText="1"/>
    </xf>
    <xf numFmtId="0" fontId="20" fillId="19" borderId="32" xfId="0" applyFont="1" applyFill="1" applyBorder="1" applyAlignment="1">
      <alignment vertical="center" wrapText="1"/>
    </xf>
    <xf numFmtId="0" fontId="20" fillId="17" borderId="25" xfId="0" applyFont="1" applyFill="1" applyBorder="1" applyAlignment="1">
      <alignment vertical="center" wrapText="1"/>
    </xf>
    <xf numFmtId="0" fontId="20" fillId="17" borderId="32" xfId="0" applyFont="1" applyFill="1" applyBorder="1" applyAlignment="1">
      <alignment vertical="center" wrapText="1"/>
    </xf>
    <xf numFmtId="0" fontId="42" fillId="23" borderId="32" xfId="0" applyFont="1" applyFill="1" applyBorder="1" applyAlignment="1">
      <alignment vertical="top" wrapText="1"/>
    </xf>
    <xf numFmtId="0" fontId="20" fillId="23" borderId="33" xfId="0" applyFont="1" applyFill="1" applyBorder="1" applyAlignment="1">
      <alignment horizontal="center" vertical="center"/>
    </xf>
    <xf numFmtId="0" fontId="20" fillId="23" borderId="25" xfId="0" applyFont="1" applyFill="1" applyBorder="1" applyAlignment="1">
      <alignment horizontal="center" vertical="center"/>
    </xf>
    <xf numFmtId="0" fontId="20" fillId="23" borderId="66" xfId="0" applyFont="1" applyFill="1" applyBorder="1" applyAlignment="1">
      <alignment horizontal="center" vertical="center"/>
    </xf>
    <xf numFmtId="0" fontId="20" fillId="23" borderId="1" xfId="0" applyFont="1" applyFill="1" applyBorder="1" applyAlignment="1">
      <alignment horizontal="center" vertical="center"/>
    </xf>
    <xf numFmtId="0" fontId="16" fillId="0" borderId="33" xfId="0" applyFont="1" applyBorder="1" applyAlignment="1">
      <alignment horizontal="left" vertical="top" wrapText="1"/>
    </xf>
    <xf numFmtId="0" fontId="16" fillId="0" borderId="25" xfId="0" applyFont="1" applyBorder="1" applyAlignment="1">
      <alignment horizontal="left" vertical="top" wrapText="1"/>
    </xf>
    <xf numFmtId="0" fontId="16" fillId="0" borderId="1" xfId="0" applyFont="1" applyBorder="1" applyAlignment="1">
      <alignment horizontal="left" vertical="top" wrapText="1"/>
    </xf>
    <xf numFmtId="0" fontId="16" fillId="0" borderId="1" xfId="0" applyFont="1" applyBorder="1" applyAlignment="1">
      <alignment vertical="top" wrapText="1"/>
    </xf>
    <xf numFmtId="0" fontId="16" fillId="0" borderId="25" xfId="0" applyFont="1" applyBorder="1" applyAlignment="1">
      <alignment vertical="top" wrapText="1"/>
    </xf>
    <xf numFmtId="0" fontId="16" fillId="0" borderId="66" xfId="0" applyFont="1" applyBorder="1" applyAlignment="1">
      <alignment vertical="top" wrapText="1"/>
    </xf>
    <xf numFmtId="0" fontId="27" fillId="2" borderId="33" xfId="0" applyFont="1" applyFill="1" applyBorder="1" applyAlignment="1" applyProtection="1">
      <alignment horizontal="left" vertical="top" wrapText="1"/>
      <protection locked="0"/>
    </xf>
    <xf numFmtId="0" fontId="27" fillId="2" borderId="25" xfId="0" applyFont="1" applyFill="1" applyBorder="1" applyAlignment="1" applyProtection="1">
      <alignment horizontal="left" vertical="top" wrapText="1"/>
      <protection locked="0"/>
    </xf>
    <xf numFmtId="0" fontId="27" fillId="2" borderId="32" xfId="0" applyFont="1" applyFill="1" applyBorder="1" applyAlignment="1" applyProtection="1">
      <alignment horizontal="left" vertical="top" wrapText="1"/>
      <protection locked="0"/>
    </xf>
    <xf numFmtId="0" fontId="20" fillId="23" borderId="33" xfId="0" applyFont="1" applyFill="1" applyBorder="1" applyAlignment="1">
      <alignment horizontal="center"/>
    </xf>
    <xf numFmtId="0" fontId="20" fillId="23" borderId="25" xfId="0" applyFont="1" applyFill="1" applyBorder="1" applyAlignment="1">
      <alignment horizontal="center"/>
    </xf>
    <xf numFmtId="0" fontId="46" fillId="0" borderId="33" xfId="0" applyFont="1" applyBorder="1" applyAlignment="1" applyProtection="1">
      <alignment horizontal="center" vertical="top" wrapText="1"/>
      <protection locked="0"/>
    </xf>
    <xf numFmtId="0" fontId="46" fillId="0" borderId="25" xfId="0" applyFont="1" applyBorder="1" applyAlignment="1" applyProtection="1">
      <alignment horizontal="center" vertical="top" wrapText="1"/>
      <protection locked="0"/>
    </xf>
    <xf numFmtId="0" fontId="46" fillId="0" borderId="32" xfId="0" applyFont="1" applyBorder="1" applyAlignment="1" applyProtection="1">
      <alignment horizontal="center" vertical="top" wrapText="1"/>
      <protection locked="0"/>
    </xf>
    <xf numFmtId="0" fontId="27" fillId="0" borderId="33" xfId="0" applyFont="1" applyBorder="1" applyAlignment="1" applyProtection="1">
      <alignment horizontal="center" vertical="top" wrapText="1"/>
      <protection locked="0"/>
    </xf>
    <xf numFmtId="0" fontId="27" fillId="0" borderId="25" xfId="0" applyFont="1" applyBorder="1" applyAlignment="1" applyProtection="1">
      <alignment horizontal="center" vertical="top" wrapText="1"/>
      <protection locked="0"/>
    </xf>
    <xf numFmtId="0" fontId="27" fillId="0" borderId="32" xfId="0" applyFont="1" applyBorder="1" applyAlignment="1" applyProtection="1">
      <alignment horizontal="center" vertical="top" wrapText="1"/>
      <protection locked="0"/>
    </xf>
    <xf numFmtId="9" fontId="27" fillId="2" borderId="25" xfId="0" applyNumberFormat="1" applyFont="1" applyFill="1" applyBorder="1" applyAlignment="1">
      <alignment horizontal="center" vertical="center"/>
    </xf>
    <xf numFmtId="9" fontId="27" fillId="2" borderId="32" xfId="0" applyNumberFormat="1" applyFont="1" applyFill="1" applyBorder="1" applyAlignment="1">
      <alignment horizontal="center" vertical="center"/>
    </xf>
    <xf numFmtId="0" fontId="20" fillId="23" borderId="66" xfId="0" applyFont="1" applyFill="1" applyBorder="1" applyAlignment="1">
      <alignment vertical="center" wrapText="1"/>
    </xf>
    <xf numFmtId="2" fontId="27" fillId="2" borderId="33" xfId="0" applyNumberFormat="1" applyFont="1" applyFill="1" applyBorder="1" applyAlignment="1" applyProtection="1">
      <alignment horizontal="center" vertical="center" wrapText="1"/>
      <protection locked="0"/>
    </xf>
    <xf numFmtId="2" fontId="27" fillId="2" borderId="25" xfId="0" applyNumberFormat="1" applyFont="1" applyFill="1" applyBorder="1" applyAlignment="1" applyProtection="1">
      <alignment horizontal="center" vertical="center" wrapText="1"/>
      <protection locked="0"/>
    </xf>
    <xf numFmtId="2" fontId="27" fillId="2" borderId="32" xfId="0" applyNumberFormat="1" applyFont="1" applyFill="1" applyBorder="1" applyAlignment="1" applyProtection="1">
      <alignment horizontal="center" vertical="center" wrapText="1"/>
      <protection locked="0"/>
    </xf>
    <xf numFmtId="0" fontId="43" fillId="12" borderId="1" xfId="0" applyFont="1" applyFill="1" applyBorder="1" applyAlignment="1">
      <alignment horizontal="center" vertical="center" wrapText="1"/>
    </xf>
    <xf numFmtId="0" fontId="44" fillId="7" borderId="28" xfId="0" applyFont="1" applyFill="1" applyBorder="1" applyAlignment="1" applyProtection="1">
      <alignment horizontal="center" vertical="center" wrapText="1"/>
      <protection locked="0"/>
    </xf>
    <xf numFmtId="0" fontId="44" fillId="7" borderId="40" xfId="0" applyFont="1" applyFill="1" applyBorder="1" applyAlignment="1" applyProtection="1">
      <alignment horizontal="center" vertical="center" wrapText="1"/>
      <protection locked="0"/>
    </xf>
    <xf numFmtId="0" fontId="44" fillId="7" borderId="55" xfId="0" applyFont="1" applyFill="1" applyBorder="1" applyAlignment="1" applyProtection="1">
      <alignment horizontal="center" vertical="center" wrapText="1"/>
      <protection locked="0"/>
    </xf>
    <xf numFmtId="0" fontId="44" fillId="7" borderId="12" xfId="0" applyFont="1" applyFill="1" applyBorder="1" applyAlignment="1" applyProtection="1">
      <alignment horizontal="center" vertical="center" wrapText="1"/>
      <protection locked="0"/>
    </xf>
    <xf numFmtId="0" fontId="44" fillId="7" borderId="13" xfId="0" applyFont="1" applyFill="1" applyBorder="1" applyAlignment="1" applyProtection="1">
      <alignment horizontal="center" vertical="center" wrapText="1"/>
      <protection locked="0"/>
    </xf>
    <xf numFmtId="0" fontId="44" fillId="7" borderId="73" xfId="0" applyFont="1" applyFill="1" applyBorder="1" applyAlignment="1" applyProtection="1">
      <alignment horizontal="center" vertical="center" wrapText="1"/>
      <protection locked="0"/>
    </xf>
    <xf numFmtId="0" fontId="12" fillId="7" borderId="60" xfId="0" applyFont="1" applyFill="1" applyBorder="1" applyAlignment="1" applyProtection="1">
      <alignment horizontal="center" vertical="center" wrapText="1"/>
      <protection locked="0"/>
    </xf>
    <xf numFmtId="0" fontId="12" fillId="7" borderId="40" xfId="0" applyFont="1" applyFill="1" applyBorder="1" applyAlignment="1" applyProtection="1">
      <alignment horizontal="center" vertical="center" wrapText="1"/>
      <protection locked="0"/>
    </xf>
    <xf numFmtId="0" fontId="12" fillId="7" borderId="55" xfId="0" applyFont="1" applyFill="1" applyBorder="1" applyAlignment="1" applyProtection="1">
      <alignment horizontal="center" vertical="center" wrapText="1"/>
      <protection locked="0"/>
    </xf>
    <xf numFmtId="0" fontId="49" fillId="0" borderId="33" xfId="0" applyFont="1" applyBorder="1" applyAlignment="1">
      <alignment horizontal="left" vertical="top" wrapText="1"/>
    </xf>
    <xf numFmtId="0" fontId="49" fillId="0" borderId="25" xfId="0" applyFont="1" applyBorder="1" applyAlignment="1">
      <alignment horizontal="left" vertical="top" wrapText="1"/>
    </xf>
    <xf numFmtId="0" fontId="49" fillId="0" borderId="32" xfId="0" applyFont="1" applyBorder="1" applyAlignment="1">
      <alignment horizontal="left" vertical="top" wrapText="1"/>
    </xf>
    <xf numFmtId="0" fontId="44" fillId="7" borderId="33" xfId="0" applyFont="1" applyFill="1" applyBorder="1" applyAlignment="1" applyProtection="1">
      <alignment horizontal="center" vertical="center" wrapText="1"/>
      <protection locked="0"/>
    </xf>
    <xf numFmtId="0" fontId="44" fillId="7" borderId="25" xfId="0" applyFont="1" applyFill="1" applyBorder="1" applyAlignment="1" applyProtection="1">
      <alignment horizontal="center" vertical="center" wrapText="1"/>
      <protection locked="0"/>
    </xf>
    <xf numFmtId="0" fontId="44" fillId="7" borderId="26" xfId="0" applyFont="1" applyFill="1" applyBorder="1" applyAlignment="1" applyProtection="1">
      <alignment horizontal="center" vertical="center" wrapText="1"/>
      <protection locked="0"/>
    </xf>
    <xf numFmtId="0" fontId="44" fillId="7" borderId="1" xfId="0" applyFont="1" applyFill="1" applyBorder="1" applyAlignment="1" applyProtection="1">
      <alignment horizontal="center" vertical="center" wrapText="1"/>
      <protection locked="0"/>
    </xf>
    <xf numFmtId="0" fontId="33" fillId="7" borderId="1" xfId="0" applyFont="1" applyFill="1" applyBorder="1" applyAlignment="1">
      <alignment horizontal="center" vertical="center" wrapText="1"/>
    </xf>
    <xf numFmtId="0" fontId="33" fillId="7" borderId="1" xfId="0" applyFont="1" applyFill="1" applyBorder="1" applyAlignment="1">
      <alignment horizontal="center" vertical="center"/>
    </xf>
    <xf numFmtId="0" fontId="33" fillId="7" borderId="33" xfId="0" applyFont="1" applyFill="1" applyBorder="1" applyAlignment="1">
      <alignment horizontal="center" vertical="center"/>
    </xf>
    <xf numFmtId="2" fontId="27" fillId="0" borderId="32" xfId="0" applyNumberFormat="1" applyFont="1" applyBorder="1" applyAlignment="1" applyProtection="1">
      <alignment horizontal="center" vertical="center" wrapText="1"/>
      <protection locked="0"/>
    </xf>
    <xf numFmtId="2" fontId="27" fillId="0" borderId="1" xfId="0" applyNumberFormat="1" applyFont="1" applyBorder="1" applyAlignment="1" applyProtection="1">
      <alignment horizontal="center" vertical="center" wrapText="1"/>
      <protection locked="0"/>
    </xf>
    <xf numFmtId="0" fontId="27" fillId="0" borderId="25" xfId="0" applyFont="1" applyBorder="1" applyAlignment="1" applyProtection="1">
      <alignment horizontal="center" vertical="center" wrapText="1"/>
      <protection locked="0"/>
    </xf>
    <xf numFmtId="0" fontId="27" fillId="0" borderId="32" xfId="0" applyFont="1" applyBorder="1" applyAlignment="1" applyProtection="1">
      <alignment horizontal="center" vertical="center" wrapText="1"/>
      <protection locked="0"/>
    </xf>
    <xf numFmtId="0" fontId="27" fillId="0" borderId="33" xfId="0" applyFont="1" applyBorder="1" applyAlignment="1" applyProtection="1">
      <alignment horizontal="center" vertical="center" wrapText="1"/>
      <protection locked="0"/>
    </xf>
    <xf numFmtId="0" fontId="0" fillId="0" borderId="32" xfId="0" applyBorder="1" applyAlignment="1" applyProtection="1">
      <alignment horizontal="left" vertical="top" wrapText="1"/>
      <protection locked="0"/>
    </xf>
    <xf numFmtId="0" fontId="27" fillId="0" borderId="32" xfId="0" applyFont="1" applyBorder="1" applyAlignment="1" applyProtection="1">
      <alignment horizontal="center" vertical="center"/>
      <protection locked="0"/>
    </xf>
    <xf numFmtId="0" fontId="27" fillId="2" borderId="30" xfId="0" applyFont="1" applyFill="1" applyBorder="1" applyAlignment="1" applyProtection="1">
      <alignment horizontal="left" vertical="top" wrapText="1"/>
      <protection locked="0"/>
    </xf>
    <xf numFmtId="0" fontId="0" fillId="7" borderId="15" xfId="0" applyFill="1" applyBorder="1" applyAlignment="1" applyProtection="1">
      <alignment horizontal="center" vertical="center"/>
      <protection locked="0"/>
    </xf>
    <xf numFmtId="0" fontId="0" fillId="7" borderId="18" xfId="0" applyFill="1" applyBorder="1" applyAlignment="1" applyProtection="1">
      <alignment horizontal="center" vertical="center"/>
      <protection locked="0"/>
    </xf>
    <xf numFmtId="0" fontId="37" fillId="7" borderId="18" xfId="0" applyFont="1" applyFill="1" applyBorder="1" applyAlignment="1">
      <alignment vertical="center" wrapText="1"/>
    </xf>
    <xf numFmtId="0" fontId="37" fillId="7" borderId="19" xfId="0" applyFont="1" applyFill="1" applyBorder="1" applyAlignment="1">
      <alignment vertical="center" wrapText="1"/>
    </xf>
    <xf numFmtId="0" fontId="31" fillId="7" borderId="56" xfId="0" applyFont="1" applyFill="1" applyBorder="1" applyAlignment="1" applyProtection="1">
      <alignment horizontal="center" vertical="center"/>
      <protection locked="0"/>
    </xf>
    <xf numFmtId="0" fontId="31" fillId="7" borderId="32" xfId="0" applyFont="1" applyFill="1" applyBorder="1" applyAlignment="1" applyProtection="1">
      <alignment horizontal="center" vertical="center"/>
      <protection locked="0"/>
    </xf>
    <xf numFmtId="0" fontId="31" fillId="7" borderId="25" xfId="0" applyFont="1" applyFill="1" applyBorder="1" applyAlignment="1" applyProtection="1">
      <alignment horizontal="center" vertical="center"/>
      <protection locked="0"/>
    </xf>
    <xf numFmtId="0" fontId="31" fillId="7" borderId="59" xfId="0" applyFont="1" applyFill="1" applyBorder="1" applyAlignment="1" applyProtection="1">
      <alignment horizontal="center" vertical="center"/>
      <protection locked="0"/>
    </xf>
    <xf numFmtId="0" fontId="44" fillId="7" borderId="7" xfId="0" applyFont="1" applyFill="1" applyBorder="1" applyAlignment="1" applyProtection="1">
      <alignment horizontal="center" vertical="center" wrapText="1"/>
      <protection locked="0"/>
    </xf>
    <xf numFmtId="0" fontId="44" fillId="7" borderId="8" xfId="0" applyFont="1" applyFill="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31" fillId="8" borderId="27" xfId="0" applyFont="1" applyFill="1" applyBorder="1" applyAlignment="1" applyProtection="1">
      <alignment horizontal="center" vertical="center"/>
      <protection locked="0"/>
    </xf>
    <xf numFmtId="0" fontId="31" fillId="8" borderId="32" xfId="0" applyFont="1" applyFill="1" applyBorder="1" applyAlignment="1" applyProtection="1">
      <alignment horizontal="center" vertical="center"/>
      <protection locked="0"/>
    </xf>
    <xf numFmtId="0" fontId="44" fillId="7" borderId="45" xfId="0" applyFont="1" applyFill="1" applyBorder="1" applyAlignment="1" applyProtection="1">
      <alignment horizontal="center" vertical="center" wrapText="1"/>
      <protection locked="0"/>
    </xf>
    <xf numFmtId="0" fontId="44" fillId="7" borderId="58" xfId="0" applyFont="1" applyFill="1" applyBorder="1" applyAlignment="1" applyProtection="1">
      <alignment horizontal="center" vertical="center" wrapText="1"/>
      <protection locked="0"/>
    </xf>
    <xf numFmtId="0" fontId="44" fillId="7" borderId="42" xfId="0" applyFont="1" applyFill="1" applyBorder="1" applyAlignment="1" applyProtection="1">
      <alignment horizontal="center" vertical="center" wrapText="1"/>
      <protection locked="0"/>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44" fillId="7" borderId="14" xfId="0" applyFont="1" applyFill="1" applyBorder="1" applyAlignment="1" applyProtection="1">
      <alignment horizontal="center" vertical="center" wrapText="1"/>
      <protection locked="0"/>
    </xf>
    <xf numFmtId="0" fontId="44" fillId="7" borderId="31" xfId="0" applyFont="1" applyFill="1" applyBorder="1" applyAlignment="1" applyProtection="1">
      <alignment horizontal="center" vertical="center" wrapText="1"/>
      <protection locked="0"/>
    </xf>
    <xf numFmtId="0" fontId="44" fillId="7" borderId="29" xfId="0" applyFont="1" applyFill="1" applyBorder="1" applyAlignment="1" applyProtection="1">
      <alignment horizontal="center" vertical="center" wrapText="1"/>
      <protection locked="0"/>
    </xf>
    <xf numFmtId="0" fontId="44" fillId="7" borderId="61" xfId="0" applyFont="1" applyFill="1" applyBorder="1" applyAlignment="1" applyProtection="1">
      <alignment horizontal="center" vertical="center" wrapText="1"/>
      <protection locked="0"/>
    </xf>
    <xf numFmtId="0" fontId="44" fillId="7" borderId="27" xfId="0" applyFont="1" applyFill="1" applyBorder="1" applyAlignment="1" applyProtection="1">
      <alignment horizontal="center" vertical="center" wrapText="1"/>
      <protection locked="0"/>
    </xf>
    <xf numFmtId="0" fontId="31" fillId="8" borderId="33" xfId="0" applyFont="1" applyFill="1" applyBorder="1" applyAlignment="1" applyProtection="1">
      <alignment horizontal="center" vertical="center" wrapText="1"/>
      <protection locked="0"/>
    </xf>
    <xf numFmtId="0" fontId="31" fillId="8" borderId="26" xfId="0" applyFont="1" applyFill="1" applyBorder="1" applyAlignment="1" applyProtection="1">
      <alignment horizontal="center" vertical="center" wrapText="1"/>
      <protection locked="0"/>
    </xf>
    <xf numFmtId="0" fontId="44" fillId="7" borderId="10" xfId="0" applyFont="1" applyFill="1" applyBorder="1" applyAlignment="1" applyProtection="1">
      <alignment horizontal="center" vertical="center" wrapText="1"/>
      <protection locked="0"/>
    </xf>
    <xf numFmtId="0" fontId="44" fillId="7" borderId="0" xfId="0" applyFont="1" applyFill="1" applyAlignment="1" applyProtection="1">
      <alignment horizontal="center" vertical="center" wrapText="1"/>
      <protection locked="0"/>
    </xf>
    <xf numFmtId="0" fontId="44" fillId="7" borderId="11" xfId="0" applyFont="1" applyFill="1" applyBorder="1" applyAlignment="1" applyProtection="1">
      <alignment horizontal="center" vertical="center" wrapText="1"/>
      <protection locked="0"/>
    </xf>
    <xf numFmtId="0" fontId="44" fillId="7" borderId="30" xfId="0" applyFont="1" applyFill="1" applyBorder="1" applyAlignment="1" applyProtection="1">
      <alignment horizontal="center" vertical="center" wrapText="1"/>
      <protection locked="0"/>
    </xf>
    <xf numFmtId="1" fontId="43" fillId="14" borderId="32" xfId="0" applyNumberFormat="1" applyFont="1" applyFill="1" applyBorder="1" applyAlignment="1">
      <alignment horizontal="center" vertical="center" wrapText="1"/>
    </xf>
    <xf numFmtId="0" fontId="43" fillId="14" borderId="32" xfId="0" applyFont="1" applyFill="1" applyBorder="1" applyAlignment="1">
      <alignment horizontal="center" vertical="center" wrapText="1"/>
    </xf>
    <xf numFmtId="0" fontId="27" fillId="14" borderId="32" xfId="0" applyFont="1" applyFill="1" applyBorder="1" applyAlignment="1">
      <alignment horizontal="center" vertical="center" wrapText="1"/>
    </xf>
    <xf numFmtId="0" fontId="44" fillId="7" borderId="34" xfId="0" applyFont="1" applyFill="1" applyBorder="1" applyAlignment="1" applyProtection="1">
      <alignment horizontal="center" vertical="center" wrapText="1"/>
      <protection locked="0"/>
    </xf>
    <xf numFmtId="0" fontId="44" fillId="7" borderId="59" xfId="0" applyFont="1" applyFill="1" applyBorder="1" applyAlignment="1" applyProtection="1">
      <alignment horizontal="center" vertical="center" wrapText="1"/>
      <protection locked="0"/>
    </xf>
    <xf numFmtId="0" fontId="44" fillId="7" borderId="57" xfId="0" applyFont="1" applyFill="1" applyBorder="1" applyAlignment="1" applyProtection="1">
      <alignment horizontal="center" vertical="center" wrapText="1"/>
      <protection locked="0"/>
    </xf>
    <xf numFmtId="0" fontId="44" fillId="7" borderId="36" xfId="0" applyFont="1" applyFill="1" applyBorder="1" applyAlignment="1" applyProtection="1">
      <alignment horizontal="center" vertical="center" wrapText="1"/>
      <protection locked="0"/>
    </xf>
    <xf numFmtId="0" fontId="44" fillId="7" borderId="2" xfId="0" applyFont="1" applyFill="1" applyBorder="1" applyAlignment="1" applyProtection="1">
      <alignment horizontal="center" vertical="center" wrapText="1"/>
      <protection locked="0"/>
    </xf>
    <xf numFmtId="0" fontId="44" fillId="7" borderId="3" xfId="0" applyFont="1" applyFill="1" applyBorder="1" applyAlignment="1" applyProtection="1">
      <alignment horizontal="center" vertical="center" wrapText="1"/>
      <protection locked="0"/>
    </xf>
    <xf numFmtId="0" fontId="44" fillId="7" borderId="4" xfId="0" applyFont="1" applyFill="1" applyBorder="1" applyAlignment="1" applyProtection="1">
      <alignment horizontal="center" vertical="center" wrapText="1"/>
      <protection locked="0"/>
    </xf>
    <xf numFmtId="0" fontId="12" fillId="7" borderId="12" xfId="5" applyFont="1" applyFill="1" applyBorder="1" applyAlignment="1">
      <alignment horizontal="center" vertical="center" wrapText="1"/>
    </xf>
    <xf numFmtId="0" fontId="12" fillId="7" borderId="13" xfId="5" applyFont="1" applyFill="1" applyBorder="1" applyAlignment="1">
      <alignment horizontal="center" vertical="center" wrapText="1"/>
    </xf>
    <xf numFmtId="0" fontId="12" fillId="7" borderId="73" xfId="5" applyFont="1" applyFill="1" applyBorder="1" applyAlignment="1">
      <alignment horizontal="center" vertical="center" wrapText="1"/>
    </xf>
    <xf numFmtId="4" fontId="83" fillId="0" borderId="30" xfId="0" applyNumberFormat="1" applyFont="1" applyBorder="1" applyAlignment="1" applyProtection="1">
      <alignment vertical="top" wrapText="1"/>
      <protection locked="0"/>
    </xf>
    <xf numFmtId="4" fontId="33" fillId="0" borderId="25" xfId="0" applyNumberFormat="1" applyFont="1" applyBorder="1" applyAlignment="1" applyProtection="1">
      <alignment vertical="top" wrapText="1"/>
      <protection locked="0"/>
    </xf>
    <xf numFmtId="4" fontId="33" fillId="0" borderId="32" xfId="0" applyNumberFormat="1" applyFont="1" applyBorder="1" applyAlignment="1" applyProtection="1">
      <alignment vertical="top" wrapText="1"/>
      <protection locked="0"/>
    </xf>
    <xf numFmtId="0" fontId="44" fillId="7" borderId="53" xfId="0" applyFont="1" applyFill="1" applyBorder="1" applyAlignment="1" applyProtection="1">
      <alignment horizontal="center" vertical="center" wrapText="1"/>
      <protection locked="0"/>
    </xf>
    <xf numFmtId="0" fontId="44" fillId="7" borderId="38" xfId="0" applyFont="1" applyFill="1" applyBorder="1" applyAlignment="1" applyProtection="1">
      <alignment horizontal="center" vertical="center" wrapText="1"/>
      <protection locked="0"/>
    </xf>
    <xf numFmtId="0" fontId="44" fillId="7" borderId="23" xfId="0" applyFont="1" applyFill="1" applyBorder="1" applyAlignment="1" applyProtection="1">
      <alignment horizontal="center" vertical="center" wrapText="1"/>
      <protection locked="0"/>
    </xf>
    <xf numFmtId="2" fontId="27" fillId="0" borderId="25" xfId="0" applyNumberFormat="1" applyFont="1" applyBorder="1" applyAlignment="1" applyProtection="1">
      <alignment horizontal="center" vertical="center" wrapText="1"/>
      <protection locked="0"/>
    </xf>
    <xf numFmtId="2" fontId="27" fillId="0" borderId="32" xfId="0" applyNumberFormat="1" applyFont="1" applyBorder="1" applyAlignment="1">
      <alignment horizontal="center" vertical="center" wrapText="1"/>
    </xf>
    <xf numFmtId="2" fontId="27" fillId="0" borderId="1" xfId="0" applyNumberFormat="1" applyFont="1" applyBorder="1" applyAlignment="1">
      <alignment horizontal="center" vertical="center" wrapText="1"/>
    </xf>
    <xf numFmtId="0" fontId="27" fillId="0" borderId="32" xfId="0" applyFont="1" applyBorder="1" applyAlignment="1">
      <alignment horizontal="center" vertical="center" wrapText="1"/>
    </xf>
    <xf numFmtId="14" fontId="0" fillId="2" borderId="30" xfId="0" applyNumberFormat="1"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31" fillId="7" borderId="64" xfId="0" applyFont="1" applyFill="1" applyBorder="1" applyAlignment="1" applyProtection="1">
      <alignment horizontal="center" vertical="center"/>
      <protection locked="0"/>
    </xf>
    <xf numFmtId="0" fontId="31" fillId="7" borderId="24" xfId="0" applyFont="1" applyFill="1" applyBorder="1" applyAlignment="1" applyProtection="1">
      <alignment horizontal="center" vertical="center"/>
      <protection locked="0"/>
    </xf>
    <xf numFmtId="0" fontId="31" fillId="8" borderId="31" xfId="0" applyFont="1" applyFill="1" applyBorder="1" applyAlignment="1" applyProtection="1">
      <alignment horizontal="center" vertical="center" wrapText="1"/>
      <protection locked="0"/>
    </xf>
    <xf numFmtId="0" fontId="31" fillId="8" borderId="62" xfId="0" applyFont="1" applyFill="1" applyBorder="1" applyAlignment="1" applyProtection="1">
      <alignment horizontal="center" vertical="center" wrapText="1"/>
      <protection locked="0"/>
    </xf>
    <xf numFmtId="0" fontId="44" fillId="7" borderId="48" xfId="0" applyFont="1" applyFill="1" applyBorder="1" applyAlignment="1" applyProtection="1">
      <alignment horizontal="center" vertical="center" wrapText="1"/>
      <protection locked="0"/>
    </xf>
    <xf numFmtId="0" fontId="44" fillId="7" borderId="9" xfId="0" applyFont="1" applyFill="1" applyBorder="1" applyAlignment="1" applyProtection="1">
      <alignment horizontal="center" vertical="center" wrapText="1"/>
      <protection locked="0"/>
    </xf>
    <xf numFmtId="0" fontId="0" fillId="2" borderId="33" xfId="0" applyFill="1" applyBorder="1" applyAlignment="1" applyProtection="1">
      <alignment horizontal="center" vertical="center"/>
      <protection locked="0"/>
    </xf>
    <xf numFmtId="0" fontId="0" fillId="2" borderId="26" xfId="0" applyFill="1" applyBorder="1" applyAlignment="1">
      <alignment horizontal="center" vertical="center"/>
    </xf>
    <xf numFmtId="14" fontId="27" fillId="0" borderId="32" xfId="0" applyNumberFormat="1" applyFont="1" applyBorder="1" applyAlignment="1" applyProtection="1">
      <alignment horizontal="center" vertical="center"/>
      <protection locked="0"/>
    </xf>
    <xf numFmtId="14" fontId="27" fillId="0" borderId="1" xfId="0" applyNumberFormat="1" applyFont="1" applyBorder="1" applyAlignment="1" applyProtection="1">
      <alignment horizontal="center" vertical="center"/>
      <protection locked="0"/>
    </xf>
    <xf numFmtId="4" fontId="27" fillId="0" borderId="32" xfId="0" applyNumberFormat="1" applyFont="1" applyBorder="1" applyAlignment="1" applyProtection="1">
      <alignment horizontal="center" vertical="center" wrapText="1"/>
      <protection locked="0"/>
    </xf>
    <xf numFmtId="4" fontId="27" fillId="0" borderId="1" xfId="0" applyNumberFormat="1" applyFont="1" applyBorder="1" applyAlignment="1" applyProtection="1">
      <alignment horizontal="center" vertical="center" wrapText="1"/>
      <protection locked="0"/>
    </xf>
    <xf numFmtId="4" fontId="33" fillId="0" borderId="1" xfId="0" applyNumberFormat="1" applyFont="1" applyBorder="1" applyAlignment="1" applyProtection="1">
      <alignment horizontal="center" vertical="top" wrapText="1"/>
      <protection locked="0"/>
    </xf>
    <xf numFmtId="4" fontId="27" fillId="0" borderId="1" xfId="0" applyNumberFormat="1" applyFont="1" applyBorder="1" applyAlignment="1" applyProtection="1">
      <alignment horizontal="center" vertical="top" wrapText="1"/>
      <protection locked="0"/>
    </xf>
    <xf numFmtId="2" fontId="27" fillId="0" borderId="33" xfId="0" applyNumberFormat="1" applyFont="1" applyBorder="1" applyAlignment="1" applyProtection="1">
      <alignment horizontal="center" vertical="center" wrapText="1"/>
      <protection locked="0"/>
    </xf>
    <xf numFmtId="0" fontId="27" fillId="6" borderId="32" xfId="0" applyFont="1" applyFill="1" applyBorder="1" applyAlignment="1">
      <alignment horizontal="center" vertical="center" wrapText="1"/>
    </xf>
    <xf numFmtId="0" fontId="27" fillId="2" borderId="32" xfId="0" applyFont="1" applyFill="1" applyBorder="1" applyAlignment="1" applyProtection="1">
      <alignment horizontal="center" vertical="center"/>
      <protection locked="0"/>
    </xf>
    <xf numFmtId="2" fontId="27" fillId="2" borderId="1" xfId="0" applyNumberFormat="1" applyFont="1" applyFill="1" applyBorder="1" applyAlignment="1">
      <alignment horizontal="center" vertical="center" wrapText="1"/>
    </xf>
    <xf numFmtId="4" fontId="27" fillId="2" borderId="33" xfId="0" applyNumberFormat="1" applyFont="1" applyFill="1" applyBorder="1" applyAlignment="1" applyProtection="1">
      <alignment horizontal="center" vertical="top" wrapText="1"/>
      <protection locked="0"/>
    </xf>
    <xf numFmtId="4" fontId="27" fillId="2" borderId="25" xfId="0" applyNumberFormat="1" applyFont="1" applyFill="1" applyBorder="1" applyAlignment="1" applyProtection="1">
      <alignment horizontal="center" vertical="top" wrapText="1"/>
      <protection locked="0"/>
    </xf>
    <xf numFmtId="4" fontId="27" fillId="2" borderId="32" xfId="0" applyNumberFormat="1" applyFont="1" applyFill="1" applyBorder="1" applyAlignment="1" applyProtection="1">
      <alignment horizontal="center" vertical="top" wrapText="1"/>
      <protection locked="0"/>
    </xf>
    <xf numFmtId="0" fontId="27" fillId="2" borderId="1" xfId="0" applyFont="1" applyFill="1" applyBorder="1" applyAlignment="1">
      <alignment horizontal="center" vertical="center" wrapText="1"/>
    </xf>
    <xf numFmtId="2" fontId="27" fillId="2" borderId="1" xfId="0" applyNumberFormat="1" applyFont="1" applyFill="1" applyBorder="1" applyAlignment="1" applyProtection="1">
      <alignment horizontal="center" vertical="center" wrapText="1"/>
      <protection locked="0"/>
    </xf>
    <xf numFmtId="4" fontId="27" fillId="2" borderId="1" xfId="0" applyNumberFormat="1" applyFont="1" applyFill="1" applyBorder="1" applyAlignment="1" applyProtection="1">
      <alignment horizontal="center" vertical="top" wrapText="1"/>
      <protection locked="0"/>
    </xf>
    <xf numFmtId="0" fontId="0" fillId="2" borderId="26" xfId="0" applyFill="1" applyBorder="1" applyAlignment="1" applyProtection="1">
      <alignment horizontal="center" vertical="center"/>
      <protection locked="0"/>
    </xf>
    <xf numFmtId="4" fontId="27" fillId="0" borderId="33" xfId="0" applyNumberFormat="1" applyFont="1" applyBorder="1" applyAlignment="1" applyProtection="1">
      <alignment horizontal="center" vertical="top" wrapText="1"/>
      <protection locked="0"/>
    </xf>
    <xf numFmtId="4" fontId="27" fillId="0" borderId="25" xfId="0" applyNumberFormat="1" applyFont="1" applyBorder="1" applyAlignment="1" applyProtection="1">
      <alignment horizontal="center" vertical="top" wrapText="1"/>
      <protection locked="0"/>
    </xf>
    <xf numFmtId="4" fontId="27" fillId="0" borderId="32" xfId="0" applyNumberFormat="1" applyFont="1" applyBorder="1" applyAlignment="1" applyProtection="1">
      <alignment horizontal="center" vertical="top" wrapText="1"/>
      <protection locked="0"/>
    </xf>
    <xf numFmtId="2" fontId="57" fillId="0" borderId="33" xfId="0" applyNumberFormat="1" applyFont="1" applyBorder="1" applyAlignment="1" applyProtection="1">
      <alignment horizontal="center" vertical="center" wrapText="1"/>
      <protection locked="0"/>
    </xf>
    <xf numFmtId="2" fontId="57" fillId="0" borderId="25" xfId="0" applyNumberFormat="1" applyFont="1" applyBorder="1" applyAlignment="1" applyProtection="1">
      <alignment horizontal="center" vertical="center" wrapText="1"/>
      <protection locked="0"/>
    </xf>
    <xf numFmtId="2" fontId="57" fillId="0" borderId="32" xfId="0" applyNumberFormat="1" applyFont="1" applyBorder="1" applyAlignment="1" applyProtection="1">
      <alignment horizontal="center" vertical="center" wrapText="1"/>
      <protection locked="0"/>
    </xf>
    <xf numFmtId="4" fontId="27" fillId="2" borderId="1" xfId="0" applyNumberFormat="1" applyFont="1" applyFill="1" applyBorder="1" applyAlignment="1" applyProtection="1">
      <alignment horizontal="center" vertical="center" wrapText="1"/>
      <protection locked="0"/>
    </xf>
    <xf numFmtId="0" fontId="27" fillId="2" borderId="1" xfId="0" applyFont="1" applyFill="1" applyBorder="1" applyAlignment="1" applyProtection="1">
      <alignment horizontal="center" vertical="top" wrapText="1"/>
      <protection locked="0"/>
    </xf>
    <xf numFmtId="0" fontId="27" fillId="0" borderId="1" xfId="0" applyFont="1" applyBorder="1" applyAlignment="1" applyProtection="1">
      <alignment horizontal="center" vertical="top" wrapText="1"/>
      <protection locked="0"/>
    </xf>
    <xf numFmtId="14" fontId="27" fillId="0" borderId="33" xfId="0" applyNumberFormat="1" applyFont="1" applyBorder="1" applyAlignment="1" applyProtection="1">
      <alignment horizontal="center" vertical="center"/>
      <protection locked="0"/>
    </xf>
    <xf numFmtId="14" fontId="27" fillId="0" borderId="25" xfId="0" applyNumberFormat="1" applyFont="1" applyBorder="1" applyAlignment="1" applyProtection="1">
      <alignment horizontal="center" vertical="center"/>
      <protection locked="0"/>
    </xf>
    <xf numFmtId="0" fontId="0" fillId="0" borderId="33" xfId="0" applyBorder="1" applyAlignment="1" applyProtection="1">
      <alignment horizontal="center" vertical="top" wrapText="1"/>
      <protection locked="0"/>
    </xf>
    <xf numFmtId="0" fontId="0" fillId="0" borderId="25" xfId="0" applyBorder="1" applyAlignment="1" applyProtection="1">
      <alignment horizontal="center" vertical="top" wrapText="1"/>
      <protection locked="0"/>
    </xf>
    <xf numFmtId="0" fontId="0" fillId="0" borderId="32" xfId="0" applyBorder="1" applyAlignment="1" applyProtection="1">
      <alignment horizontal="center" vertical="top" wrapText="1"/>
      <protection locked="0"/>
    </xf>
    <xf numFmtId="0" fontId="43" fillId="18" borderId="33" xfId="0" applyFont="1" applyFill="1" applyBorder="1" applyAlignment="1">
      <alignment vertical="center" wrapText="1"/>
    </xf>
    <xf numFmtId="0" fontId="43" fillId="18" borderId="25" xfId="0" applyFont="1" applyFill="1" applyBorder="1" applyAlignment="1">
      <alignment vertical="center" wrapText="1"/>
    </xf>
    <xf numFmtId="0" fontId="43" fillId="18" borderId="32" xfId="0" applyFont="1" applyFill="1" applyBorder="1" applyAlignment="1">
      <alignment vertical="center" wrapText="1"/>
    </xf>
    <xf numFmtId="0" fontId="16" fillId="0" borderId="33" xfId="0" applyFont="1" applyBorder="1" applyAlignment="1">
      <alignment vertical="center" wrapText="1"/>
    </xf>
    <xf numFmtId="0" fontId="42" fillId="23" borderId="33" xfId="0" applyFont="1" applyFill="1" applyBorder="1" applyAlignment="1">
      <alignment vertical="center" wrapText="1"/>
    </xf>
    <xf numFmtId="0" fontId="20" fillId="23" borderId="33" xfId="0" applyFont="1" applyFill="1" applyBorder="1" applyAlignment="1">
      <alignment vertical="center" wrapText="1"/>
    </xf>
    <xf numFmtId="0" fontId="20" fillId="23" borderId="33" xfId="0" applyFont="1" applyFill="1" applyBorder="1" applyAlignment="1">
      <alignment vertical="top" wrapText="1"/>
    </xf>
    <xf numFmtId="14" fontId="20" fillId="23" borderId="33" xfId="0" applyNumberFormat="1" applyFont="1" applyFill="1" applyBorder="1" applyAlignment="1">
      <alignment vertical="center"/>
    </xf>
    <xf numFmtId="0" fontId="20" fillId="23" borderId="25" xfId="0" applyFont="1" applyFill="1" applyBorder="1" applyAlignment="1">
      <alignment vertical="center"/>
    </xf>
    <xf numFmtId="0" fontId="20" fillId="23" borderId="32" xfId="0" applyFont="1" applyFill="1" applyBorder="1" applyAlignment="1">
      <alignment vertical="center"/>
    </xf>
    <xf numFmtId="4" fontId="33" fillId="2" borderId="1" xfId="0" applyNumberFormat="1" applyFont="1" applyFill="1" applyBorder="1" applyAlignment="1" applyProtection="1">
      <alignment horizontal="left" vertical="top" wrapText="1"/>
      <protection locked="0"/>
    </xf>
    <xf numFmtId="4" fontId="27" fillId="2" borderId="1" xfId="0" applyNumberFormat="1" applyFont="1" applyFill="1" applyBorder="1" applyAlignment="1" applyProtection="1">
      <alignment horizontal="left" vertical="top" wrapText="1"/>
      <protection locked="0"/>
    </xf>
    <xf numFmtId="0" fontId="20" fillId="0" borderId="33" xfId="0" applyFont="1" applyBorder="1" applyAlignment="1">
      <alignment vertical="center"/>
    </xf>
    <xf numFmtId="0" fontId="20" fillId="0" borderId="25" xfId="0" applyFont="1" applyBorder="1" applyAlignment="1">
      <alignment vertical="center"/>
    </xf>
    <xf numFmtId="0" fontId="20" fillId="0" borderId="32" xfId="0" applyFont="1" applyBorder="1" applyAlignment="1">
      <alignment vertical="center"/>
    </xf>
    <xf numFmtId="0" fontId="46" fillId="2" borderId="33" xfId="0" applyFont="1" applyFill="1" applyBorder="1" applyAlignment="1" applyProtection="1">
      <alignment horizontal="center" vertical="center" wrapText="1"/>
      <protection locked="0"/>
    </xf>
    <xf numFmtId="0" fontId="46" fillId="2" borderId="25" xfId="0" applyFont="1" applyFill="1" applyBorder="1" applyAlignment="1" applyProtection="1">
      <alignment horizontal="center" vertical="center" wrapText="1"/>
      <protection locked="0"/>
    </xf>
    <xf numFmtId="0" fontId="46" fillId="2" borderId="32" xfId="0" applyFont="1" applyFill="1" applyBorder="1" applyAlignment="1" applyProtection="1">
      <alignment horizontal="center" vertical="center" wrapText="1"/>
      <protection locked="0"/>
    </xf>
    <xf numFmtId="0" fontId="33" fillId="2" borderId="1" xfId="0" applyFont="1" applyFill="1" applyBorder="1" applyAlignment="1" applyProtection="1">
      <alignment horizontal="left" vertical="top" wrapText="1"/>
      <protection locked="0"/>
    </xf>
    <xf numFmtId="0" fontId="41" fillId="23" borderId="25" xfId="0" applyFont="1" applyFill="1" applyBorder="1" applyAlignment="1">
      <alignment wrapText="1"/>
    </xf>
    <xf numFmtId="0" fontId="41" fillId="23" borderId="32" xfId="0" applyFont="1" applyFill="1" applyBorder="1" applyAlignment="1">
      <alignment wrapText="1"/>
    </xf>
    <xf numFmtId="0" fontId="20" fillId="23" borderId="25" xfId="0" applyFont="1" applyFill="1" applyBorder="1" applyAlignment="1">
      <alignment wrapText="1"/>
    </xf>
    <xf numFmtId="0" fontId="20" fillId="23" borderId="66" xfId="0" applyFont="1" applyFill="1" applyBorder="1" applyAlignment="1">
      <alignment wrapText="1"/>
    </xf>
    <xf numFmtId="0" fontId="20" fillId="20" borderId="33" xfId="0" applyFont="1" applyFill="1" applyBorder="1" applyAlignment="1">
      <alignment vertical="center" wrapText="1"/>
    </xf>
    <xf numFmtId="0" fontId="20" fillId="20" borderId="25" xfId="0" applyFont="1" applyFill="1" applyBorder="1" applyAlignment="1">
      <alignment vertical="center" wrapText="1"/>
    </xf>
    <xf numFmtId="0" fontId="20" fillId="20" borderId="32" xfId="0" applyFont="1" applyFill="1" applyBorder="1" applyAlignment="1">
      <alignment vertical="center" wrapText="1"/>
    </xf>
    <xf numFmtId="4" fontId="33" fillId="0" borderId="33" xfId="0" applyNumberFormat="1" applyFont="1" applyBorder="1" applyAlignment="1" applyProtection="1">
      <alignment horizontal="center" vertical="center" wrapText="1"/>
      <protection locked="0"/>
    </xf>
    <xf numFmtId="4" fontId="27" fillId="0" borderId="25" xfId="0" applyNumberFormat="1" applyFont="1" applyBorder="1" applyAlignment="1" applyProtection="1">
      <alignment horizontal="center" vertical="center" wrapText="1"/>
      <protection locked="0"/>
    </xf>
    <xf numFmtId="14" fontId="46" fillId="0" borderId="1" xfId="0" applyNumberFormat="1" applyFont="1" applyBorder="1" applyAlignment="1" applyProtection="1">
      <alignment horizontal="center" vertical="center"/>
      <protection locked="0"/>
    </xf>
    <xf numFmtId="0" fontId="16" fillId="0" borderId="76" xfId="0" applyFont="1" applyBorder="1" applyAlignment="1">
      <alignment horizontal="center" vertical="top" wrapText="1"/>
    </xf>
    <xf numFmtId="0" fontId="16" fillId="0" borderId="25" xfId="0" applyFont="1" applyBorder="1" applyAlignment="1">
      <alignment horizontal="center" vertical="top" wrapText="1"/>
    </xf>
    <xf numFmtId="0" fontId="16" fillId="0" borderId="32" xfId="0" applyFont="1" applyBorder="1" applyAlignment="1">
      <alignment horizontal="center" vertical="top" wrapText="1"/>
    </xf>
    <xf numFmtId="9" fontId="27" fillId="0" borderId="33" xfId="7" applyFont="1" applyFill="1" applyBorder="1" applyAlignment="1">
      <alignment horizontal="center" vertical="center"/>
    </xf>
    <xf numFmtId="9" fontId="27" fillId="0" borderId="25" xfId="7" applyFont="1" applyFill="1" applyBorder="1" applyAlignment="1">
      <alignment horizontal="center" vertical="center"/>
    </xf>
    <xf numFmtId="9" fontId="27" fillId="0" borderId="32" xfId="7" applyFont="1" applyFill="1" applyBorder="1" applyAlignment="1">
      <alignment horizontal="center" vertical="center"/>
    </xf>
    <xf numFmtId="9" fontId="27" fillId="0" borderId="1" xfId="0" applyNumberFormat="1" applyFont="1" applyBorder="1" applyAlignment="1">
      <alignment horizontal="center" vertical="center"/>
    </xf>
    <xf numFmtId="165" fontId="27" fillId="0" borderId="33" xfId="0" applyNumberFormat="1" applyFont="1" applyBorder="1" applyAlignment="1">
      <alignment horizontal="center" vertical="center"/>
    </xf>
    <xf numFmtId="165" fontId="27" fillId="0" borderId="25" xfId="0" applyNumberFormat="1" applyFont="1" applyBorder="1" applyAlignment="1">
      <alignment horizontal="center" vertical="center"/>
    </xf>
    <xf numFmtId="165" fontId="27" fillId="0" borderId="32" xfId="0" applyNumberFormat="1" applyFont="1" applyBorder="1" applyAlignment="1">
      <alignment horizontal="center" vertical="center"/>
    </xf>
    <xf numFmtId="0" fontId="65" fillId="0" borderId="1" xfId="0" applyFont="1" applyBorder="1" applyAlignment="1" applyProtection="1">
      <alignment horizontal="left" vertical="top" wrapText="1"/>
      <protection locked="0"/>
    </xf>
    <xf numFmtId="0" fontId="46" fillId="0" borderId="1" xfId="0" applyFont="1" applyBorder="1" applyAlignment="1" applyProtection="1">
      <alignment horizontal="left" vertical="top" wrapText="1"/>
      <protection locked="0"/>
    </xf>
    <xf numFmtId="0" fontId="66" fillId="0" borderId="1" xfId="0" applyFont="1" applyBorder="1" applyAlignment="1" applyProtection="1">
      <alignment horizontal="left" vertical="top" wrapText="1"/>
      <protection locked="0"/>
    </xf>
    <xf numFmtId="0" fontId="46" fillId="0" borderId="1" xfId="0" applyFont="1" applyBorder="1" applyAlignment="1">
      <alignment horizontal="left" vertical="top" wrapText="1"/>
    </xf>
    <xf numFmtId="0" fontId="35" fillId="2" borderId="33" xfId="0" applyFont="1" applyFill="1" applyBorder="1" applyAlignment="1" applyProtection="1">
      <alignment horizontal="left" vertical="top" wrapText="1"/>
      <protection locked="0"/>
    </xf>
    <xf numFmtId="0" fontId="0" fillId="2" borderId="25" xfId="0" applyFill="1" applyBorder="1" applyAlignment="1">
      <alignment horizontal="left" vertical="top" wrapText="1"/>
    </xf>
    <xf numFmtId="0" fontId="0" fillId="2" borderId="32" xfId="0" applyFill="1" applyBorder="1" applyAlignment="1">
      <alignment horizontal="left" vertical="top" wrapText="1"/>
    </xf>
    <xf numFmtId="0" fontId="47" fillId="0" borderId="1" xfId="0" applyFont="1" applyBorder="1" applyAlignment="1" applyProtection="1">
      <alignment vertical="top" wrapText="1"/>
      <protection locked="0"/>
    </xf>
    <xf numFmtId="0" fontId="0" fillId="2" borderId="1" xfId="0" applyFill="1" applyBorder="1" applyAlignment="1" applyProtection="1">
      <alignment horizontal="center" vertical="top" wrapText="1"/>
      <protection locked="0"/>
    </xf>
    <xf numFmtId="2" fontId="65" fillId="0" borderId="33" xfId="0" applyNumberFormat="1" applyFont="1" applyBorder="1" applyAlignment="1" applyProtection="1">
      <alignment horizontal="center" vertical="center" wrapText="1"/>
      <protection locked="0"/>
    </xf>
    <xf numFmtId="2" fontId="46" fillId="0" borderId="25" xfId="0" applyNumberFormat="1" applyFont="1" applyBorder="1" applyAlignment="1" applyProtection="1">
      <alignment horizontal="center" vertical="center" wrapText="1"/>
      <protection locked="0"/>
    </xf>
    <xf numFmtId="2" fontId="46" fillId="0" borderId="32" xfId="0" applyNumberFormat="1"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4" fontId="27" fillId="2" borderId="33" xfId="0" applyNumberFormat="1" applyFont="1" applyFill="1" applyBorder="1" applyAlignment="1" applyProtection="1">
      <alignment horizontal="center" vertical="center" wrapText="1"/>
      <protection locked="0"/>
    </xf>
    <xf numFmtId="4" fontId="27" fillId="2" borderId="25" xfId="0" applyNumberFormat="1" applyFont="1" applyFill="1" applyBorder="1" applyAlignment="1" applyProtection="1">
      <alignment horizontal="center" vertical="center" wrapText="1"/>
      <protection locked="0"/>
    </xf>
    <xf numFmtId="4" fontId="27" fillId="2" borderId="32" xfId="0" applyNumberFormat="1" applyFont="1" applyFill="1" applyBorder="1" applyAlignment="1" applyProtection="1">
      <alignment horizontal="center" vertical="center" wrapText="1"/>
      <protection locked="0"/>
    </xf>
    <xf numFmtId="0" fontId="27" fillId="6" borderId="33" xfId="0" applyFont="1" applyFill="1" applyBorder="1" applyAlignment="1">
      <alignment horizontal="center" vertical="center" wrapText="1"/>
    </xf>
    <xf numFmtId="0" fontId="27" fillId="6" borderId="25" xfId="0" applyFont="1" applyFill="1" applyBorder="1" applyAlignment="1">
      <alignment horizontal="center" vertical="center" wrapText="1"/>
    </xf>
    <xf numFmtId="2" fontId="0" fillId="2" borderId="33" xfId="0" applyNumberFormat="1" applyFill="1" applyBorder="1" applyAlignment="1" applyProtection="1">
      <alignment horizontal="center" vertical="center" wrapText="1"/>
      <protection locked="0"/>
    </xf>
    <xf numFmtId="2" fontId="0" fillId="2" borderId="25" xfId="0" applyNumberFormat="1" applyFill="1" applyBorder="1" applyAlignment="1" applyProtection="1">
      <alignment horizontal="center" vertical="center" wrapText="1"/>
      <protection locked="0"/>
    </xf>
    <xf numFmtId="2" fontId="0" fillId="2" borderId="32" xfId="0" applyNumberFormat="1" applyFill="1" applyBorder="1" applyAlignment="1" applyProtection="1">
      <alignment horizontal="center" vertical="center" wrapText="1"/>
      <protection locked="0"/>
    </xf>
    <xf numFmtId="0" fontId="27" fillId="14" borderId="33" xfId="0" applyFont="1" applyFill="1" applyBorder="1" applyAlignment="1">
      <alignment horizontal="center" vertical="center" wrapText="1"/>
    </xf>
    <xf numFmtId="0" fontId="27" fillId="14" borderId="25" xfId="0" applyFont="1" applyFill="1" applyBorder="1" applyAlignment="1">
      <alignment horizontal="center" vertical="center" wrapText="1"/>
    </xf>
    <xf numFmtId="0" fontId="42" fillId="2" borderId="1" xfId="0" applyFont="1" applyFill="1" applyBorder="1" applyAlignment="1" applyProtection="1">
      <alignment horizontal="center" vertical="center" wrapText="1"/>
      <protection locked="0"/>
    </xf>
    <xf numFmtId="0" fontId="0" fillId="2" borderId="33" xfId="0"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0" fillId="2" borderId="32" xfId="0" applyFill="1" applyBorder="1" applyAlignment="1" applyProtection="1">
      <alignment horizontal="center" vertical="center" wrapText="1"/>
      <protection locked="0"/>
    </xf>
    <xf numFmtId="4" fontId="33" fillId="2" borderId="33" xfId="0" applyNumberFormat="1" applyFont="1" applyFill="1" applyBorder="1" applyAlignment="1" applyProtection="1">
      <alignment horizontal="center" vertical="top" wrapText="1"/>
      <protection locked="0"/>
    </xf>
    <xf numFmtId="0" fontId="27" fillId="2" borderId="66" xfId="0" applyFont="1" applyFill="1" applyBorder="1" applyAlignment="1">
      <alignment horizontal="center" vertical="center"/>
    </xf>
    <xf numFmtId="1" fontId="27" fillId="2" borderId="33" xfId="0" applyNumberFormat="1" applyFont="1" applyFill="1" applyBorder="1" applyAlignment="1">
      <alignment horizontal="center" vertical="center"/>
    </xf>
    <xf numFmtId="1" fontId="27" fillId="2" borderId="25" xfId="0" applyNumberFormat="1" applyFont="1" applyFill="1" applyBorder="1" applyAlignment="1">
      <alignment horizontal="center" vertical="center"/>
    </xf>
    <xf numFmtId="0" fontId="27" fillId="0" borderId="32" xfId="0" applyFont="1" applyBorder="1" applyAlignment="1">
      <alignment horizontal="left" vertical="top" wrapText="1"/>
    </xf>
    <xf numFmtId="0" fontId="35" fillId="0" borderId="25" xfId="0" applyFont="1" applyBorder="1" applyAlignment="1" applyProtection="1">
      <alignment horizontal="left" vertical="top" wrapText="1"/>
      <protection locked="0"/>
    </xf>
    <xf numFmtId="0" fontId="35" fillId="0" borderId="32" xfId="0" applyFont="1" applyBorder="1" applyAlignment="1" applyProtection="1">
      <alignment horizontal="left" vertical="top" wrapText="1"/>
      <protection locked="0"/>
    </xf>
    <xf numFmtId="0" fontId="43" fillId="0" borderId="1" xfId="0" applyFont="1" applyBorder="1" applyAlignment="1">
      <alignment horizontal="center" vertical="center" wrapText="1"/>
    </xf>
    <xf numFmtId="0" fontId="27" fillId="0" borderId="1" xfId="0" quotePrefix="1" applyFont="1" applyBorder="1" applyAlignment="1" applyProtection="1">
      <alignment horizontal="center" vertical="center" wrapText="1"/>
      <protection locked="0"/>
    </xf>
    <xf numFmtId="0" fontId="27" fillId="0" borderId="33" xfId="0" quotePrefix="1" applyFont="1" applyBorder="1" applyAlignment="1" applyProtection="1">
      <alignment horizontal="center" vertical="center" wrapText="1"/>
      <protection locked="0"/>
    </xf>
    <xf numFmtId="0" fontId="27" fillId="0" borderId="25" xfId="0" quotePrefix="1" applyFont="1" applyBorder="1" applyAlignment="1" applyProtection="1">
      <alignment horizontal="center" vertical="center" wrapText="1"/>
      <protection locked="0"/>
    </xf>
    <xf numFmtId="0" fontId="27" fillId="0" borderId="32" xfId="0" quotePrefix="1" applyFont="1" applyBorder="1" applyAlignment="1" applyProtection="1">
      <alignment horizontal="center" vertical="center" wrapText="1"/>
      <protection locked="0"/>
    </xf>
    <xf numFmtId="0" fontId="27" fillId="2" borderId="33" xfId="0" applyFont="1" applyFill="1" applyBorder="1" applyAlignment="1" applyProtection="1">
      <alignment horizontal="center" vertical="center"/>
      <protection locked="0"/>
    </xf>
    <xf numFmtId="0" fontId="27" fillId="2" borderId="25" xfId="0" applyFont="1" applyFill="1" applyBorder="1" applyAlignment="1" applyProtection="1">
      <alignment horizontal="center" vertical="center"/>
      <protection locked="0"/>
    </xf>
    <xf numFmtId="1" fontId="43" fillId="0" borderId="1" xfId="0" applyNumberFormat="1" applyFont="1" applyBorder="1" applyAlignment="1">
      <alignment horizontal="center" vertical="center" wrapText="1"/>
    </xf>
    <xf numFmtId="14" fontId="27" fillId="2" borderId="33" xfId="0" applyNumberFormat="1" applyFont="1" applyFill="1" applyBorder="1" applyAlignment="1" applyProtection="1">
      <alignment horizontal="center" vertical="center" wrapText="1"/>
      <protection locked="0"/>
    </xf>
    <xf numFmtId="14" fontId="27" fillId="2" borderId="25" xfId="0" applyNumberFormat="1" applyFont="1" applyFill="1" applyBorder="1" applyAlignment="1" applyProtection="1">
      <alignment horizontal="center" vertical="center" wrapText="1"/>
      <protection locked="0"/>
    </xf>
    <xf numFmtId="14" fontId="27" fillId="2" borderId="32" xfId="0" applyNumberFormat="1" applyFont="1" applyFill="1" applyBorder="1" applyAlignment="1" applyProtection="1">
      <alignment horizontal="center" vertical="center" wrapText="1"/>
      <protection locked="0"/>
    </xf>
    <xf numFmtId="2" fontId="27" fillId="2" borderId="33" xfId="0" applyNumberFormat="1" applyFont="1" applyFill="1" applyBorder="1" applyAlignment="1">
      <alignment horizontal="center" vertical="center" wrapText="1"/>
    </xf>
    <xf numFmtId="2" fontId="27" fillId="2" borderId="25" xfId="0" applyNumberFormat="1" applyFont="1" applyFill="1" applyBorder="1" applyAlignment="1">
      <alignment horizontal="center" vertical="center" wrapText="1"/>
    </xf>
    <xf numFmtId="2" fontId="27" fillId="2" borderId="32" xfId="0" applyNumberFormat="1" applyFont="1" applyFill="1" applyBorder="1" applyAlignment="1">
      <alignment horizontal="center" vertical="center" wrapText="1"/>
    </xf>
    <xf numFmtId="14" fontId="27" fillId="2" borderId="33" xfId="0" applyNumberFormat="1" applyFont="1" applyFill="1" applyBorder="1" applyAlignment="1" applyProtection="1">
      <alignment horizontal="center" vertical="center"/>
      <protection locked="0"/>
    </xf>
    <xf numFmtId="2" fontId="27" fillId="2" borderId="33" xfId="0" applyNumberFormat="1" applyFont="1" applyFill="1" applyBorder="1" applyAlignment="1" applyProtection="1">
      <alignment horizontal="left" vertical="center" wrapText="1"/>
      <protection locked="0"/>
    </xf>
    <xf numFmtId="2" fontId="27" fillId="2" borderId="25" xfId="0" applyNumberFormat="1" applyFont="1" applyFill="1" applyBorder="1" applyAlignment="1" applyProtection="1">
      <alignment horizontal="left" vertical="center" wrapText="1"/>
      <protection locked="0"/>
    </xf>
    <xf numFmtId="2" fontId="27" fillId="2" borderId="32" xfId="0" applyNumberFormat="1" applyFont="1" applyFill="1" applyBorder="1" applyAlignment="1" applyProtection="1">
      <alignment horizontal="left" vertical="center" wrapText="1"/>
      <protection locked="0"/>
    </xf>
    <xf numFmtId="2" fontId="0" fillId="2" borderId="1" xfId="0" applyNumberFormat="1" applyFill="1" applyBorder="1" applyAlignment="1">
      <alignment horizontal="center" vertical="center" wrapText="1"/>
    </xf>
    <xf numFmtId="2" fontId="27" fillId="2" borderId="1" xfId="0" applyNumberFormat="1" applyFont="1" applyFill="1" applyBorder="1" applyAlignment="1" applyProtection="1">
      <alignment horizontal="left" vertical="center" wrapText="1"/>
      <protection locked="0"/>
    </xf>
    <xf numFmtId="4" fontId="33" fillId="2" borderId="33" xfId="0" applyNumberFormat="1" applyFont="1" applyFill="1" applyBorder="1" applyAlignment="1" applyProtection="1">
      <alignment horizontal="left" vertical="top" wrapText="1"/>
      <protection locked="0"/>
    </xf>
    <xf numFmtId="4" fontId="27" fillId="2" borderId="25" xfId="0" applyNumberFormat="1" applyFont="1" applyFill="1" applyBorder="1" applyAlignment="1" applyProtection="1">
      <alignment horizontal="left" vertical="top" wrapText="1"/>
      <protection locked="0"/>
    </xf>
    <xf numFmtId="4" fontId="27" fillId="2" borderId="32" xfId="0" applyNumberFormat="1" applyFont="1" applyFill="1" applyBorder="1" applyAlignment="1" applyProtection="1">
      <alignment horizontal="left" vertical="top" wrapText="1"/>
      <protection locked="0"/>
    </xf>
    <xf numFmtId="0" fontId="35" fillId="2" borderId="1" xfId="0" applyFont="1" applyFill="1" applyBorder="1" applyAlignment="1" applyProtection="1">
      <alignment horizontal="left" vertical="top" wrapText="1"/>
      <protection locked="0"/>
    </xf>
    <xf numFmtId="0" fontId="0" fillId="2" borderId="1" xfId="0" applyFill="1" applyBorder="1" applyAlignment="1">
      <alignment horizontal="left" vertical="top" wrapText="1"/>
    </xf>
    <xf numFmtId="0" fontId="46" fillId="2" borderId="33" xfId="0" applyFont="1" applyFill="1" applyBorder="1" applyAlignment="1" applyProtection="1">
      <alignment horizontal="left" vertical="center" wrapText="1"/>
      <protection locked="0"/>
    </xf>
    <xf numFmtId="0" fontId="46" fillId="2" borderId="25" xfId="0" applyFont="1" applyFill="1" applyBorder="1" applyAlignment="1" applyProtection="1">
      <alignment horizontal="left" vertical="center" wrapText="1"/>
      <protection locked="0"/>
    </xf>
    <xf numFmtId="0" fontId="46" fillId="2" borderId="32" xfId="0" applyFont="1" applyFill="1" applyBorder="1" applyAlignment="1" applyProtection="1">
      <alignment horizontal="left" vertical="center" wrapText="1"/>
      <protection locked="0"/>
    </xf>
    <xf numFmtId="0" fontId="27" fillId="13" borderId="1" xfId="0" applyFont="1" applyFill="1" applyBorder="1" applyAlignment="1" applyProtection="1">
      <alignment horizontal="center" vertical="center" wrapText="1"/>
      <protection locked="0"/>
    </xf>
    <xf numFmtId="0" fontId="66" fillId="0" borderId="33" xfId="0" applyFont="1" applyBorder="1" applyAlignment="1" applyProtection="1">
      <alignment horizontal="left" vertical="top" wrapText="1"/>
      <protection locked="0"/>
    </xf>
    <xf numFmtId="0" fontId="46" fillId="0" borderId="25" xfId="0" applyFont="1" applyBorder="1" applyAlignment="1">
      <alignment horizontal="left" vertical="top" wrapText="1"/>
    </xf>
    <xf numFmtId="0" fontId="46" fillId="0" borderId="32" xfId="0" applyFont="1" applyBorder="1" applyAlignment="1">
      <alignment horizontal="left" vertical="top" wrapText="1"/>
    </xf>
    <xf numFmtId="0" fontId="0" fillId="0" borderId="1" xfId="0" applyBorder="1" applyAlignment="1" applyProtection="1">
      <alignment vertical="center" wrapText="1"/>
      <protection locked="0"/>
    </xf>
    <xf numFmtId="0" fontId="0" fillId="2" borderId="28" xfId="0" applyFill="1" applyBorder="1" applyAlignment="1" applyProtection="1">
      <alignment horizontal="center" vertical="center"/>
      <protection locked="0"/>
    </xf>
    <xf numFmtId="0" fontId="0" fillId="2" borderId="40" xfId="0" applyFill="1" applyBorder="1" applyAlignment="1" applyProtection="1">
      <alignment horizontal="center" vertical="center"/>
      <protection locked="0"/>
    </xf>
    <xf numFmtId="0" fontId="0" fillId="2" borderId="1" xfId="0" applyFill="1" applyBorder="1" applyAlignment="1">
      <alignment horizontal="center" vertical="center" wrapText="1"/>
    </xf>
    <xf numFmtId="2" fontId="0" fillId="2" borderId="1" xfId="0" applyNumberFormat="1" applyFill="1" applyBorder="1" applyAlignment="1" applyProtection="1">
      <alignment horizontal="center" vertical="center" wrapText="1"/>
      <protection locked="0"/>
    </xf>
    <xf numFmtId="0" fontId="20" fillId="2" borderId="33" xfId="0" applyFont="1" applyFill="1" applyBorder="1" applyAlignment="1">
      <alignment vertical="top" wrapText="1"/>
    </xf>
    <xf numFmtId="0" fontId="20" fillId="2" borderId="25" xfId="0" applyFont="1" applyFill="1" applyBorder="1" applyAlignment="1">
      <alignment vertical="top" wrapText="1"/>
    </xf>
    <xf numFmtId="0" fontId="20" fillId="2" borderId="32" xfId="0" applyFont="1" applyFill="1" applyBorder="1" applyAlignment="1">
      <alignment vertical="top" wrapText="1"/>
    </xf>
    <xf numFmtId="0" fontId="0" fillId="0" borderId="25" xfId="0" applyBorder="1" applyAlignment="1">
      <alignment horizontal="center" vertical="top" wrapText="1"/>
    </xf>
    <xf numFmtId="0" fontId="0" fillId="0" borderId="32" xfId="0" applyBorder="1" applyAlignment="1">
      <alignment horizontal="center" vertical="top" wrapText="1"/>
    </xf>
    <xf numFmtId="4" fontId="0" fillId="2" borderId="1" xfId="0" applyNumberFormat="1" applyFill="1" applyBorder="1" applyAlignment="1" applyProtection="1">
      <alignment horizontal="center" vertical="center" wrapText="1"/>
      <protection locked="0"/>
    </xf>
    <xf numFmtId="4" fontId="27" fillId="2" borderId="1" xfId="0" applyNumberFormat="1" applyFont="1" applyFill="1" applyBorder="1" applyAlignment="1" applyProtection="1">
      <alignment vertical="top" wrapText="1"/>
      <protection locked="0"/>
    </xf>
    <xf numFmtId="0" fontId="0" fillId="0" borderId="1" xfId="0" applyBorder="1" applyAlignment="1">
      <alignment vertical="top" wrapText="1"/>
    </xf>
    <xf numFmtId="9" fontId="0" fillId="2" borderId="33" xfId="0" applyNumberFormat="1" applyFill="1" applyBorder="1" applyAlignment="1">
      <alignment horizontal="center" vertical="center"/>
    </xf>
    <xf numFmtId="9" fontId="62" fillId="2" borderId="33" xfId="0" applyNumberFormat="1" applyFont="1" applyFill="1" applyBorder="1" applyAlignment="1">
      <alignment horizontal="left" vertical="center"/>
    </xf>
    <xf numFmtId="0" fontId="62" fillId="2" borderId="25" xfId="0" applyFont="1" applyFill="1" applyBorder="1" applyAlignment="1">
      <alignment horizontal="left" vertical="center"/>
    </xf>
    <xf numFmtId="0" fontId="62" fillId="2" borderId="32" xfId="0" applyFont="1" applyFill="1" applyBorder="1" applyAlignment="1">
      <alignment horizontal="left" vertical="center"/>
    </xf>
    <xf numFmtId="0" fontId="65" fillId="2" borderId="33" xfId="0" applyFont="1" applyFill="1" applyBorder="1" applyAlignment="1">
      <alignment horizontal="left" vertical="center"/>
    </xf>
    <xf numFmtId="0" fontId="65" fillId="2" borderId="25" xfId="0" applyFont="1" applyFill="1" applyBorder="1" applyAlignment="1">
      <alignment horizontal="left" vertical="center"/>
    </xf>
    <xf numFmtId="0" fontId="65" fillId="2" borderId="32" xfId="0" applyFont="1" applyFill="1" applyBorder="1" applyAlignment="1">
      <alignment horizontal="left" vertical="center"/>
    </xf>
    <xf numFmtId="0" fontId="84" fillId="2" borderId="33" xfId="0" applyFont="1" applyFill="1" applyBorder="1" applyAlignment="1">
      <alignment horizontal="left" vertical="center" wrapText="1"/>
    </xf>
    <xf numFmtId="0" fontId="84" fillId="2" borderId="25" xfId="0" applyFont="1" applyFill="1" applyBorder="1" applyAlignment="1">
      <alignment horizontal="left" vertical="center" wrapText="1"/>
    </xf>
    <xf numFmtId="0" fontId="84" fillId="2" borderId="32" xfId="0" applyFont="1" applyFill="1" applyBorder="1" applyAlignment="1">
      <alignment horizontal="left" vertical="center" wrapText="1"/>
    </xf>
    <xf numFmtId="0" fontId="84" fillId="2" borderId="66" xfId="0" applyFont="1" applyFill="1" applyBorder="1" applyAlignment="1">
      <alignment horizontal="left" vertical="center" wrapText="1"/>
    </xf>
    <xf numFmtId="0" fontId="65" fillId="2" borderId="33" xfId="0" applyFont="1" applyFill="1" applyBorder="1" applyAlignment="1">
      <alignment horizontal="left" vertical="center" wrapText="1"/>
    </xf>
    <xf numFmtId="0" fontId="65" fillId="2" borderId="25" xfId="0" applyFont="1" applyFill="1" applyBorder="1" applyAlignment="1">
      <alignment horizontal="left" vertical="center" wrapText="1"/>
    </xf>
    <xf numFmtId="0" fontId="65" fillId="2" borderId="32" xfId="0" applyFont="1" applyFill="1" applyBorder="1" applyAlignment="1">
      <alignment horizontal="left" vertical="center" wrapText="1"/>
    </xf>
    <xf numFmtId="0" fontId="65" fillId="2" borderId="66" xfId="0" applyFont="1" applyFill="1" applyBorder="1" applyAlignment="1">
      <alignment horizontal="left" vertical="center" wrapText="1"/>
    </xf>
    <xf numFmtId="0" fontId="63" fillId="26" borderId="33" xfId="0" applyFont="1" applyFill="1" applyBorder="1" applyAlignment="1">
      <alignment horizontal="left" vertical="center" wrapText="1"/>
    </xf>
    <xf numFmtId="0" fontId="63" fillId="26" borderId="25" xfId="0" applyFont="1" applyFill="1" applyBorder="1" applyAlignment="1">
      <alignment horizontal="left" vertical="center" wrapText="1"/>
    </xf>
    <xf numFmtId="0" fontId="63" fillId="26" borderId="32" xfId="0" applyFont="1" applyFill="1" applyBorder="1" applyAlignment="1">
      <alignment horizontal="left" vertical="center" wrapText="1"/>
    </xf>
    <xf numFmtId="0" fontId="62" fillId="20" borderId="33" xfId="0" applyFont="1" applyFill="1" applyBorder="1" applyAlignment="1">
      <alignment horizontal="left" vertical="center" wrapText="1"/>
    </xf>
    <xf numFmtId="0" fontId="62" fillId="20" borderId="25" xfId="0" applyFont="1" applyFill="1" applyBorder="1" applyAlignment="1">
      <alignment horizontal="left" vertical="center" wrapText="1"/>
    </xf>
    <xf numFmtId="0" fontId="62" fillId="20" borderId="32" xfId="0" applyFont="1" applyFill="1" applyBorder="1" applyAlignment="1">
      <alignment horizontal="left" vertical="center" wrapText="1"/>
    </xf>
    <xf numFmtId="0" fontId="62" fillId="2" borderId="33" xfId="0" applyFont="1" applyFill="1" applyBorder="1" applyAlignment="1">
      <alignment horizontal="left" vertical="center"/>
    </xf>
    <xf numFmtId="0" fontId="62" fillId="2" borderId="66" xfId="0" applyFont="1" applyFill="1" applyBorder="1" applyAlignment="1">
      <alignment horizontal="left" vertical="center"/>
    </xf>
    <xf numFmtId="0" fontId="65" fillId="24" borderId="25" xfId="0" applyFont="1" applyFill="1" applyBorder="1" applyAlignment="1">
      <alignment horizontal="left" vertical="center"/>
    </xf>
    <xf numFmtId="0" fontId="65" fillId="24" borderId="32" xfId="0" applyFont="1" applyFill="1" applyBorder="1" applyAlignment="1">
      <alignment horizontal="left" vertical="center"/>
    </xf>
    <xf numFmtId="0" fontId="62" fillId="25" borderId="33" xfId="0" applyFont="1" applyFill="1" applyBorder="1" applyAlignment="1">
      <alignment horizontal="left" vertical="center" wrapText="1"/>
    </xf>
    <xf numFmtId="0" fontId="62" fillId="25" borderId="25" xfId="0" applyFont="1" applyFill="1" applyBorder="1" applyAlignment="1">
      <alignment horizontal="left" vertical="center" wrapText="1"/>
    </xf>
    <xf numFmtId="0" fontId="62" fillId="25" borderId="32" xfId="0" applyFont="1" applyFill="1" applyBorder="1" applyAlignment="1">
      <alignment horizontal="left" vertical="center" wrapText="1"/>
    </xf>
    <xf numFmtId="0" fontId="65" fillId="24" borderId="33" xfId="0" applyFont="1" applyFill="1" applyBorder="1" applyAlignment="1">
      <alignment horizontal="left" vertical="center"/>
    </xf>
    <xf numFmtId="0" fontId="62" fillId="24" borderId="33" xfId="0" applyFont="1" applyFill="1" applyBorder="1" applyAlignment="1">
      <alignment horizontal="left" vertical="center" wrapText="1"/>
    </xf>
    <xf numFmtId="0" fontId="62" fillId="24" borderId="25" xfId="0" applyFont="1" applyFill="1" applyBorder="1" applyAlignment="1">
      <alignment horizontal="left" vertical="center" wrapText="1"/>
    </xf>
    <xf numFmtId="0" fontId="62" fillId="24" borderId="32" xfId="0" applyFont="1" applyFill="1" applyBorder="1" applyAlignment="1">
      <alignment horizontal="left" vertical="center" wrapText="1"/>
    </xf>
    <xf numFmtId="0" fontId="46" fillId="2" borderId="1" xfId="0" applyFont="1" applyFill="1" applyBorder="1" applyAlignment="1">
      <alignment horizontal="center" vertical="center" wrapText="1"/>
    </xf>
    <xf numFmtId="0" fontId="48" fillId="22" borderId="37" xfId="0" applyFont="1" applyFill="1" applyBorder="1" applyAlignment="1">
      <alignment horizontal="center"/>
    </xf>
    <xf numFmtId="0" fontId="48" fillId="22" borderId="38" xfId="0" applyFont="1" applyFill="1" applyBorder="1" applyAlignment="1">
      <alignment horizontal="center"/>
    </xf>
    <xf numFmtId="0" fontId="48" fillId="22" borderId="23" xfId="0" applyFont="1" applyFill="1" applyBorder="1" applyAlignment="1">
      <alignment horizontal="center"/>
    </xf>
    <xf numFmtId="0" fontId="45" fillId="0" borderId="45" xfId="0" applyFont="1" applyBorder="1" applyAlignment="1">
      <alignment horizontal="left" vertical="center" wrapText="1"/>
    </xf>
    <xf numFmtId="0" fontId="45" fillId="0" borderId="58" xfId="0" applyFont="1" applyBorder="1" applyAlignment="1">
      <alignment horizontal="left" vertical="center" wrapText="1"/>
    </xf>
    <xf numFmtId="0" fontId="45" fillId="0" borderId="56" xfId="0" applyFont="1" applyBorder="1" applyAlignment="1">
      <alignment horizontal="left" vertical="center" wrapText="1"/>
    </xf>
    <xf numFmtId="0" fontId="40" fillId="0" borderId="33" xfId="0" applyFont="1" applyBorder="1" applyAlignment="1">
      <alignment horizontal="left" vertical="center" wrapText="1"/>
    </xf>
    <xf numFmtId="0" fontId="40" fillId="0" borderId="25" xfId="0" applyFont="1" applyBorder="1" applyAlignment="1">
      <alignment horizontal="left" vertical="center" wrapText="1"/>
    </xf>
    <xf numFmtId="0" fontId="40" fillId="0" borderId="66" xfId="0" applyFont="1" applyBorder="1" applyAlignment="1">
      <alignment horizontal="left" vertical="center" wrapText="1"/>
    </xf>
    <xf numFmtId="0" fontId="40" fillId="0" borderId="33"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66" xfId="0" applyFont="1" applyBorder="1" applyAlignment="1">
      <alignment horizontal="center" vertical="center" wrapText="1"/>
    </xf>
    <xf numFmtId="0" fontId="40" fillId="0" borderId="32" xfId="0" applyFont="1" applyBorder="1" applyAlignment="1">
      <alignment horizontal="center" vertical="center" wrapText="1"/>
    </xf>
    <xf numFmtId="0" fontId="40" fillId="0" borderId="32" xfId="0" applyFont="1" applyBorder="1" applyAlignment="1">
      <alignment horizontal="left" vertical="center" wrapText="1"/>
    </xf>
    <xf numFmtId="0" fontId="48" fillId="21" borderId="75" xfId="0" applyFont="1" applyFill="1" applyBorder="1" applyAlignment="1">
      <alignment horizontal="center" vertical="center"/>
    </xf>
    <xf numFmtId="0" fontId="48" fillId="21" borderId="14" xfId="0" applyFont="1" applyFill="1" applyBorder="1" applyAlignment="1">
      <alignment horizontal="center" vertical="center"/>
    </xf>
    <xf numFmtId="0" fontId="48" fillId="21" borderId="31" xfId="0" applyFont="1" applyFill="1" applyBorder="1" applyAlignment="1">
      <alignment horizontal="center" vertical="center"/>
    </xf>
    <xf numFmtId="0" fontId="3" fillId="8" borderId="53"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42" fillId="0" borderId="33" xfId="0" applyFont="1" applyBorder="1" applyAlignment="1">
      <alignment horizontal="left" vertical="center" wrapText="1"/>
    </xf>
    <xf numFmtId="0" fontId="42" fillId="0" borderId="25" xfId="0" applyFont="1" applyBorder="1" applyAlignment="1">
      <alignment horizontal="left" vertical="center" wrapText="1"/>
    </xf>
    <xf numFmtId="0" fontId="42" fillId="0" borderId="32" xfId="0" applyFont="1" applyBorder="1" applyAlignment="1">
      <alignment horizontal="left"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31" fillId="8" borderId="28" xfId="1" applyFont="1" applyFill="1" applyBorder="1" applyAlignment="1">
      <alignment horizontal="center" vertical="center"/>
    </xf>
    <xf numFmtId="0" fontId="31" fillId="8" borderId="14" xfId="1" applyFont="1" applyFill="1" applyBorder="1" applyAlignment="1">
      <alignment horizontal="center" vertical="center"/>
    </xf>
    <xf numFmtId="0" fontId="31" fillId="8" borderId="31" xfId="1" applyFont="1" applyFill="1" applyBorder="1" applyAlignment="1">
      <alignment horizontal="center" vertical="center"/>
    </xf>
    <xf numFmtId="0" fontId="31" fillId="8" borderId="20" xfId="1" applyFont="1" applyFill="1" applyBorder="1" applyAlignment="1">
      <alignment horizontal="center" vertical="center" wrapText="1"/>
    </xf>
    <xf numFmtId="0" fontId="31" fillId="8" borderId="88" xfId="1" applyFont="1" applyFill="1" applyBorder="1" applyAlignment="1">
      <alignment horizontal="center" vertical="center" wrapText="1"/>
    </xf>
    <xf numFmtId="14" fontId="6" fillId="8" borderId="30" xfId="1" applyNumberFormat="1" applyFont="1" applyFill="1" applyBorder="1" applyAlignment="1">
      <alignment horizontal="center" vertical="center" wrapText="1"/>
    </xf>
    <xf numFmtId="0" fontId="6" fillId="8" borderId="25" xfId="1" applyFont="1" applyFill="1" applyBorder="1" applyAlignment="1">
      <alignment horizontal="center" vertical="center" wrapText="1"/>
    </xf>
    <xf numFmtId="0" fontId="6" fillId="8" borderId="32" xfId="1" applyFont="1" applyFill="1" applyBorder="1" applyAlignment="1">
      <alignment horizontal="center" vertical="center" wrapText="1"/>
    </xf>
    <xf numFmtId="0" fontId="6" fillId="8" borderId="30" xfId="1" applyFont="1" applyFill="1" applyBorder="1" applyAlignment="1">
      <alignment horizontal="center" vertical="center" wrapText="1"/>
    </xf>
    <xf numFmtId="0" fontId="13" fillId="0" borderId="34" xfId="1" applyFont="1" applyBorder="1" applyAlignment="1">
      <alignment horizontal="center" vertical="center" wrapText="1"/>
    </xf>
    <xf numFmtId="0" fontId="13" fillId="0" borderId="59" xfId="1" applyFont="1" applyBorder="1" applyAlignment="1">
      <alignment horizontal="center" vertical="center" wrapText="1"/>
    </xf>
    <xf numFmtId="0" fontId="13" fillId="0" borderId="35" xfId="1" applyFont="1" applyBorder="1" applyAlignment="1">
      <alignment horizontal="center" vertical="center" wrapText="1"/>
    </xf>
    <xf numFmtId="0" fontId="4" fillId="0" borderId="45" xfId="0" applyFont="1" applyBorder="1" applyAlignment="1">
      <alignment horizontal="center" vertical="center" wrapText="1"/>
    </xf>
    <xf numFmtId="0" fontId="4" fillId="0" borderId="58" xfId="0" applyFont="1" applyBorder="1" applyAlignment="1">
      <alignment horizontal="center" vertical="center"/>
    </xf>
    <xf numFmtId="0" fontId="4" fillId="0" borderId="56" xfId="0" applyFont="1" applyBorder="1" applyAlignment="1">
      <alignment horizontal="center" vertical="center"/>
    </xf>
    <xf numFmtId="0" fontId="0" fillId="0" borderId="31" xfId="0" applyBorder="1" applyAlignment="1">
      <alignment horizontal="center" vertical="center" wrapText="1"/>
    </xf>
    <xf numFmtId="0" fontId="0" fillId="0" borderId="27" xfId="0" applyBorder="1" applyAlignment="1">
      <alignment horizontal="center" vertical="center" wrapText="1"/>
    </xf>
    <xf numFmtId="0" fontId="24" fillId="8" borderId="93" xfId="5" applyFont="1" applyFill="1" applyBorder="1" applyAlignment="1">
      <alignment horizontal="center" vertical="center" wrapText="1"/>
    </xf>
    <xf numFmtId="0" fontId="24" fillId="8" borderId="3" xfId="5" applyFont="1" applyFill="1" applyBorder="1" applyAlignment="1">
      <alignment horizontal="center" vertical="center" wrapText="1"/>
    </xf>
    <xf numFmtId="0" fontId="24" fillId="8" borderId="94" xfId="5" applyFont="1" applyFill="1" applyBorder="1" applyAlignment="1">
      <alignment horizontal="center" vertical="center" wrapText="1"/>
    </xf>
    <xf numFmtId="0" fontId="39" fillId="7" borderId="39" xfId="1" applyFont="1" applyFill="1" applyBorder="1" applyAlignment="1">
      <alignment horizontal="center" vertical="center" wrapText="1"/>
    </xf>
    <xf numFmtId="0" fontId="39" fillId="7" borderId="87" xfId="1" applyFont="1" applyFill="1" applyBorder="1" applyAlignment="1">
      <alignment horizontal="center" vertical="center" wrapText="1"/>
    </xf>
    <xf numFmtId="0" fontId="39" fillId="8" borderId="5" xfId="5" applyFont="1" applyFill="1" applyBorder="1" applyAlignment="1">
      <alignment horizontal="center" vertical="center" wrapText="1"/>
    </xf>
    <xf numFmtId="0" fontId="24" fillId="8" borderId="10" xfId="5" applyFont="1" applyFill="1" applyBorder="1" applyAlignment="1">
      <alignment horizontal="center" vertical="center" wrapText="1"/>
    </xf>
    <xf numFmtId="0" fontId="24" fillId="8" borderId="51" xfId="5" applyFont="1" applyFill="1" applyBorder="1" applyAlignment="1">
      <alignment horizontal="left" vertical="center" wrapText="1" indent="2"/>
    </xf>
    <xf numFmtId="0" fontId="24" fillId="8" borderId="49" xfId="5" applyFont="1" applyFill="1" applyBorder="1" applyAlignment="1">
      <alignment horizontal="left" vertical="center" wrapText="1" indent="2"/>
    </xf>
    <xf numFmtId="0" fontId="58" fillId="8" borderId="2" xfId="5" applyFont="1" applyFill="1" applyBorder="1" applyAlignment="1">
      <alignment horizontal="center" vertical="center" wrapText="1"/>
    </xf>
    <xf numFmtId="0" fontId="58" fillId="8" borderId="3" xfId="5" applyFont="1" applyFill="1" applyBorder="1" applyAlignment="1">
      <alignment horizontal="center" vertical="center" wrapText="1"/>
    </xf>
    <xf numFmtId="0" fontId="24" fillId="8" borderId="60" xfId="5" applyFont="1" applyFill="1" applyBorder="1" applyAlignment="1">
      <alignment horizontal="center" vertical="center" wrapText="1"/>
    </xf>
    <xf numFmtId="0" fontId="0" fillId="0" borderId="63" xfId="0" applyBorder="1" applyAlignment="1">
      <alignment horizontal="center" vertical="center" wrapText="1"/>
    </xf>
    <xf numFmtId="0" fontId="23" fillId="0" borderId="7" xfId="1" applyFont="1" applyBorder="1" applyAlignment="1">
      <alignment horizontal="center" vertical="center" wrapText="1"/>
    </xf>
    <xf numFmtId="0" fontId="18" fillId="0" borderId="0" xfId="1" applyFont="1" applyAlignment="1">
      <alignment horizontal="center" vertical="center" wrapText="1"/>
    </xf>
    <xf numFmtId="0" fontId="58" fillId="8" borderId="7" xfId="5" applyFont="1" applyFill="1" applyBorder="1" applyAlignment="1">
      <alignment horizontal="center" vertical="top" wrapText="1"/>
    </xf>
    <xf numFmtId="0" fontId="58" fillId="8" borderId="0" xfId="5" applyFont="1" applyFill="1" applyAlignment="1">
      <alignment horizontal="center" vertical="top" wrapText="1"/>
    </xf>
    <xf numFmtId="0" fontId="58" fillId="8" borderId="2" xfId="5" applyFont="1" applyFill="1" applyBorder="1" applyAlignment="1">
      <alignment horizontal="left" vertical="center" wrapText="1"/>
    </xf>
    <xf numFmtId="0" fontId="58" fillId="8" borderId="3" xfId="5" applyFont="1" applyFill="1" applyBorder="1" applyAlignment="1">
      <alignment horizontal="left" vertical="center" wrapText="1"/>
    </xf>
    <xf numFmtId="0" fontId="58" fillId="8" borderId="5" xfId="5" applyFont="1" applyFill="1" applyBorder="1" applyAlignment="1">
      <alignment horizontal="center" vertical="center" wrapText="1"/>
    </xf>
    <xf numFmtId="0" fontId="58" fillId="8" borderId="10" xfId="5" applyFont="1" applyFill="1" applyBorder="1" applyAlignment="1">
      <alignment horizontal="center" vertical="center" wrapText="1"/>
    </xf>
    <xf numFmtId="0" fontId="58" fillId="8" borderId="7" xfId="5" applyFont="1" applyFill="1" applyBorder="1" applyAlignment="1">
      <alignment horizontal="center" vertical="center" wrapText="1"/>
    </xf>
    <xf numFmtId="0" fontId="58" fillId="8" borderId="0" xfId="5" applyFont="1" applyFill="1" applyAlignment="1">
      <alignment horizontal="center" vertical="center" wrapText="1"/>
    </xf>
    <xf numFmtId="0" fontId="58" fillId="8" borderId="16" xfId="5" applyFont="1" applyFill="1" applyBorder="1" applyAlignment="1">
      <alignment horizontal="center" vertical="center" wrapText="1"/>
    </xf>
    <xf numFmtId="0" fontId="58" fillId="8" borderId="41" xfId="5" applyFont="1" applyFill="1" applyBorder="1" applyAlignment="1">
      <alignment horizontal="center" vertical="center" wrapText="1"/>
    </xf>
    <xf numFmtId="0" fontId="27" fillId="0" borderId="30"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35" fillId="11" borderId="30" xfId="0" applyFont="1" applyFill="1" applyBorder="1" applyAlignment="1">
      <alignment horizontal="center" vertical="center" wrapText="1"/>
    </xf>
    <xf numFmtId="0" fontId="35" fillId="11" borderId="25" xfId="0" applyFont="1" applyFill="1" applyBorder="1" applyAlignment="1">
      <alignment horizontal="center" vertical="center" wrapText="1"/>
    </xf>
    <xf numFmtId="0" fontId="35" fillId="11" borderId="26" xfId="0" applyFont="1" applyFill="1" applyBorder="1" applyAlignment="1">
      <alignment horizontal="center" vertical="center" wrapText="1"/>
    </xf>
    <xf numFmtId="0" fontId="27" fillId="11" borderId="30" xfId="0" applyFont="1" applyFill="1" applyBorder="1" applyAlignment="1">
      <alignment horizontal="center" vertical="center" wrapText="1"/>
    </xf>
    <xf numFmtId="0" fontId="27" fillId="11" borderId="25" xfId="0" applyFont="1" applyFill="1" applyBorder="1" applyAlignment="1">
      <alignment horizontal="center" vertical="center" wrapText="1"/>
    </xf>
    <xf numFmtId="0" fontId="27" fillId="11" borderId="26" xfId="0" applyFont="1" applyFill="1" applyBorder="1" applyAlignment="1">
      <alignment horizontal="center" vertical="center" wrapText="1"/>
    </xf>
    <xf numFmtId="0" fontId="27" fillId="13" borderId="30" xfId="0" applyFont="1" applyFill="1" applyBorder="1" applyAlignment="1">
      <alignment horizontal="center" vertical="center" wrapText="1"/>
    </xf>
    <xf numFmtId="0" fontId="27" fillId="13" borderId="25" xfId="0" applyFont="1" applyFill="1" applyBorder="1" applyAlignment="1">
      <alignment horizontal="center" vertical="center" wrapText="1"/>
    </xf>
    <xf numFmtId="0" fontId="27" fillId="13" borderId="32" xfId="0" applyFont="1" applyFill="1" applyBorder="1" applyAlignment="1">
      <alignment horizontal="center" vertical="center" wrapText="1"/>
    </xf>
    <xf numFmtId="0" fontId="27" fillId="13" borderId="33" xfId="0" applyFont="1" applyFill="1" applyBorder="1" applyAlignment="1">
      <alignment horizontal="center" vertical="center" wrapText="1"/>
    </xf>
    <xf numFmtId="0" fontId="27" fillId="0" borderId="33" xfId="0" applyFont="1" applyBorder="1" applyAlignment="1">
      <alignment horizontal="center" vertical="center" wrapText="1"/>
    </xf>
    <xf numFmtId="0" fontId="27" fillId="0" borderId="2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45" xfId="0" applyBorder="1" applyAlignment="1">
      <alignment horizontal="center" vertical="center"/>
    </xf>
    <xf numFmtId="0" fontId="0" fillId="0" borderId="30"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44" xfId="0" applyBorder="1" applyAlignment="1">
      <alignment horizontal="center" vertical="center" wrapText="1"/>
    </xf>
    <xf numFmtId="0" fontId="0" fillId="0" borderId="32" xfId="0" applyBorder="1" applyAlignment="1">
      <alignment horizontal="center" vertical="center" wrapText="1"/>
    </xf>
    <xf numFmtId="0" fontId="0" fillId="0" borderId="36" xfId="0" applyBorder="1" applyAlignment="1">
      <alignment horizontal="center" vertical="center" wrapText="1"/>
    </xf>
    <xf numFmtId="0" fontId="0" fillId="0" borderId="58" xfId="0" applyBorder="1" applyAlignment="1">
      <alignment horizontal="center" vertical="center" wrapText="1"/>
    </xf>
    <xf numFmtId="0" fontId="0" fillId="0" borderId="42" xfId="0" applyBorder="1" applyAlignment="1">
      <alignment horizontal="center" vertical="center" wrapText="1"/>
    </xf>
    <xf numFmtId="0" fontId="0" fillId="0" borderId="33" xfId="0" applyBorder="1" applyAlignment="1">
      <alignment horizontal="center" vertical="center"/>
    </xf>
    <xf numFmtId="0" fontId="0" fillId="0" borderId="25" xfId="0" applyBorder="1" applyAlignment="1">
      <alignment horizontal="center" vertical="center"/>
    </xf>
    <xf numFmtId="14" fontId="0" fillId="6" borderId="33" xfId="0" applyNumberFormat="1" applyFill="1" applyBorder="1" applyAlignment="1">
      <alignment horizontal="center" vertical="center"/>
    </xf>
    <xf numFmtId="14" fontId="0" fillId="6" borderId="25" xfId="0" applyNumberFormat="1" applyFill="1" applyBorder="1" applyAlignment="1">
      <alignment horizontal="center" vertical="center"/>
    </xf>
    <xf numFmtId="14" fontId="0" fillId="6" borderId="32" xfId="0" applyNumberFormat="1" applyFill="1" applyBorder="1" applyAlignment="1">
      <alignment horizontal="center" vertical="center"/>
    </xf>
    <xf numFmtId="4" fontId="0" fillId="0" borderId="30" xfId="0" applyNumberFormat="1" applyBorder="1" applyAlignment="1">
      <alignment horizontal="center" vertical="center" wrapText="1"/>
    </xf>
    <xf numFmtId="4" fontId="0" fillId="0" borderId="25" xfId="0" applyNumberFormat="1" applyBorder="1" applyAlignment="1">
      <alignment horizontal="center" vertical="center" wrapText="1"/>
    </xf>
    <xf numFmtId="4" fontId="0" fillId="0" borderId="32" xfId="0" applyNumberFormat="1" applyBorder="1" applyAlignment="1">
      <alignment horizontal="center" vertical="center" wrapText="1"/>
    </xf>
    <xf numFmtId="4" fontId="0" fillId="0" borderId="33" xfId="0" applyNumberFormat="1" applyBorder="1" applyAlignment="1">
      <alignment horizontal="center" vertical="center" wrapText="1"/>
    </xf>
    <xf numFmtId="0" fontId="0" fillId="0" borderId="33" xfId="0" applyBorder="1" applyAlignment="1">
      <alignment horizontal="center" vertical="center" wrapText="1"/>
    </xf>
    <xf numFmtId="2" fontId="0" fillId="0" borderId="1" xfId="0" applyNumberFormat="1" applyBorder="1" applyAlignment="1">
      <alignment horizontal="center" vertical="center" wrapText="1"/>
    </xf>
    <xf numFmtId="2" fontId="0" fillId="0" borderId="33" xfId="0" applyNumberForma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14" fontId="0" fillId="6" borderId="1" xfId="0" applyNumberFormat="1" applyFill="1" applyBorder="1" applyAlignment="1">
      <alignment horizontal="center" vertical="center"/>
    </xf>
    <xf numFmtId="0" fontId="0" fillId="0" borderId="1" xfId="0" applyBorder="1" applyAlignment="1">
      <alignment horizontal="center" vertical="center" wrapText="1"/>
    </xf>
    <xf numFmtId="0" fontId="0" fillId="0" borderId="33" xfId="0" applyBorder="1" applyAlignment="1">
      <alignment horizontal="left" vertical="center" wrapText="1"/>
    </xf>
    <xf numFmtId="0" fontId="0" fillId="0" borderId="32" xfId="0" applyBorder="1" applyAlignment="1">
      <alignment horizontal="left" vertical="center" wrapText="1"/>
    </xf>
    <xf numFmtId="0" fontId="0" fillId="0" borderId="60" xfId="0" applyBorder="1" applyAlignment="1">
      <alignment horizontal="center" vertical="center" wrapText="1"/>
    </xf>
    <xf numFmtId="0" fontId="0" fillId="0" borderId="40" xfId="0" applyBorder="1" applyAlignment="1">
      <alignment horizontal="center" vertical="center" wrapText="1"/>
    </xf>
    <xf numFmtId="0" fontId="0" fillId="0" borderId="59" xfId="0" applyBorder="1" applyAlignment="1">
      <alignment horizontal="center" vertical="center" wrapText="1"/>
    </xf>
    <xf numFmtId="4" fontId="0" fillId="0" borderId="1" xfId="0" applyNumberFormat="1" applyBorder="1" applyAlignment="1">
      <alignment horizontal="center" vertical="center" wrapText="1"/>
    </xf>
    <xf numFmtId="14" fontId="0" fillId="6" borderId="30" xfId="0" applyNumberFormat="1" applyFill="1" applyBorder="1" applyAlignment="1">
      <alignment horizontal="center" vertical="center"/>
    </xf>
    <xf numFmtId="0" fontId="0" fillId="0" borderId="28" xfId="0" applyBorder="1" applyAlignment="1">
      <alignment horizontal="left" vertical="center" wrapText="1"/>
    </xf>
    <xf numFmtId="0" fontId="0" fillId="0" borderId="40" xfId="0" applyBorder="1" applyAlignment="1">
      <alignment horizontal="left" vertical="center" wrapText="1"/>
    </xf>
    <xf numFmtId="0" fontId="0" fillId="0" borderId="32" xfId="0" applyBorder="1" applyAlignment="1">
      <alignment horizontal="center" vertical="center"/>
    </xf>
    <xf numFmtId="2" fontId="0" fillId="0" borderId="25" xfId="0" applyNumberFormat="1" applyBorder="1" applyAlignment="1">
      <alignment horizontal="center" vertical="center" wrapText="1"/>
    </xf>
    <xf numFmtId="2" fontId="0" fillId="0" borderId="32" xfId="0" applyNumberFormat="1" applyBorder="1" applyAlignment="1">
      <alignment horizontal="center" vertical="center" wrapText="1"/>
    </xf>
    <xf numFmtId="1" fontId="2" fillId="3" borderId="1" xfId="0" applyNumberFormat="1" applyFont="1" applyFill="1" applyBorder="1" applyAlignment="1">
      <alignment horizontal="center" vertical="center" wrapText="1"/>
    </xf>
    <xf numFmtId="1" fontId="2" fillId="3" borderId="33"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45" xfId="0" applyBorder="1" applyAlignment="1">
      <alignment horizontal="center" vertical="center" wrapText="1"/>
    </xf>
    <xf numFmtId="0" fontId="0" fillId="0" borderId="16" xfId="0" applyBorder="1" applyAlignment="1">
      <alignment horizontal="center" vertical="center" wrapText="1"/>
    </xf>
    <xf numFmtId="0" fontId="0" fillId="0" borderId="1" xfId="0" applyBorder="1" applyAlignment="1">
      <alignment horizontal="left" vertical="center" wrapText="1"/>
    </xf>
    <xf numFmtId="0" fontId="26" fillId="0" borderId="1" xfId="0" applyFont="1" applyBorder="1" applyAlignment="1">
      <alignment horizontal="left"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0" fillId="0" borderId="60" xfId="0" applyBorder="1" applyAlignment="1">
      <alignment horizontal="center" vertical="center"/>
    </xf>
    <xf numFmtId="0" fontId="0" fillId="0" borderId="40" xfId="0" applyBorder="1" applyAlignment="1">
      <alignment horizontal="center" vertical="center"/>
    </xf>
    <xf numFmtId="0" fontId="0" fillId="0" borderId="29" xfId="0" applyBorder="1" applyAlignment="1">
      <alignment horizontal="center" vertical="center"/>
    </xf>
    <xf numFmtId="0" fontId="2" fillId="3" borderId="30"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41" xfId="0" applyBorder="1" applyAlignment="1">
      <alignment horizontal="center" vertical="center" wrapText="1"/>
    </xf>
    <xf numFmtId="0" fontId="0" fillId="0" borderId="28" xfId="0" applyBorder="1" applyAlignment="1">
      <alignment horizontal="center" vertical="center" wrapText="1"/>
    </xf>
    <xf numFmtId="0" fontId="0" fillId="0" borderId="35" xfId="0" applyBorder="1" applyAlignment="1">
      <alignment horizontal="center" vertical="center" wrapText="1"/>
    </xf>
    <xf numFmtId="0" fontId="0" fillId="0" borderId="14" xfId="0" applyBorder="1" applyAlignment="1">
      <alignment horizontal="center" vertical="center"/>
    </xf>
    <xf numFmtId="0" fontId="0" fillId="0" borderId="0" xfId="0" applyAlignment="1">
      <alignment horizontal="center" vertical="center"/>
    </xf>
    <xf numFmtId="0" fontId="0" fillId="0" borderId="61" xfId="0" applyBorder="1" applyAlignment="1">
      <alignment horizontal="center" vertical="center"/>
    </xf>
    <xf numFmtId="0" fontId="0" fillId="0" borderId="56" xfId="0" applyBorder="1" applyAlignment="1">
      <alignment horizontal="center" vertical="center" wrapText="1"/>
    </xf>
    <xf numFmtId="2" fontId="0" fillId="0" borderId="28" xfId="0" applyNumberFormat="1" applyBorder="1" applyAlignment="1">
      <alignment horizontal="center" vertical="center" wrapText="1"/>
    </xf>
    <xf numFmtId="2" fontId="0" fillId="0" borderId="40" xfId="0" applyNumberFormat="1" applyBorder="1" applyAlignment="1">
      <alignment horizontal="center" vertical="center" wrapText="1"/>
    </xf>
    <xf numFmtId="14" fontId="0" fillId="0" borderId="33" xfId="0" applyNumberFormat="1" applyBorder="1" applyAlignment="1">
      <alignment horizontal="center" vertical="center"/>
    </xf>
    <xf numFmtId="4" fontId="0" fillId="0" borderId="45" xfId="0" applyNumberFormat="1" applyBorder="1" applyAlignment="1">
      <alignment horizontal="center" vertical="center" wrapText="1"/>
    </xf>
    <xf numFmtId="4" fontId="0" fillId="0" borderId="58" xfId="0" applyNumberFormat="1" applyBorder="1" applyAlignment="1">
      <alignment horizontal="center" vertical="center" wrapText="1"/>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0" borderId="29" xfId="0" applyBorder="1" applyAlignment="1">
      <alignment horizontal="center" vertical="center" wrapText="1"/>
    </xf>
    <xf numFmtId="14" fontId="0" fillId="0" borderId="25" xfId="0" applyNumberFormat="1" applyBorder="1" applyAlignment="1">
      <alignment horizontal="center" vertical="center"/>
    </xf>
    <xf numFmtId="14" fontId="0" fillId="0" borderId="32" xfId="0" applyNumberFormat="1" applyBorder="1" applyAlignment="1">
      <alignment horizontal="center" vertical="center"/>
    </xf>
    <xf numFmtId="0" fontId="3" fillId="0" borderId="3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2" xfId="0" applyFont="1" applyBorder="1" applyAlignment="1">
      <alignment horizontal="center" vertical="center" wrapText="1"/>
    </xf>
    <xf numFmtId="0" fontId="0" fillId="2" borderId="34" xfId="0" applyFill="1" applyBorder="1" applyAlignment="1">
      <alignment horizontal="center" vertical="center" wrapText="1"/>
    </xf>
    <xf numFmtId="0" fontId="0" fillId="2" borderId="59" xfId="0" applyFill="1" applyBorder="1" applyAlignment="1">
      <alignment horizontal="center" vertical="center" wrapText="1"/>
    </xf>
    <xf numFmtId="0" fontId="0" fillId="2" borderId="57" xfId="0" applyFill="1" applyBorder="1" applyAlignment="1">
      <alignment horizontal="center" vertical="center" wrapText="1"/>
    </xf>
    <xf numFmtId="0" fontId="0" fillId="0" borderId="26" xfId="0" applyBorder="1" applyAlignment="1">
      <alignment horizontal="center" vertical="center"/>
    </xf>
    <xf numFmtId="0" fontId="0" fillId="0" borderId="57" xfId="0" applyBorder="1" applyAlignment="1">
      <alignment horizontal="center" vertical="center" wrapText="1"/>
    </xf>
    <xf numFmtId="4" fontId="0" fillId="2" borderId="30" xfId="0" applyNumberFormat="1" applyFill="1" applyBorder="1" applyAlignment="1">
      <alignment horizontal="center" vertical="center" wrapText="1"/>
    </xf>
    <xf numFmtId="4" fontId="0" fillId="2" borderId="25" xfId="0" applyNumberFormat="1" applyFill="1" applyBorder="1" applyAlignment="1">
      <alignment horizontal="center" vertical="center" wrapText="1"/>
    </xf>
    <xf numFmtId="4" fontId="0" fillId="2" borderId="32" xfId="0" applyNumberFormat="1" applyFill="1" applyBorder="1" applyAlignment="1">
      <alignment horizontal="center" vertical="center" wrapText="1"/>
    </xf>
    <xf numFmtId="1" fontId="2" fillId="3" borderId="30" xfId="0" applyNumberFormat="1" applyFont="1" applyFill="1" applyBorder="1" applyAlignment="1">
      <alignment horizontal="center" vertical="center" wrapText="1"/>
    </xf>
    <xf numFmtId="1" fontId="2" fillId="3" borderId="25" xfId="0" applyNumberFormat="1" applyFont="1" applyFill="1" applyBorder="1" applyAlignment="1">
      <alignment horizontal="center" vertical="center" wrapText="1"/>
    </xf>
    <xf numFmtId="0" fontId="0" fillId="0" borderId="55" xfId="0" applyBorder="1" applyAlignment="1">
      <alignment horizontal="left" vertical="center" wrapText="1"/>
    </xf>
    <xf numFmtId="0" fontId="0" fillId="2" borderId="32" xfId="0" applyFill="1" applyBorder="1" applyAlignment="1">
      <alignment horizontal="center" vertical="center" wrapText="1"/>
    </xf>
    <xf numFmtId="4" fontId="0" fillId="2" borderId="45" xfId="0" applyNumberFormat="1" applyFill="1" applyBorder="1" applyAlignment="1">
      <alignment horizontal="center" vertical="center" wrapText="1"/>
    </xf>
    <xf numFmtId="4" fontId="0" fillId="2" borderId="58" xfId="0" applyNumberFormat="1" applyFill="1" applyBorder="1" applyAlignment="1">
      <alignment horizontal="center" vertical="center" wrapText="1"/>
    </xf>
    <xf numFmtId="4" fontId="0" fillId="2" borderId="56" xfId="0" applyNumberFormat="1" applyFill="1" applyBorder="1" applyAlignment="1">
      <alignment horizontal="center" vertical="center" wrapText="1"/>
    </xf>
    <xf numFmtId="2" fontId="0" fillId="0" borderId="55" xfId="0" applyNumberFormat="1" applyBorder="1" applyAlignment="1">
      <alignment horizontal="center" vertical="center" wrapText="1"/>
    </xf>
    <xf numFmtId="0" fontId="0" fillId="0" borderId="46" xfId="0" applyBorder="1" applyAlignment="1">
      <alignment horizontal="center" vertical="center" wrapText="1"/>
    </xf>
    <xf numFmtId="0" fontId="0" fillId="0" borderId="56"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wrapText="1"/>
    </xf>
    <xf numFmtId="1" fontId="2" fillId="3" borderId="26" xfId="0" applyNumberFormat="1" applyFont="1" applyFill="1" applyBorder="1" applyAlignment="1">
      <alignment horizontal="center" vertical="center" wrapText="1"/>
    </xf>
    <xf numFmtId="0" fontId="2" fillId="3" borderId="26" xfId="0" applyFont="1" applyFill="1" applyBorder="1" applyAlignment="1">
      <alignment horizontal="center" vertical="center" wrapText="1"/>
    </xf>
    <xf numFmtId="2" fontId="0" fillId="2" borderId="25" xfId="0" applyNumberFormat="1" applyFill="1" applyBorder="1" applyAlignment="1">
      <alignment horizontal="center" vertical="center" wrapText="1"/>
    </xf>
    <xf numFmtId="2" fontId="0" fillId="2" borderId="32" xfId="0" applyNumberFormat="1" applyFill="1" applyBorder="1" applyAlignment="1">
      <alignment horizontal="center" vertical="center" wrapText="1"/>
    </xf>
    <xf numFmtId="0" fontId="0" fillId="0" borderId="52" xfId="0" applyBorder="1" applyAlignment="1">
      <alignment horizontal="center" vertical="center" wrapText="1"/>
    </xf>
    <xf numFmtId="4" fontId="0" fillId="2" borderId="1" xfId="0" applyNumberFormat="1" applyFill="1" applyBorder="1" applyAlignment="1">
      <alignment horizontal="center" vertical="center" wrapText="1"/>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59" xfId="0" applyBorder="1" applyAlignment="1">
      <alignment horizontal="center" vertical="center"/>
    </xf>
    <xf numFmtId="0" fontId="0" fillId="0" borderId="35" xfId="0" applyBorder="1" applyAlignment="1">
      <alignment horizontal="center" vertical="center"/>
    </xf>
    <xf numFmtId="0" fontId="0" fillId="0" borderId="63" xfId="0" applyBorder="1" applyAlignment="1">
      <alignment horizontal="center" vertical="center"/>
    </xf>
    <xf numFmtId="0" fontId="0" fillId="0" borderId="43" xfId="0" applyBorder="1" applyAlignment="1">
      <alignment horizontal="center" vertical="center"/>
    </xf>
    <xf numFmtId="0" fontId="0" fillId="0" borderId="27" xfId="0" applyBorder="1" applyAlignment="1">
      <alignment horizontal="center" vertical="center"/>
    </xf>
    <xf numFmtId="0" fontId="32" fillId="2" borderId="59" xfId="0" applyFont="1" applyFill="1" applyBorder="1" applyAlignment="1">
      <alignment horizontal="center" vertical="center" wrapText="1"/>
    </xf>
    <xf numFmtId="0" fontId="32" fillId="2" borderId="57" xfId="0" applyFont="1" applyFill="1" applyBorder="1" applyAlignment="1">
      <alignment horizontal="center" vertical="center" wrapText="1"/>
    </xf>
    <xf numFmtId="4" fontId="2" fillId="2" borderId="45" xfId="0" applyNumberFormat="1" applyFont="1" applyFill="1" applyBorder="1" applyAlignment="1">
      <alignment horizontal="center" vertical="center" wrapText="1"/>
    </xf>
    <xf numFmtId="4" fontId="4" fillId="2" borderId="58" xfId="0" applyNumberFormat="1" applyFont="1" applyFill="1" applyBorder="1" applyAlignment="1">
      <alignment horizontal="center" vertical="center" wrapText="1"/>
    </xf>
    <xf numFmtId="4" fontId="4" fillId="2" borderId="56" xfId="0" applyNumberFormat="1" applyFont="1" applyFill="1" applyBorder="1" applyAlignment="1">
      <alignment horizontal="center" vertical="center" wrapText="1"/>
    </xf>
    <xf numFmtId="0" fontId="32" fillId="6" borderId="33" xfId="0" applyFont="1" applyFill="1" applyBorder="1" applyAlignment="1">
      <alignment horizontal="center" vertical="center" wrapText="1"/>
    </xf>
    <xf numFmtId="0" fontId="32" fillId="6" borderId="25"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2" fillId="2" borderId="33" xfId="0" applyFont="1" applyFill="1" applyBorder="1" applyAlignment="1">
      <alignment horizontal="center" vertical="center" wrapText="1"/>
    </xf>
    <xf numFmtId="0" fontId="32" fillId="2" borderId="25" xfId="0" applyFont="1" applyFill="1" applyBorder="1" applyAlignment="1">
      <alignment horizontal="center" vertical="center" wrapText="1"/>
    </xf>
    <xf numFmtId="0" fontId="32" fillId="2" borderId="26" xfId="0" applyFont="1" applyFill="1" applyBorder="1" applyAlignment="1">
      <alignment horizontal="center" vertical="center" wrapText="1"/>
    </xf>
    <xf numFmtId="14" fontId="32" fillId="6" borderId="25" xfId="0" applyNumberFormat="1" applyFont="1" applyFill="1" applyBorder="1" applyAlignment="1">
      <alignment horizontal="center" vertical="center"/>
    </xf>
    <xf numFmtId="14" fontId="32" fillId="6" borderId="32" xfId="0" applyNumberFormat="1" applyFont="1" applyFill="1" applyBorder="1" applyAlignment="1">
      <alignment horizontal="center" vertical="center"/>
    </xf>
    <xf numFmtId="4" fontId="32" fillId="2" borderId="25" xfId="0" applyNumberFormat="1" applyFont="1" applyFill="1" applyBorder="1" applyAlignment="1">
      <alignment horizontal="center" vertical="center" wrapText="1"/>
    </xf>
    <xf numFmtId="4" fontId="32" fillId="2" borderId="32" xfId="0" applyNumberFormat="1" applyFont="1" applyFill="1" applyBorder="1" applyAlignment="1">
      <alignment horizontal="center" vertical="center" wrapText="1"/>
    </xf>
    <xf numFmtId="0" fontId="4" fillId="0" borderId="41" xfId="0" applyFont="1" applyBorder="1" applyAlignment="1">
      <alignment horizontal="center" vertical="center"/>
    </xf>
    <xf numFmtId="0" fontId="0" fillId="0" borderId="20" xfId="0"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60" xfId="0" applyFont="1" applyBorder="1" applyAlignment="1">
      <alignment horizontal="center" vertical="center"/>
    </xf>
    <xf numFmtId="0" fontId="4" fillId="0" borderId="40" xfId="0" applyFont="1" applyBorder="1" applyAlignment="1">
      <alignment horizontal="center" vertical="center"/>
    </xf>
    <xf numFmtId="0" fontId="4" fillId="0" borderId="29" xfId="0" applyFont="1" applyBorder="1" applyAlignment="1">
      <alignment horizontal="center" vertical="center"/>
    </xf>
    <xf numFmtId="4" fontId="32" fillId="2" borderId="1" xfId="0" applyNumberFormat="1" applyFont="1" applyFill="1" applyBorder="1" applyAlignment="1">
      <alignment horizontal="center" vertical="center" wrapText="1"/>
    </xf>
    <xf numFmtId="14" fontId="32" fillId="6" borderId="1" xfId="0" applyNumberFormat="1" applyFont="1" applyFill="1" applyBorder="1" applyAlignment="1">
      <alignment horizontal="center" vertical="center"/>
    </xf>
    <xf numFmtId="0" fontId="32" fillId="2" borderId="1" xfId="0" applyFont="1" applyFill="1" applyBorder="1" applyAlignment="1">
      <alignment horizontal="center" vertical="center" wrapText="1"/>
    </xf>
    <xf numFmtId="0" fontId="0" fillId="0" borderId="24" xfId="0" applyBorder="1" applyAlignment="1">
      <alignment horizontal="center" vertical="center"/>
    </xf>
    <xf numFmtId="0" fontId="32" fillId="2" borderId="25" xfId="0" applyFont="1" applyFill="1" applyBorder="1" applyAlignment="1">
      <alignment horizontal="center" vertical="center"/>
    </xf>
    <xf numFmtId="0" fontId="32" fillId="2" borderId="32" xfId="0" applyFont="1" applyFill="1" applyBorder="1" applyAlignment="1">
      <alignment horizontal="center" vertical="center"/>
    </xf>
    <xf numFmtId="0" fontId="32" fillId="0" borderId="25" xfId="0" applyFont="1" applyBorder="1" applyAlignment="1">
      <alignment horizontal="center" vertical="center"/>
    </xf>
    <xf numFmtId="0" fontId="32" fillId="0" borderId="32" xfId="0" applyFont="1" applyBorder="1" applyAlignment="1">
      <alignment horizontal="center" vertical="center"/>
    </xf>
    <xf numFmtId="2" fontId="32" fillId="2" borderId="25" xfId="0" applyNumberFormat="1" applyFont="1" applyFill="1" applyBorder="1" applyAlignment="1">
      <alignment horizontal="center" vertical="center" wrapText="1"/>
    </xf>
    <xf numFmtId="2" fontId="32" fillId="2" borderId="32" xfId="0" applyNumberFormat="1" applyFont="1" applyFill="1" applyBorder="1" applyAlignment="1">
      <alignment horizontal="center" vertical="center" wrapText="1"/>
    </xf>
    <xf numFmtId="4" fontId="4" fillId="2" borderId="32"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4" fillId="0" borderId="21" xfId="0" applyFont="1" applyBorder="1" applyAlignment="1">
      <alignment horizontal="center" vertical="center"/>
    </xf>
    <xf numFmtId="0" fontId="4" fillId="0" borderId="36" xfId="0" applyFont="1" applyBorder="1" applyAlignment="1">
      <alignment horizontal="center" vertical="center"/>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32" xfId="0" applyFont="1" applyBorder="1" applyAlignment="1">
      <alignment horizontal="center" vertical="center"/>
    </xf>
    <xf numFmtId="4" fontId="29" fillId="2" borderId="45" xfId="0" applyNumberFormat="1" applyFont="1" applyFill="1" applyBorder="1" applyAlignment="1">
      <alignment horizontal="center" vertical="center" wrapText="1"/>
    </xf>
    <xf numFmtId="4" fontId="28" fillId="2" borderId="58" xfId="0" applyNumberFormat="1" applyFont="1" applyFill="1" applyBorder="1" applyAlignment="1">
      <alignment horizontal="center" vertical="center" wrapText="1"/>
    </xf>
    <xf numFmtId="4" fontId="28" fillId="2" borderId="56" xfId="0" applyNumberFormat="1" applyFont="1" applyFill="1" applyBorder="1" applyAlignment="1">
      <alignment horizontal="center" vertical="center" wrapText="1"/>
    </xf>
    <xf numFmtId="0" fontId="27" fillId="0" borderId="20" xfId="0" applyFont="1" applyBorder="1" applyAlignment="1">
      <alignment horizontal="center" vertical="center" wrapText="1"/>
    </xf>
    <xf numFmtId="0" fontId="0" fillId="0" borderId="46" xfId="0" applyBorder="1" applyAlignment="1">
      <alignment horizontal="center" vertical="center"/>
    </xf>
    <xf numFmtId="0" fontId="0" fillId="0" borderId="21" xfId="0" applyBorder="1" applyAlignment="1">
      <alignment horizontal="center" vertical="center"/>
    </xf>
    <xf numFmtId="0" fontId="4" fillId="0" borderId="52" xfId="0" applyFont="1" applyBorder="1" applyAlignment="1">
      <alignment horizontal="center" vertical="center"/>
    </xf>
    <xf numFmtId="0" fontId="0" fillId="0" borderId="36" xfId="0" applyBorder="1" applyAlignment="1">
      <alignment horizontal="center" vertical="center"/>
    </xf>
    <xf numFmtId="0" fontId="0" fillId="0" borderId="58" xfId="0" applyBorder="1" applyAlignment="1">
      <alignment horizontal="center" vertical="center"/>
    </xf>
    <xf numFmtId="0" fontId="0" fillId="0" borderId="42" xfId="0" applyBorder="1" applyAlignment="1">
      <alignment horizontal="center" vertical="center"/>
    </xf>
    <xf numFmtId="0" fontId="0" fillId="0" borderId="22" xfId="0" applyBorder="1" applyAlignment="1">
      <alignment horizontal="center" vertical="center"/>
    </xf>
    <xf numFmtId="0" fontId="4" fillId="0" borderId="17" xfId="0" applyFont="1" applyBorder="1" applyAlignment="1">
      <alignment horizontal="center" vertical="center"/>
    </xf>
    <xf numFmtId="4" fontId="0" fillId="0" borderId="56" xfId="0" applyNumberFormat="1" applyBorder="1" applyAlignment="1">
      <alignment horizontal="center" vertical="center" wrapText="1"/>
    </xf>
    <xf numFmtId="0" fontId="0" fillId="0" borderId="57" xfId="0" applyBorder="1" applyAlignment="1">
      <alignment horizontal="center" vertical="center"/>
    </xf>
    <xf numFmtId="4" fontId="3" fillId="0" borderId="1" xfId="0" applyNumberFormat="1" applyFont="1" applyBorder="1" applyAlignment="1">
      <alignment horizontal="center" vertical="center" wrapText="1"/>
    </xf>
    <xf numFmtId="1" fontId="31" fillId="3" borderId="1" xfId="0" applyNumberFormat="1" applyFont="1" applyFill="1" applyBorder="1" applyAlignment="1">
      <alignment horizontal="center" vertical="center" wrapText="1"/>
    </xf>
    <xf numFmtId="0" fontId="0" fillId="0" borderId="34" xfId="0" applyBorder="1" applyAlignment="1">
      <alignment horizontal="center" vertical="center" wrapText="1"/>
    </xf>
    <xf numFmtId="0" fontId="27" fillId="2" borderId="45" xfId="0" applyFont="1" applyFill="1" applyBorder="1" applyAlignment="1">
      <alignment horizontal="center" vertical="center" wrapText="1"/>
    </xf>
    <xf numFmtId="0" fontId="27" fillId="2" borderId="58" xfId="0" applyFont="1" applyFill="1" applyBorder="1" applyAlignment="1">
      <alignment horizontal="center" vertical="center" wrapText="1"/>
    </xf>
    <xf numFmtId="0" fontId="27" fillId="2" borderId="56" xfId="0" applyFont="1" applyFill="1" applyBorder="1" applyAlignment="1">
      <alignment horizontal="center" vertical="center" wrapText="1"/>
    </xf>
    <xf numFmtId="0" fontId="30" fillId="0" borderId="33" xfId="0" applyFont="1" applyBorder="1" applyAlignment="1">
      <alignment horizontal="center" vertical="center"/>
    </xf>
    <xf numFmtId="0" fontId="30" fillId="0" borderId="25" xfId="0" applyFont="1" applyBorder="1" applyAlignment="1">
      <alignment horizontal="center" vertical="center"/>
    </xf>
    <xf numFmtId="0" fontId="30" fillId="0" borderId="32" xfId="0" applyFont="1" applyBorder="1" applyAlignment="1">
      <alignment horizontal="center" vertical="center"/>
    </xf>
    <xf numFmtId="0" fontId="30" fillId="0" borderId="1" xfId="0" applyFont="1" applyBorder="1" applyAlignment="1">
      <alignment horizontal="center" vertical="center"/>
    </xf>
    <xf numFmtId="0" fontId="31" fillId="3"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0" borderId="31" xfId="0" applyBorder="1" applyAlignment="1">
      <alignment horizontal="center" vertical="center"/>
    </xf>
    <xf numFmtId="2" fontId="0" fillId="12" borderId="1" xfId="0" applyNumberFormat="1" applyFill="1" applyBorder="1" applyAlignment="1">
      <alignment horizontal="center" vertical="center" wrapText="1"/>
    </xf>
    <xf numFmtId="2" fontId="0" fillId="0" borderId="30" xfId="0" applyNumberFormat="1" applyBorder="1" applyAlignment="1">
      <alignment horizontal="center" vertical="center" wrapText="1"/>
    </xf>
    <xf numFmtId="2" fontId="0" fillId="0" borderId="26" xfId="0" applyNumberFormat="1" applyBorder="1" applyAlignment="1">
      <alignment horizontal="center" vertical="center" wrapText="1"/>
    </xf>
    <xf numFmtId="0" fontId="0" fillId="0" borderId="33" xfId="0" applyBorder="1" applyAlignment="1">
      <alignment horizontal="center" vertical="top"/>
    </xf>
    <xf numFmtId="0" fontId="0" fillId="0" borderId="25" xfId="0" applyBorder="1" applyAlignment="1">
      <alignment horizontal="center" vertical="top"/>
    </xf>
    <xf numFmtId="0" fontId="0" fillId="0" borderId="32" xfId="0" applyBorder="1" applyAlignment="1">
      <alignment horizontal="center" vertical="top"/>
    </xf>
    <xf numFmtId="0" fontId="0" fillId="0" borderId="55" xfId="0" applyBorder="1" applyAlignment="1">
      <alignment horizontal="center" vertical="center" wrapText="1"/>
    </xf>
    <xf numFmtId="14" fontId="0" fillId="0" borderId="1" xfId="0" applyNumberFormat="1" applyBorder="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35" fillId="0" borderId="30"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0" fillId="11" borderId="45" xfId="0" applyFill="1" applyBorder="1" applyAlignment="1">
      <alignment horizontal="center" vertical="center" wrapText="1"/>
    </xf>
    <xf numFmtId="0" fontId="0" fillId="11" borderId="58" xfId="0" applyFill="1" applyBorder="1" applyAlignment="1">
      <alignment horizontal="center" vertical="center" wrapText="1"/>
    </xf>
    <xf numFmtId="0" fontId="0" fillId="11" borderId="42" xfId="0" applyFill="1" applyBorder="1" applyAlignment="1">
      <alignment horizontal="center" vertical="center" wrapText="1"/>
    </xf>
    <xf numFmtId="0" fontId="0" fillId="11" borderId="30" xfId="0" applyFill="1" applyBorder="1" applyAlignment="1">
      <alignment horizontal="center" vertical="center" wrapText="1"/>
    </xf>
    <xf numFmtId="0" fontId="0" fillId="11" borderId="25" xfId="0" applyFill="1" applyBorder="1" applyAlignment="1">
      <alignment horizontal="center" vertical="center" wrapText="1"/>
    </xf>
    <xf numFmtId="0" fontId="0" fillId="11" borderId="26" xfId="0" applyFill="1" applyBorder="1" applyAlignment="1">
      <alignment horizontal="center" vertical="center" wrapText="1"/>
    </xf>
    <xf numFmtId="0" fontId="0" fillId="11" borderId="34" xfId="0" applyFill="1" applyBorder="1" applyAlignment="1">
      <alignment horizontal="center" vertical="center" wrapText="1"/>
    </xf>
    <xf numFmtId="0" fontId="0" fillId="11" borderId="59" xfId="0" applyFill="1" applyBorder="1" applyAlignment="1">
      <alignment horizontal="center" vertical="center" wrapText="1"/>
    </xf>
    <xf numFmtId="0" fontId="0" fillId="11" borderId="57" xfId="0" applyFill="1" applyBorder="1" applyAlignment="1">
      <alignment horizontal="center" vertical="center" wrapText="1"/>
    </xf>
    <xf numFmtId="0" fontId="0" fillId="11" borderId="32" xfId="0" applyFill="1" applyBorder="1" applyAlignment="1">
      <alignment horizontal="center" vertical="center" wrapText="1"/>
    </xf>
    <xf numFmtId="0" fontId="0" fillId="11" borderId="19" xfId="0" quotePrefix="1" applyFill="1" applyBorder="1" applyAlignment="1">
      <alignment horizontal="center" vertical="center" wrapText="1"/>
    </xf>
    <xf numFmtId="0" fontId="0" fillId="11" borderId="20" xfId="0" applyFill="1" applyBorder="1" applyAlignment="1">
      <alignment horizontal="center" vertical="center" wrapText="1"/>
    </xf>
    <xf numFmtId="0" fontId="0" fillId="11" borderId="22" xfId="0" applyFill="1" applyBorder="1" applyAlignment="1">
      <alignment horizontal="center" vertical="center" wrapText="1"/>
    </xf>
    <xf numFmtId="0" fontId="0" fillId="11" borderId="36" xfId="0"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8" fillId="5" borderId="15" xfId="0" applyFont="1" applyFill="1" applyBorder="1" applyAlignment="1">
      <alignment horizontal="center" vertical="center"/>
    </xf>
    <xf numFmtId="0" fontId="9" fillId="5" borderId="18" xfId="0" applyFont="1" applyFill="1" applyBorder="1" applyAlignment="1">
      <alignment horizontal="center" vertical="center"/>
    </xf>
    <xf numFmtId="0" fontId="9" fillId="5" borderId="19" xfId="0" applyFont="1" applyFill="1" applyBorder="1" applyAlignment="1">
      <alignment horizontal="center" vertical="center"/>
    </xf>
    <xf numFmtId="0" fontId="0" fillId="6" borderId="5" xfId="0" applyFill="1" applyBorder="1" applyAlignment="1">
      <alignment horizontal="center" vertical="center"/>
    </xf>
    <xf numFmtId="0" fontId="0" fillId="6" borderId="10" xfId="0"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0" xfId="0" applyFill="1" applyAlignment="1">
      <alignment horizontal="center" vertical="center"/>
    </xf>
    <xf numFmtId="0" fontId="0" fillId="6" borderId="8" xfId="0" applyFill="1" applyBorder="1" applyAlignment="1">
      <alignment horizontal="center" vertical="center"/>
    </xf>
    <xf numFmtId="0" fontId="0" fillId="6" borderId="11" xfId="0" applyFill="1" applyBorder="1" applyAlignment="1">
      <alignment horizontal="center" vertical="center"/>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2" xfId="0" applyFont="1" applyFill="1" applyBorder="1" applyAlignment="1">
      <alignment horizontal="center" vertical="center" wrapText="1"/>
    </xf>
    <xf numFmtId="14" fontId="1" fillId="0" borderId="2" xfId="0" applyNumberFormat="1" applyFont="1" applyBorder="1" applyAlignment="1">
      <alignment horizontal="center" vertical="center" wrapText="1"/>
    </xf>
    <xf numFmtId="0" fontId="2" fillId="3" borderId="1"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8" fillId="5" borderId="23" xfId="0" applyFont="1" applyFill="1" applyBorder="1" applyAlignment="1">
      <alignment horizontal="center" vertical="center"/>
    </xf>
    <xf numFmtId="0" fontId="8" fillId="5" borderId="18" xfId="0" applyFont="1" applyFill="1" applyBorder="1" applyAlignment="1">
      <alignment horizontal="center" vertical="center"/>
    </xf>
    <xf numFmtId="0" fontId="8" fillId="5" borderId="19" xfId="0" applyFont="1" applyFill="1" applyBorder="1" applyAlignment="1">
      <alignment horizontal="center" vertical="center"/>
    </xf>
    <xf numFmtId="0" fontId="8" fillId="5" borderId="53" xfId="0" applyFont="1" applyFill="1" applyBorder="1" applyAlignment="1">
      <alignment horizontal="center" vertical="center"/>
    </xf>
    <xf numFmtId="0" fontId="8" fillId="5" borderId="37" xfId="0" applyFont="1" applyFill="1" applyBorder="1" applyAlignment="1">
      <alignment horizontal="center" vertical="center"/>
    </xf>
    <xf numFmtId="0" fontId="8" fillId="5" borderId="38" xfId="0" applyFont="1" applyFill="1" applyBorder="1" applyAlignment="1">
      <alignment horizontal="center" vertical="center"/>
    </xf>
    <xf numFmtId="0" fontId="8" fillId="5" borderId="39"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0" fillId="0" borderId="34" xfId="0" applyBorder="1" applyAlignment="1">
      <alignment horizontal="center" vertical="top" wrapText="1"/>
    </xf>
    <xf numFmtId="0" fontId="0" fillId="0" borderId="59" xfId="0" applyBorder="1" applyAlignment="1">
      <alignment horizontal="center" vertical="top" wrapText="1"/>
    </xf>
    <xf numFmtId="0" fontId="0" fillId="0" borderId="57" xfId="0" applyBorder="1" applyAlignment="1">
      <alignment horizontal="center" vertical="top" wrapText="1"/>
    </xf>
    <xf numFmtId="0" fontId="2" fillId="3" borderId="33"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64"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6" borderId="41" xfId="0" applyFont="1" applyFill="1" applyBorder="1" applyAlignment="1">
      <alignment horizontal="center" vertical="center" wrapText="1"/>
    </xf>
    <xf numFmtId="0" fontId="2" fillId="6" borderId="52" xfId="0" applyFont="1" applyFill="1" applyBorder="1" applyAlignment="1">
      <alignment horizontal="center" vertical="center" wrapText="1"/>
    </xf>
    <xf numFmtId="0" fontId="0" fillId="0" borderId="28" xfId="0" applyBorder="1" applyAlignment="1">
      <alignment horizontal="center" vertical="center"/>
    </xf>
    <xf numFmtId="0" fontId="0" fillId="0" borderId="55" xfId="0" applyBorder="1" applyAlignment="1">
      <alignment horizontal="center" vertical="center"/>
    </xf>
    <xf numFmtId="2" fontId="0" fillId="0" borderId="36" xfId="0" applyNumberFormat="1" applyBorder="1" applyAlignment="1">
      <alignment horizontal="center" vertical="center" wrapText="1"/>
    </xf>
    <xf numFmtId="2" fontId="0" fillId="0" borderId="58" xfId="0" applyNumberFormat="1" applyBorder="1" applyAlignment="1">
      <alignment horizontal="center" vertical="center" wrapText="1"/>
    </xf>
    <xf numFmtId="0" fontId="2" fillId="3" borderId="46" xfId="0" applyFont="1" applyFill="1" applyBorder="1" applyAlignment="1">
      <alignment horizontal="center" vertical="center" wrapText="1"/>
    </xf>
    <xf numFmtId="0" fontId="2" fillId="3" borderId="24" xfId="0" applyFont="1" applyFill="1" applyBorder="1" applyAlignment="1">
      <alignment horizontal="center" vertical="center"/>
    </xf>
    <xf numFmtId="0" fontId="0" fillId="0" borderId="36" xfId="0" applyBorder="1" applyAlignment="1">
      <alignment horizontal="center" vertical="top" wrapText="1"/>
    </xf>
    <xf numFmtId="0" fontId="0" fillId="0" borderId="58" xfId="0" applyBorder="1" applyAlignment="1">
      <alignment horizontal="center" vertical="top" wrapText="1"/>
    </xf>
    <xf numFmtId="0" fontId="0" fillId="0" borderId="42" xfId="0" applyBorder="1" applyAlignment="1">
      <alignment horizontal="center" vertical="top" wrapText="1"/>
    </xf>
    <xf numFmtId="14" fontId="27" fillId="6" borderId="30" xfId="0" applyNumberFormat="1" applyFont="1" applyFill="1" applyBorder="1" applyAlignment="1">
      <alignment horizontal="center" vertical="center"/>
    </xf>
    <xf numFmtId="14" fontId="27" fillId="6" borderId="25" xfId="0" applyNumberFormat="1" applyFont="1" applyFill="1" applyBorder="1" applyAlignment="1">
      <alignment horizontal="center" vertical="center"/>
    </xf>
    <xf numFmtId="14" fontId="27" fillId="6" borderId="26" xfId="0" applyNumberFormat="1" applyFont="1" applyFill="1" applyBorder="1" applyAlignment="1">
      <alignment horizontal="center" vertical="center"/>
    </xf>
    <xf numFmtId="4" fontId="0" fillId="0" borderId="26" xfId="0" applyNumberFormat="1" applyBorder="1" applyAlignment="1">
      <alignment horizontal="center" vertical="center" wrapText="1"/>
    </xf>
    <xf numFmtId="0" fontId="2" fillId="6" borderId="25" xfId="0" applyFont="1" applyFill="1" applyBorder="1" applyAlignment="1">
      <alignment horizontal="center" vertical="center" wrapText="1"/>
    </xf>
    <xf numFmtId="0" fontId="2" fillId="6" borderId="32" xfId="0" applyFont="1" applyFill="1" applyBorder="1" applyAlignment="1">
      <alignment horizontal="center" vertical="center" wrapText="1"/>
    </xf>
    <xf numFmtId="4" fontId="0" fillId="0" borderId="63" xfId="0" applyNumberFormat="1" applyBorder="1" applyAlignment="1">
      <alignment horizontal="center" vertical="top" wrapText="1"/>
    </xf>
    <xf numFmtId="4" fontId="0" fillId="0" borderId="43" xfId="0" applyNumberFormat="1" applyBorder="1" applyAlignment="1">
      <alignment horizontal="center" vertical="top" wrapText="1"/>
    </xf>
    <xf numFmtId="4" fontId="0" fillId="0" borderId="62" xfId="0" applyNumberFormat="1" applyBorder="1" applyAlignment="1">
      <alignment horizontal="center" vertical="top" wrapText="1"/>
    </xf>
    <xf numFmtId="0" fontId="2" fillId="3" borderId="52"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4" fontId="3" fillId="0" borderId="33" xfId="0" applyNumberFormat="1" applyFont="1" applyBorder="1" applyAlignment="1">
      <alignment horizontal="center" vertical="center" wrapText="1"/>
    </xf>
    <xf numFmtId="4" fontId="3" fillId="0" borderId="25" xfId="0" applyNumberFormat="1" applyFont="1" applyBorder="1" applyAlignment="1">
      <alignment horizontal="center" vertical="center" wrapText="1"/>
    </xf>
    <xf numFmtId="4" fontId="3" fillId="0" borderId="32" xfId="0" applyNumberFormat="1" applyFont="1" applyBorder="1" applyAlignment="1">
      <alignment horizontal="center" vertical="center" wrapText="1"/>
    </xf>
    <xf numFmtId="0" fontId="0" fillId="0" borderId="25" xfId="0" applyBorder="1" applyAlignment="1">
      <alignment horizontal="left" vertical="center" wrapText="1"/>
    </xf>
    <xf numFmtId="1" fontId="2" fillId="3" borderId="32" xfId="0" applyNumberFormat="1" applyFont="1" applyFill="1" applyBorder="1" applyAlignment="1">
      <alignment horizontal="center" vertical="center" wrapText="1"/>
    </xf>
    <xf numFmtId="0" fontId="0" fillId="10" borderId="1" xfId="0" applyFill="1" applyBorder="1" applyAlignment="1">
      <alignment horizontal="center" vertical="center"/>
    </xf>
    <xf numFmtId="0" fontId="4" fillId="10" borderId="16"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41" xfId="0" applyFont="1" applyFill="1" applyBorder="1" applyAlignment="1">
      <alignment horizontal="center" vertical="center"/>
    </xf>
    <xf numFmtId="0" fontId="0" fillId="0" borderId="33" xfId="0" applyBorder="1" applyAlignment="1">
      <alignment horizontal="left" vertical="center"/>
    </xf>
    <xf numFmtId="0" fontId="0" fillId="0" borderId="25" xfId="0" applyBorder="1" applyAlignment="1">
      <alignment horizontal="left" vertical="center"/>
    </xf>
    <xf numFmtId="0" fontId="0" fillId="0" borderId="32" xfId="0" applyBorder="1" applyAlignment="1">
      <alignment horizontal="left" vertical="center"/>
    </xf>
    <xf numFmtId="0" fontId="0" fillId="0" borderId="1" xfId="0" applyBorder="1" applyAlignment="1">
      <alignment horizontal="left" vertical="center"/>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4" fillId="9" borderId="16" xfId="0" applyFont="1" applyFill="1" applyBorder="1" applyAlignment="1">
      <alignment horizontal="center" vertical="center"/>
    </xf>
    <xf numFmtId="0" fontId="0" fillId="9" borderId="1" xfId="0" applyFill="1" applyBorder="1" applyAlignment="1">
      <alignment horizontal="center" vertical="center"/>
    </xf>
    <xf numFmtId="0" fontId="0" fillId="9" borderId="21" xfId="0" applyFill="1" applyBorder="1" applyAlignment="1">
      <alignment horizontal="center" vertical="center"/>
    </xf>
    <xf numFmtId="0" fontId="0" fillId="9" borderId="63" xfId="0" applyFill="1" applyBorder="1" applyAlignment="1">
      <alignment horizontal="center" vertical="center"/>
    </xf>
    <xf numFmtId="0" fontId="0" fillId="9" borderId="43" xfId="0" applyFill="1" applyBorder="1" applyAlignment="1">
      <alignment horizontal="center" vertical="center"/>
    </xf>
    <xf numFmtId="0" fontId="0" fillId="9" borderId="27" xfId="0" applyFill="1" applyBorder="1" applyAlignment="1">
      <alignment horizontal="center" vertical="center"/>
    </xf>
    <xf numFmtId="0" fontId="0" fillId="9" borderId="30" xfId="0" applyFill="1" applyBorder="1" applyAlignment="1">
      <alignment horizontal="center" vertical="center"/>
    </xf>
    <xf numFmtId="0" fontId="0" fillId="9" borderId="25" xfId="0" applyFill="1" applyBorder="1" applyAlignment="1">
      <alignment horizontal="center" vertical="center"/>
    </xf>
    <xf numFmtId="0" fontId="0" fillId="9" borderId="32" xfId="0" applyFill="1" applyBorder="1" applyAlignment="1">
      <alignment horizontal="center" vertical="center"/>
    </xf>
    <xf numFmtId="0" fontId="0" fillId="9" borderId="20" xfId="0" applyFill="1" applyBorder="1" applyAlignment="1">
      <alignment horizontal="center" vertical="center"/>
    </xf>
    <xf numFmtId="0" fontId="0" fillId="9" borderId="22" xfId="0" applyFill="1" applyBorder="1" applyAlignment="1">
      <alignment horizontal="center" vertical="center"/>
    </xf>
    <xf numFmtId="0" fontId="4" fillId="9" borderId="30" xfId="0" applyFont="1" applyFill="1" applyBorder="1" applyAlignment="1">
      <alignment horizontal="center" vertical="center"/>
    </xf>
    <xf numFmtId="0" fontId="4" fillId="9" borderId="25" xfId="0" applyFont="1" applyFill="1" applyBorder="1" applyAlignment="1">
      <alignment horizontal="center" vertical="center"/>
    </xf>
    <xf numFmtId="0" fontId="4" fillId="9" borderId="32" xfId="0" applyFont="1" applyFill="1" applyBorder="1" applyAlignment="1">
      <alignment horizontal="center" vertical="center"/>
    </xf>
    <xf numFmtId="0" fontId="0" fillId="2" borderId="20" xfId="0" applyFill="1" applyBorder="1" applyAlignment="1">
      <alignment horizontal="center" vertical="center" wrapText="1"/>
    </xf>
    <xf numFmtId="0" fontId="0" fillId="10" borderId="24" xfId="0" applyFill="1" applyBorder="1" applyAlignment="1">
      <alignment horizontal="center" vertical="center"/>
    </xf>
    <xf numFmtId="0" fontId="0" fillId="10" borderId="20" xfId="0" applyFill="1" applyBorder="1" applyAlignment="1">
      <alignment horizontal="center" vertical="center"/>
    </xf>
    <xf numFmtId="0" fontId="4" fillId="9" borderId="60" xfId="0" applyFont="1" applyFill="1" applyBorder="1" applyAlignment="1">
      <alignment horizontal="center" vertical="center"/>
    </xf>
    <xf numFmtId="0" fontId="4" fillId="9" borderId="40" xfId="0" applyFont="1" applyFill="1" applyBorder="1" applyAlignment="1">
      <alignment horizontal="center" vertical="center"/>
    </xf>
    <xf numFmtId="0" fontId="4" fillId="9" borderId="29" xfId="0" applyFont="1" applyFill="1" applyBorder="1" applyAlignment="1">
      <alignment horizontal="center" vertical="center"/>
    </xf>
    <xf numFmtId="0" fontId="0" fillId="9" borderId="24" xfId="0" applyFill="1" applyBorder="1" applyAlignment="1">
      <alignment horizontal="center" vertical="center"/>
    </xf>
    <xf numFmtId="0" fontId="0" fillId="9" borderId="46" xfId="0" applyFill="1" applyBorder="1" applyAlignment="1">
      <alignment horizontal="center" vertical="center"/>
    </xf>
    <xf numFmtId="0" fontId="4" fillId="9" borderId="1" xfId="0" applyFont="1" applyFill="1" applyBorder="1" applyAlignment="1">
      <alignment horizontal="center" vertical="center"/>
    </xf>
    <xf numFmtId="0" fontId="4" fillId="9" borderId="41" xfId="0" applyFont="1" applyFill="1" applyBorder="1" applyAlignment="1">
      <alignment horizontal="center" vertical="center"/>
    </xf>
    <xf numFmtId="0" fontId="0" fillId="9" borderId="34" xfId="0" applyFill="1" applyBorder="1" applyAlignment="1">
      <alignment horizontal="center" vertical="center"/>
    </xf>
    <xf numFmtId="0" fontId="0" fillId="9" borderId="59" xfId="0" applyFill="1" applyBorder="1" applyAlignment="1">
      <alignment horizontal="center" vertical="center"/>
    </xf>
    <xf numFmtId="0" fontId="0" fillId="9" borderId="35" xfId="0" applyFill="1" applyBorder="1" applyAlignment="1">
      <alignment horizontal="center" vertical="center"/>
    </xf>
    <xf numFmtId="0" fontId="4" fillId="9" borderId="36" xfId="0" applyFont="1" applyFill="1" applyBorder="1" applyAlignment="1">
      <alignment horizontal="center" vertical="center"/>
    </xf>
    <xf numFmtId="0" fontId="4" fillId="9" borderId="58" xfId="0" applyFont="1" applyFill="1" applyBorder="1" applyAlignment="1">
      <alignment horizontal="center" vertical="center"/>
    </xf>
    <xf numFmtId="0" fontId="4" fillId="9" borderId="56" xfId="0" applyFont="1" applyFill="1" applyBorder="1" applyAlignment="1">
      <alignment horizontal="center" vertical="center"/>
    </xf>
    <xf numFmtId="0" fontId="4" fillId="9" borderId="52" xfId="0" applyFont="1" applyFill="1" applyBorder="1" applyAlignment="1">
      <alignment horizontal="center" vertical="center"/>
    </xf>
    <xf numFmtId="1" fontId="2" fillId="0" borderId="33" xfId="0" applyNumberFormat="1" applyFont="1" applyBorder="1" applyAlignment="1">
      <alignment horizontal="center" vertical="center" wrapText="1"/>
    </xf>
    <xf numFmtId="1" fontId="2" fillId="0" borderId="25" xfId="0" applyNumberFormat="1" applyFont="1" applyBorder="1" applyAlignment="1">
      <alignment horizontal="center" vertical="center" wrapText="1"/>
    </xf>
    <xf numFmtId="1" fontId="2" fillId="0" borderId="26" xfId="0" applyNumberFormat="1" applyFont="1" applyBorder="1" applyAlignment="1">
      <alignment horizontal="center" vertical="center" wrapText="1"/>
    </xf>
    <xf numFmtId="0" fontId="4" fillId="9" borderId="17" xfId="0" applyFont="1" applyFill="1" applyBorder="1" applyAlignment="1">
      <alignment horizontal="center" vertical="center"/>
    </xf>
    <xf numFmtId="0" fontId="4" fillId="9" borderId="21" xfId="0" applyFont="1" applyFill="1" applyBorder="1" applyAlignment="1">
      <alignment horizontal="center" vertical="center"/>
    </xf>
    <xf numFmtId="4" fontId="0" fillId="0" borderId="31" xfId="0" applyNumberFormat="1" applyBorder="1" applyAlignment="1">
      <alignment horizontal="center" vertical="center" wrapText="1"/>
    </xf>
    <xf numFmtId="4" fontId="0" fillId="0" borderId="43" xfId="0" applyNumberFormat="1" applyBorder="1" applyAlignment="1">
      <alignment horizontal="center" vertical="center" wrapText="1"/>
    </xf>
    <xf numFmtId="4" fontId="0" fillId="0" borderId="27" xfId="0" applyNumberFormat="1" applyBorder="1" applyAlignment="1">
      <alignment horizontal="center" vertical="center" wrapText="1"/>
    </xf>
    <xf numFmtId="14" fontId="0" fillId="6" borderId="26" xfId="0" applyNumberFormat="1" applyFill="1" applyBorder="1" applyAlignment="1">
      <alignment horizontal="center" vertical="center"/>
    </xf>
    <xf numFmtId="0" fontId="0" fillId="0" borderId="33" xfId="6" applyFont="1" applyBorder="1" applyAlignment="1">
      <alignment horizontal="center" vertical="center" wrapText="1"/>
    </xf>
    <xf numFmtId="0" fontId="27" fillId="0" borderId="45" xfId="0" applyFont="1" applyBorder="1" applyAlignment="1">
      <alignment horizontal="center" vertical="center" wrapText="1"/>
    </xf>
    <xf numFmtId="0" fontId="27" fillId="0" borderId="58" xfId="0" applyFont="1" applyBorder="1" applyAlignment="1">
      <alignment horizontal="center" vertical="center" wrapText="1"/>
    </xf>
    <xf numFmtId="0" fontId="27" fillId="0" borderId="42" xfId="0" applyFont="1" applyBorder="1" applyAlignment="1">
      <alignment horizontal="center" vertical="center" wrapText="1"/>
    </xf>
    <xf numFmtId="0" fontId="34" fillId="0" borderId="25" xfId="6" applyFont="1" applyBorder="1" applyAlignment="1">
      <alignment horizontal="center" vertical="center" wrapText="1"/>
    </xf>
    <xf numFmtId="4" fontId="0" fillId="0" borderId="18" xfId="0" applyNumberFormat="1" applyBorder="1" applyAlignment="1">
      <alignment horizontal="center" vertical="center" wrapText="1"/>
    </xf>
    <xf numFmtId="0" fontId="27" fillId="0" borderId="34"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57" xfId="0" applyFont="1" applyBorder="1" applyAlignment="1">
      <alignment horizontal="center" vertical="center" wrapText="1"/>
    </xf>
    <xf numFmtId="4" fontId="0" fillId="0" borderId="21" xfId="0" applyNumberFormat="1" applyBorder="1" applyAlignment="1">
      <alignment horizontal="center" vertical="center" wrapText="1"/>
    </xf>
    <xf numFmtId="0" fontId="0" fillId="2" borderId="18" xfId="0" applyFill="1" applyBorder="1" applyAlignment="1">
      <alignment horizontal="center" vertical="center" wrapText="1"/>
    </xf>
    <xf numFmtId="0" fontId="0" fillId="2" borderId="21" xfId="0" applyFill="1" applyBorder="1" applyAlignment="1">
      <alignment horizontal="center" vertical="center" wrapText="1"/>
    </xf>
    <xf numFmtId="0" fontId="27" fillId="0" borderId="18" xfId="6" applyFont="1" applyBorder="1" applyAlignment="1">
      <alignment horizontal="center" vertical="center" wrapText="1"/>
    </xf>
    <xf numFmtId="0" fontId="27" fillId="0" borderId="1" xfId="6" applyFont="1" applyBorder="1" applyAlignment="1">
      <alignment horizontal="center" vertical="center" wrapText="1"/>
    </xf>
    <xf numFmtId="1" fontId="2" fillId="3" borderId="18" xfId="0" applyNumberFormat="1" applyFont="1" applyFill="1" applyBorder="1" applyAlignment="1">
      <alignment horizontal="center" vertical="center" wrapText="1"/>
    </xf>
    <xf numFmtId="1" fontId="2" fillId="3" borderId="21" xfId="0" applyNumberFormat="1" applyFont="1" applyFill="1" applyBorder="1" applyAlignment="1">
      <alignment horizontal="center" vertical="center" wrapText="1"/>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0" fillId="0" borderId="18" xfId="0" applyBorder="1" applyAlignment="1">
      <alignment horizontal="center" vertical="center"/>
    </xf>
    <xf numFmtId="0" fontId="34" fillId="0" borderId="33" xfId="6" applyFont="1" applyBorder="1" applyAlignment="1">
      <alignment horizontal="center" vertical="center" wrapText="1"/>
    </xf>
    <xf numFmtId="0" fontId="34" fillId="0" borderId="32" xfId="6" applyFont="1" applyBorder="1" applyAlignment="1">
      <alignment horizontal="center" vertical="center" wrapText="1"/>
    </xf>
    <xf numFmtId="0" fontId="0" fillId="0" borderId="21" xfId="0" applyBorder="1" applyAlignment="1">
      <alignment horizontal="left" vertical="center" wrapText="1"/>
    </xf>
    <xf numFmtId="14" fontId="0" fillId="0" borderId="30" xfId="0" applyNumberFormat="1" applyBorder="1" applyAlignment="1">
      <alignment horizontal="center" vertical="center"/>
    </xf>
    <xf numFmtId="2" fontId="27" fillId="0" borderId="30" xfId="0" applyNumberFormat="1" applyFont="1" applyBorder="1" applyAlignment="1">
      <alignment horizontal="center" vertical="center" wrapText="1"/>
    </xf>
    <xf numFmtId="2" fontId="27" fillId="0" borderId="25" xfId="0" applyNumberFormat="1" applyFont="1" applyBorder="1" applyAlignment="1">
      <alignment horizontal="center" vertical="center" wrapText="1"/>
    </xf>
    <xf numFmtId="2" fontId="0" fillId="0" borderId="60" xfId="0" applyNumberFormat="1" applyBorder="1" applyAlignment="1">
      <alignment horizontal="center" vertical="center" wrapText="1"/>
    </xf>
    <xf numFmtId="0" fontId="73" fillId="0" borderId="85" xfId="1" applyFont="1" applyBorder="1" applyAlignment="1">
      <alignment horizontal="center" vertical="center" wrapText="1"/>
    </xf>
    <xf numFmtId="0" fontId="73" fillId="0" borderId="98" xfId="1" applyFont="1" applyBorder="1" applyAlignment="1">
      <alignment horizontal="center" vertical="center" wrapText="1"/>
    </xf>
    <xf numFmtId="0" fontId="73" fillId="0" borderId="84" xfId="1" applyFont="1" applyBorder="1" applyAlignment="1">
      <alignment horizontal="center" vertical="center" wrapText="1"/>
    </xf>
    <xf numFmtId="0" fontId="80" fillId="7" borderId="15" xfId="1" applyFont="1" applyFill="1" applyBorder="1" applyAlignment="1">
      <alignment horizontal="center"/>
    </xf>
    <xf numFmtId="0" fontId="80" fillId="7" borderId="18" xfId="1" applyFont="1" applyFill="1" applyBorder="1" applyAlignment="1">
      <alignment horizontal="center"/>
    </xf>
    <xf numFmtId="0" fontId="79" fillId="8" borderId="16" xfId="1" applyFont="1" applyFill="1" applyBorder="1" applyAlignment="1">
      <alignment horizontal="center" vertical="center" wrapText="1"/>
    </xf>
    <xf numFmtId="0" fontId="79" fillId="8" borderId="33" xfId="1" applyFont="1" applyFill="1" applyBorder="1" applyAlignment="1">
      <alignment horizontal="center" vertical="center" wrapText="1"/>
    </xf>
    <xf numFmtId="0" fontId="79" fillId="8" borderId="28" xfId="1" applyFont="1" applyFill="1" applyBorder="1" applyAlignment="1">
      <alignment horizontal="center" vertical="center"/>
    </xf>
    <xf numFmtId="0" fontId="79" fillId="8" borderId="14" xfId="1" applyFont="1" applyFill="1" applyBorder="1" applyAlignment="1">
      <alignment horizontal="center" vertical="center"/>
    </xf>
    <xf numFmtId="0" fontId="79" fillId="8" borderId="31" xfId="1" applyFont="1" applyFill="1" applyBorder="1" applyAlignment="1">
      <alignment horizontal="center" vertical="center"/>
    </xf>
    <xf numFmtId="0" fontId="77" fillId="7" borderId="51" xfId="1" applyFont="1" applyFill="1" applyBorder="1" applyAlignment="1">
      <alignment horizontal="center" vertical="center" wrapText="1"/>
    </xf>
    <xf numFmtId="0" fontId="77" fillId="7" borderId="49" xfId="1" applyFont="1" applyFill="1" applyBorder="1" applyAlignment="1">
      <alignment horizontal="center" vertical="center" wrapText="1"/>
    </xf>
    <xf numFmtId="0" fontId="10" fillId="0" borderId="0" xfId="0" applyFont="1" applyAlignment="1">
      <alignment horizontal="center"/>
    </xf>
  </cellXfs>
  <cellStyles count="10">
    <cellStyle name="Hipervínculo 2" xfId="4" xr:uid="{00000000-0005-0000-0000-000000000000}"/>
    <cellStyle name="Millares [0]" xfId="9" builtinId="6"/>
    <cellStyle name="Normal" xfId="0" builtinId="0"/>
    <cellStyle name="Normal 2" xfId="1" xr:uid="{00000000-0005-0000-0000-000002000000}"/>
    <cellStyle name="Normal 3" xfId="2" xr:uid="{00000000-0005-0000-0000-000003000000}"/>
    <cellStyle name="Normal 3 2" xfId="6" xr:uid="{00000000-0005-0000-0000-000004000000}"/>
    <cellStyle name="Normal 4" xfId="5" xr:uid="{00000000-0005-0000-0000-000005000000}"/>
    <cellStyle name="Porcentaje" xfId="7" builtinId="5"/>
    <cellStyle name="Porcentaje 2" xfId="3" xr:uid="{00000000-0005-0000-0000-000006000000}"/>
    <cellStyle name="Porcentaje 2 2" xfId="8" xr:uid="{B58C9450-C2FA-44EE-8DC5-344497AF7907}"/>
  </cellStyles>
  <dxfs count="124">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theme="9"/>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theme="9"/>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theme="9"/>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theme="9"/>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92D050"/>
        </patternFill>
      </fill>
    </dxf>
    <dxf>
      <fill>
        <patternFill>
          <bgColor theme="9"/>
        </patternFill>
      </fill>
    </dxf>
    <dxf>
      <fill>
        <patternFill>
          <bgColor rgb="FFFF0000"/>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92D050"/>
        </patternFill>
      </fill>
    </dxf>
    <dxf>
      <fill>
        <patternFill>
          <bgColor rgb="FFFFFF00"/>
        </patternFill>
      </fill>
    </dxf>
    <dxf>
      <fill>
        <patternFill>
          <bgColor theme="9"/>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theme="9"/>
        </patternFill>
      </fill>
    </dxf>
    <dxf>
      <fill>
        <patternFill>
          <bgColor rgb="FFFFFF00"/>
        </patternFill>
      </fill>
    </dxf>
    <dxf>
      <fill>
        <patternFill>
          <bgColor rgb="FFFF0000"/>
        </patternFill>
      </fill>
    </dxf>
    <dxf>
      <fill>
        <patternFill>
          <bgColor theme="9" tint="0.39994506668294322"/>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9" tint="0.39994506668294322"/>
        </patternFill>
      </fill>
    </dxf>
  </dxfs>
  <tableStyles count="1" defaultTableStyle="TableStyleMedium2" defaultPivotStyle="PivotStyleLight16">
    <tableStyle name="Invisible" pivot="0" table="0" count="0" xr9:uid="{00000000-0011-0000-FFFF-FFFF00000000}"/>
  </tableStyles>
  <colors>
    <mruColors>
      <color rgb="FFFCFEBA"/>
      <color rgb="FFFFFFCC"/>
      <color rgb="FF66FF33"/>
      <color rgb="FFFFFB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calcChain" Target="calcChain.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sharedStrings" Target="sharedString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1</xdr:col>
      <xdr:colOff>17433</xdr:colOff>
      <xdr:row>0</xdr:row>
      <xdr:rowOff>0</xdr:rowOff>
    </xdr:from>
    <xdr:ext cx="952499" cy="660121"/>
    <xdr:pic>
      <xdr:nvPicPr>
        <xdr:cNvPr id="2" name="9 Imagen" descr="LOGO SED.jpg">
          <a:extLst>
            <a:ext uri="{FF2B5EF4-FFF2-40B4-BE49-F238E27FC236}">
              <a16:creationId xmlns:a16="http://schemas.microsoft.com/office/drawing/2014/main" id="{640AF0E7-3C9E-4897-A8DD-DA1E84BC5E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433" y="0"/>
          <a:ext cx="952499" cy="660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190500</xdr:rowOff>
    </xdr:from>
    <xdr:ext cx="1460500" cy="814916"/>
    <xdr:pic>
      <xdr:nvPicPr>
        <xdr:cNvPr id="2" name="9 Imagen" descr="LOGO SED.jpg">
          <a:extLst>
            <a:ext uri="{FF2B5EF4-FFF2-40B4-BE49-F238E27FC236}">
              <a16:creationId xmlns:a16="http://schemas.microsoft.com/office/drawing/2014/main" id="{F22FBC6C-5541-4CC5-A53E-47687B0773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0"/>
          <a:ext cx="1460500" cy="814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257175</xdr:colOff>
      <xdr:row>0</xdr:row>
      <xdr:rowOff>38101</xdr:rowOff>
    </xdr:from>
    <xdr:ext cx="657225" cy="557644"/>
    <xdr:pic>
      <xdr:nvPicPr>
        <xdr:cNvPr id="2" name="9 Imagen" descr="LOGO SED.jpg">
          <a:extLst>
            <a:ext uri="{FF2B5EF4-FFF2-40B4-BE49-F238E27FC236}">
              <a16:creationId xmlns:a16="http://schemas.microsoft.com/office/drawing/2014/main" id="{93CB1FCC-E620-4B3D-BCBD-2DD0D2F39F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38101"/>
          <a:ext cx="657225" cy="557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285750</xdr:colOff>
      <xdr:row>0</xdr:row>
      <xdr:rowOff>14413</xdr:rowOff>
    </xdr:from>
    <xdr:ext cx="1157481" cy="1030903"/>
    <xdr:pic>
      <xdr:nvPicPr>
        <xdr:cNvPr id="2" name="9 Imagen" descr="LOGO SED.jpg">
          <a:extLst>
            <a:ext uri="{FF2B5EF4-FFF2-40B4-BE49-F238E27FC236}">
              <a16:creationId xmlns:a16="http://schemas.microsoft.com/office/drawing/2014/main" id="{06B03CD8-8052-406D-B9D3-C3960052D6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585913"/>
          <a:ext cx="1157481" cy="1030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17433</xdr:colOff>
      <xdr:row>0</xdr:row>
      <xdr:rowOff>0</xdr:rowOff>
    </xdr:from>
    <xdr:ext cx="952499" cy="660121"/>
    <xdr:pic>
      <xdr:nvPicPr>
        <xdr:cNvPr id="2" name="9 Imagen" descr="LOGO SED.jpg">
          <a:extLst>
            <a:ext uri="{FF2B5EF4-FFF2-40B4-BE49-F238E27FC236}">
              <a16:creationId xmlns:a16="http://schemas.microsoft.com/office/drawing/2014/main" id="{374AAC21-1A8E-45EF-A87C-DCD32C48E0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258" y="0"/>
          <a:ext cx="952499" cy="660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17433</xdr:colOff>
      <xdr:row>0</xdr:row>
      <xdr:rowOff>0</xdr:rowOff>
    </xdr:from>
    <xdr:ext cx="952499" cy="660121"/>
    <xdr:pic>
      <xdr:nvPicPr>
        <xdr:cNvPr id="2" name="9 Imagen" descr="LOGO SED.jpg">
          <a:extLst>
            <a:ext uri="{FF2B5EF4-FFF2-40B4-BE49-F238E27FC236}">
              <a16:creationId xmlns:a16="http://schemas.microsoft.com/office/drawing/2014/main" id="{F2C30CCF-C3E9-48ED-8E94-B2A2163B3C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258" y="0"/>
          <a:ext cx="952499" cy="660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353484</xdr:colOff>
      <xdr:row>0</xdr:row>
      <xdr:rowOff>118495</xdr:rowOff>
    </xdr:from>
    <xdr:ext cx="838841" cy="694569"/>
    <xdr:pic>
      <xdr:nvPicPr>
        <xdr:cNvPr id="2" name="9 Imagen" descr="LOGO SED.jpg">
          <a:extLst>
            <a:ext uri="{FF2B5EF4-FFF2-40B4-BE49-F238E27FC236}">
              <a16:creationId xmlns:a16="http://schemas.microsoft.com/office/drawing/2014/main" id="{015714CC-80E2-414F-88F8-26BA24E1DF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484" y="118495"/>
          <a:ext cx="838841" cy="694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72837</xdr:colOff>
      <xdr:row>0</xdr:row>
      <xdr:rowOff>131841</xdr:rowOff>
    </xdr:from>
    <xdr:ext cx="1235449" cy="1022965"/>
    <xdr:pic>
      <xdr:nvPicPr>
        <xdr:cNvPr id="2" name="9 Imagen" descr="LOGO SED.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2087" y="131841"/>
          <a:ext cx="1235449" cy="1022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17433</xdr:colOff>
      <xdr:row>0</xdr:row>
      <xdr:rowOff>0</xdr:rowOff>
    </xdr:from>
    <xdr:ext cx="952499" cy="660121"/>
    <xdr:pic>
      <xdr:nvPicPr>
        <xdr:cNvPr id="2" name="9 Imagen" descr="LOGO SED.jpg">
          <a:extLst>
            <a:ext uri="{FF2B5EF4-FFF2-40B4-BE49-F238E27FC236}">
              <a16:creationId xmlns:a16="http://schemas.microsoft.com/office/drawing/2014/main" id="{46E4820A-3CA5-4ECB-9278-44A1995251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258" y="0"/>
          <a:ext cx="952499" cy="660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ducacionbogota-my.sharepoint.com/Users/nhernandez/AppData/Local/Microsoft/Windows/Temporary%20Internet%20Files/Content.Outlook/GE3GBHQ8/Seguimiento%20OCI%20REN.CTAS%20Y%20TRANSP%20%202018%20abril.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administrativa\Copia%20de%20PAAC%202019%20matriz%20mapa%20riesgos%20corrupcion%20-%20GESTION%20ADMINISTRATIV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comunicacion\PAAC%202019%20matriz%20mapa%20riesgos%20corrupcion-indicadores%2005-12-2018%20publicar.xlsx" TargetMode="External"/></Relationships>
</file>

<file path=xl/externalLinks/_rels/externalLink12.xml.rels><?xml version="1.0" encoding="UTF-8" standalone="yes"?>
<Relationships xmlns="http://schemas.openxmlformats.org/package/2006/relationships"><Relationship Id="rId2" Type="http://schemas.microsoft.com/office/2019/04/relationships/externalLinkLongPath" Target="https://educacionbogota-my.sharepoint.com/Users/lherrera/AppData/Local/Microsoft/Windows/Temporary%20Internet%20Files/Content.Outlook/GGO5PCHB/PAAC%20def.%202019%20matriz%20mapa%20riesgos%20corrupcion%20Control%20de%20la%20prestaci&#243;n%20del%20servicio%20educativo.xlsx?3B58B1C7" TargetMode="External"/><Relationship Id="rId1" Type="http://schemas.openxmlformats.org/officeDocument/2006/relationships/externalLinkPath" Target="file:///\\3B58B1C7\PAAC%20def.%202019%20matriz%20mapa%20riesgos%20corrupcion%20Control%20de%20la%20prestaci&#243;n%20del%20servicio%20educativ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acceso%20y%20permanencia\PAAC%202019%20matriz%20mapa%20riesgos%20corrupcion-indicadores%2012-12-2018%20DBEDCOB.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infraestructura%20y%20recursos%20fisicos\PAAC%202019%20matriz%20mapa%20riesgos%20corrupcion-indicadores%2012-12-2018%20DDE%20final.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tecnologia%20informacion%20comunicaciones\PAAC%202019%20matriz%20mapa%20riesgos%20corrupcion%20Gesti&#243;n%20de%20las%20Tecnolog&#237;as%20dic%201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talento%20humano\PAAC%202019%20matriz%20mapa%20riesgos%20corrupcion%20Gesti&#243;n%20del%20Talento%20Humano%20201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documental\PAAC%202019%20matriz%20mapa%20riesgos%20corrupcion%2012_12_2018%20publica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educacionbogota-my.sharepoint.com/Users/LMADRIGAL/AppData/Local/Microsoft/Windows/INetCache/Content.Outlook/X5BG69ON/MAPA%20ANTICORRUPCION%202019%2024-12-2018.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LMADRIGAL/AppData/Local/Microsoft/Windows/INetCache/Content.Outlook/X5BG69ON/MAPA%20ANTICORRUPCION%202019%2024-12-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HERRERA\Documents\OAP%20desde%202012\2019\PAAC\consolidado%206%20componentes\Componente%20Mejora%20Atencion%20Ciudadano%20PACC%202019%20consolidado%20OSC%20diciembre%2012%20publica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HERRERA\Documents\OAP%20desde%202012\2019\PAAC\consolidado%206%20componentes\PAAC%202019%20ene29%20ajustado%20gestion%20contractual%20director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ducacionbogota-my.sharepoint.com/Users/EDGARFERNANDO.Lenovo-PC/Downloads/LHERRERA/Documents/OAP%20desde%202012/2019/PAAC/consolidado%206%20componentes/PAAC%202019%20ene29%20ajustado%20gestion%20contractual%20director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juridica\PAAC%202019%20matriz%20mapa%20riesgos%20corrupcion%20OAJ%2013-12-2018%20V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BACKUP%20JCABRERA\disco%20D\SED\CALIDAD\MAPA%20DE%20RIESGOS\2019\Mapa%20riesgos%20Oficina%20de%20Presupuesto%202019%20-%20Nuevo%20Riesgo-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ducacionbogota-my.sharepoint.com/Users/erodelo/Desktop/Copia%20de%20Prueba%20OKK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contractual\Formulaci&#243;n%20Mapa%20de%20Riesgos%20de%20Corrupcion%2017-12%20publicar.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educacionbogota-my.sharepoint.com/Users/cvega/AppData/Local/Microsoft/Windows/Temporary%20Internet%20Files/Content.Outlook/75D2HZSO/MAPA%20RIESGOS%20CORRUPCION%202019%20CONTRATACION%20DB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Hoja1"/>
      <sheetName val="% AVANCE"/>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E2" t="str">
            <v>Asignado</v>
          </cell>
        </row>
      </sheetData>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sheetName val="Hoja2"/>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row>
      </sheetData>
      <sheetData sheetId="18">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DIV"/>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E2" t="str">
            <v>Asignado</v>
          </cell>
        </row>
      </sheetData>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E2" t="str">
            <v>Asignado</v>
          </cell>
        </row>
      </sheetData>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TI"/>
      <sheetName val="Hoja1"/>
      <sheetName val="Indicador 1"/>
      <sheetName val="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E2" t="str">
            <v>Asignado</v>
          </cell>
        </row>
      </sheetData>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ON"/>
      <sheetName val="Hoja1"/>
      <sheetName val="RIESGO CORRUPCIÓN FP"/>
      <sheetName val="RIESGO CORRUPCIÓN OP"/>
      <sheetName val="Hoja de Vida ON Presu"/>
      <sheetName val="Hoja Vida Indicadores ON Noveda"/>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E2" t="str">
            <v>Asignado</v>
          </cell>
        </row>
      </sheetData>
      <sheetData sheetId="1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sheetName val="RIESGO CORRUPCIÓN (2)"/>
      <sheetName val="Hoja1"/>
      <sheetName val="PASOS METODOLOGIA"/>
      <sheetName val="HOJA DE VIDA INDICADOR 1"/>
      <sheetName val="HOJA DE VIDA INDICADOR 2"/>
      <sheetName val="Hoja2"/>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E2" t="str">
            <v>Asignado</v>
          </cell>
        </row>
      </sheetData>
      <sheetData sheetId="1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 AVANCE"/>
      <sheetName val="Hoja1"/>
    </sheetNames>
    <sheetDataSet>
      <sheetData sheetId="0"/>
      <sheetData sheetId="1"/>
      <sheetData sheetId="2"/>
      <sheetData sheetId="3"/>
      <sheetData sheetId="4"/>
      <sheetData sheetId="5"/>
      <sheetData sheetId="6"/>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DOFA  SED 2020  "/>
      <sheetName val="1. RIESGO CORRUPCIÓN REVISADO"/>
      <sheetName val="1. RIESGO CORRUPCIÓN Com"/>
      <sheetName val="Hoja1"/>
      <sheetName val="1. SEGUIMIENTO MRC "/>
      <sheetName val="1. RIESGO CORRUPCIÓN "/>
      <sheetName val="2.RACIONALIZACIÓN DE TRAMITES"/>
      <sheetName val="3. RENDICIÓN DE CUENTAS"/>
      <sheetName val="4.MM  ATENCIÓN AL CIUDADANO"/>
      <sheetName val="5.TRANSPARENCIA ACC INFORMACIÓN"/>
      <sheetName val="6. ADICIONAL GESTIÓN INTEGRA"/>
      <sheetName val="DATOS"/>
      <sheetName val="1.COMP.MAPA RIESGOS CORRUPCIÓN"/>
      <sheetName val="1. RIESGO CORRUPCIÓN"/>
      <sheetName val="2.RACIONALIZACIÓN DE TRAMITES "/>
      <sheetName val="4.MM ATENCIÓN CIUDADANO"/>
      <sheetName val="5.TRANSPARENCIA AC INFORMAC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row r="24">
          <cell r="D24" t="str">
            <v>SI</v>
          </cell>
        </row>
      </sheetData>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DOFA  SED 2020  "/>
      <sheetName val="1. RIESGO CORRUPCIÓN REVISADO"/>
      <sheetName val="1. RIESGO CORRUPCIÓN Com"/>
      <sheetName val="Hoja1"/>
      <sheetName val="1. SEGUIMIENTO MRC "/>
      <sheetName val="1. RIESGO CORRUPCIÓN "/>
      <sheetName val="2.RACIONALIZACIÓN DE TRAMITES"/>
      <sheetName val="3. RENDICIÓN DE CUENTAS"/>
      <sheetName val="4.MM  ATENCIÓN AL CIUDADANO"/>
      <sheetName val="5.TRANSPARENCIA ACC INFORMACIÓN"/>
      <sheetName val="6. ADICIONAL GESTIÓN INTEGRA"/>
      <sheetName val="DATOS"/>
      <sheetName val="1.COMP.MAPA RIESGOS CORRUPCIÓN"/>
      <sheetName val="1. RIESGO CORRUPCIÓN"/>
      <sheetName val="2.RACIONALIZACIÓN DE TRAMITES "/>
      <sheetName val="4.MM ATENCIÓN CIUDADANO"/>
      <sheetName val="5.TRANSPARENCIA AC INFORMAC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sheetName val="Hoja1"/>
      <sheetName val="Indicador eficacia "/>
      <sheetName val="Indicador efectividad "/>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E2" t="str">
            <v>Asignado</v>
          </cell>
        </row>
      </sheetData>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OTC"/>
      <sheetName val="RIESGO CORRUPCIÓN OPP"/>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E2" t="str">
            <v>Asignado</v>
          </cell>
        </row>
      </sheetData>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persons/person.xml><?xml version="1.0" encoding="utf-8"?>
<personList xmlns="http://schemas.microsoft.com/office/spreadsheetml/2018/threadedcomments" xmlns:x="http://schemas.openxmlformats.org/spreadsheetml/2006/main">
  <person displayName="CARLOS EDUARDO ROCHA ALDANA" id="{CA356B2F-D3C2-41C0-A874-C4A4EFA122A4}" userId="S::crocha@educacionbogota.gov.co::9c9fa7a1-67f2-4044-9d31-9f952556d1d3" providerId="AD"/>
  <person displayName="LUIS FERNANDO HERRERA ROJAS" id="{4A376762-81FD-4009-A669-128E9D723DD9}" userId="S::lherrera@educacionbogota.gov.co::e4e12c56-6c68-47ca-9309-a508e808f090" providerId="AD"/>
  <person displayName="TRANSPARENCIA Y ETICA" id="{B0E806AC-B669-4753-B53C-5BB59F8BBF26}" userId="S::transparenciayetica@educacionbogota.gov.co::1b41d98b-54a3-4330-8778-919abac5f572"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5" dT="2023-10-18T21:04:01.85" personId="{CA356B2F-D3C2-41C0-A874-C4A4EFA122A4}" id="{E7314A84-60E4-4AC6-8C5A-A37161357EF6}">
    <text xml:space="preserve">Revisar en el componente de Participación e Innovación  </text>
  </threadedComment>
  <threadedComment ref="D5" dT="2023-11-23T22:49:54.82" personId="{CA356B2F-D3C2-41C0-A874-C4A4EFA122A4}" id="{39BD2882-CF0C-4928-B27D-4132EAAC3E6F}" parentId="{E7314A84-60E4-4AC6-8C5A-A37161357EF6}">
    <text>Esta actividad completa queda aquí, la publicación de comentarios es lo que queda en el componente de participación</text>
  </threadedComment>
</ThreadedComments>
</file>

<file path=xl/threadedComments/threadedComment2.xml><?xml version="1.0" encoding="utf-8"?>
<ThreadedComments xmlns="http://schemas.microsoft.com/office/spreadsheetml/2018/threadedcomments" xmlns:x="http://schemas.openxmlformats.org/spreadsheetml/2006/main">
  <threadedComment ref="C4" dT="2022-09-22T03:18:35.49" personId="{4A376762-81FD-4009-A669-128E9D723DD9}" id="{ADF0DD6C-EA49-419B-9064-AD3EBA92CBBE}">
    <text>Políticos, Economicos y Financieros, Sociales y Culturales, Tecnológicos, Ambientales, Legales y Reglamentarios</text>
  </threadedComment>
  <threadedComment ref="I234" dT="2023-12-12T16:08:03.42" personId="{B0E806AC-B669-4753-B53C-5BB59F8BBF26}" id="{64FB7B5D-F8B1-4A1C-9E9C-A21BF17C7CC6}">
    <text>El riesgo 13 de la DBE esta asociado a este trámite</text>
  </threadedComment>
  <threadedComment ref="D390" dT="2022-10-19T16:18:03.14" personId="{4A376762-81FD-4009-A669-128E9D723DD9}" id="{FDA11B17-B1AA-4E35-9EBB-E5C4E39D67ED}">
    <text>Según la metodologia se debe tener en cuenta  que de las amenazas y debilidades del proceso salen las causas de los riesgos y los riesgos. Si bien se identifican de manera general los factores externos e internos en la matriz se presentan los priorizados para trabajar durante la vigencia 2023. Tener en cuenta la relacion AMENAZA O DEBILIDAD-CAUSA- RIESGO- ACTIVIDAD DE CONTROL-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microsoft.com/office/2017/10/relationships/threadedComment" Target="../threadedComments/threadedComment2.xml"/><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B02B7-9FE4-47AE-9305-4F676BC9B691}">
  <dimension ref="B1:R13"/>
  <sheetViews>
    <sheetView zoomScale="80" zoomScaleNormal="80" zoomScaleSheetLayoutView="106" workbookViewId="0">
      <selection activeCell="B11" sqref="B11:B13"/>
    </sheetView>
  </sheetViews>
  <sheetFormatPr baseColWidth="10" defaultColWidth="11.42578125" defaultRowHeight="12.75"/>
  <cols>
    <col min="1" max="1" width="1.85546875" style="18" customWidth="1"/>
    <col min="2" max="2" width="23" style="18" customWidth="1"/>
    <col min="3" max="3" width="5.140625" style="18" customWidth="1"/>
    <col min="4" max="4" width="45.140625" style="18" customWidth="1"/>
    <col min="5" max="5" width="33.42578125" style="18" customWidth="1"/>
    <col min="6" max="6" width="26" style="18" customWidth="1"/>
    <col min="7" max="9" width="18.28515625" style="98" customWidth="1"/>
    <col min="10" max="10" width="21.5703125" style="159" customWidth="1"/>
    <col min="11" max="11" width="41.85546875" style="159" customWidth="1"/>
    <col min="12" max="12" width="25.42578125" style="272" hidden="1" customWidth="1"/>
    <col min="13" max="13" width="31.5703125" style="273" hidden="1" customWidth="1"/>
    <col min="14" max="14" width="33.7109375" style="273" hidden="1" customWidth="1"/>
    <col min="15" max="15" width="29.85546875" style="273" hidden="1" customWidth="1"/>
    <col min="16" max="16" width="46.28515625" style="273" hidden="1" customWidth="1"/>
    <col min="17" max="17" width="65.85546875" style="18" hidden="1" customWidth="1"/>
    <col min="18" max="16384" width="11.42578125" style="18"/>
  </cols>
  <sheetData>
    <row r="1" spans="2:18" ht="18" customHeight="1">
      <c r="B1" s="493" t="s">
        <v>0</v>
      </c>
      <c r="C1" s="494"/>
      <c r="D1" s="494"/>
      <c r="E1" s="494"/>
      <c r="F1" s="494"/>
      <c r="G1" s="494"/>
      <c r="H1" s="494"/>
      <c r="I1" s="494"/>
      <c r="J1" s="494"/>
      <c r="K1" s="494"/>
      <c r="L1" s="494"/>
      <c r="M1" s="494"/>
      <c r="N1" s="494"/>
      <c r="O1" s="494"/>
      <c r="P1" s="494"/>
    </row>
    <row r="2" spans="2:18" ht="36" customHeight="1" thickBot="1">
      <c r="B2" s="495" t="s">
        <v>1</v>
      </c>
      <c r="C2" s="496"/>
      <c r="D2" s="496"/>
      <c r="E2" s="496"/>
      <c r="F2" s="496"/>
      <c r="G2" s="496"/>
      <c r="H2" s="496"/>
      <c r="I2" s="496"/>
      <c r="J2" s="496"/>
      <c r="K2" s="496"/>
      <c r="L2" s="501" t="s">
        <v>2</v>
      </c>
      <c r="M2" s="502"/>
      <c r="N2" s="502"/>
      <c r="O2" s="502"/>
      <c r="P2" s="503"/>
      <c r="Q2" s="213"/>
    </row>
    <row r="3" spans="2:18" ht="78" customHeight="1" thickBot="1">
      <c r="B3" s="302" t="s">
        <v>3</v>
      </c>
      <c r="C3" s="497" t="s">
        <v>4</v>
      </c>
      <c r="D3" s="498"/>
      <c r="E3" s="301" t="s">
        <v>5</v>
      </c>
      <c r="F3" s="107" t="s">
        <v>6</v>
      </c>
      <c r="G3" s="107" t="s">
        <v>7</v>
      </c>
      <c r="H3" s="107" t="s">
        <v>8</v>
      </c>
      <c r="I3" s="107" t="s">
        <v>9</v>
      </c>
      <c r="J3" s="301" t="s">
        <v>10</v>
      </c>
      <c r="K3" s="303" t="s">
        <v>11</v>
      </c>
      <c r="L3" s="308" t="s">
        <v>12</v>
      </c>
      <c r="M3" s="309" t="s">
        <v>13</v>
      </c>
      <c r="N3" s="309" t="s">
        <v>14</v>
      </c>
      <c r="O3" s="309" t="s">
        <v>15</v>
      </c>
      <c r="P3" s="310" t="s">
        <v>16</v>
      </c>
      <c r="Q3" s="304" t="s">
        <v>17</v>
      </c>
    </row>
    <row r="4" spans="2:18" ht="72">
      <c r="B4" s="499" t="s">
        <v>18</v>
      </c>
      <c r="C4" s="189" t="s">
        <v>19</v>
      </c>
      <c r="D4" s="190" t="s">
        <v>20</v>
      </c>
      <c r="E4" s="342" t="s">
        <v>21</v>
      </c>
      <c r="F4" s="191" t="s">
        <v>22</v>
      </c>
      <c r="G4" s="192">
        <v>0.8</v>
      </c>
      <c r="H4" s="192">
        <v>0.9</v>
      </c>
      <c r="I4" s="192">
        <v>1</v>
      </c>
      <c r="J4" s="193" t="s">
        <v>23</v>
      </c>
      <c r="K4" s="214" t="s">
        <v>24</v>
      </c>
      <c r="L4" s="252"/>
      <c r="M4" s="260"/>
      <c r="N4" s="261"/>
      <c r="O4" s="261"/>
      <c r="P4" s="261"/>
      <c r="Q4" s="102"/>
    </row>
    <row r="5" spans="2:18" ht="132">
      <c r="B5" s="500"/>
      <c r="C5" s="194" t="s">
        <v>25</v>
      </c>
      <c r="D5" s="432" t="s">
        <v>26</v>
      </c>
      <c r="E5" s="189" t="s">
        <v>27</v>
      </c>
      <c r="F5" s="191" t="s">
        <v>22</v>
      </c>
      <c r="G5" s="192">
        <v>0.3</v>
      </c>
      <c r="H5" s="192">
        <v>0.6</v>
      </c>
      <c r="I5" s="192">
        <v>1</v>
      </c>
      <c r="J5" s="193" t="s">
        <v>28</v>
      </c>
      <c r="K5" s="215" t="s">
        <v>29</v>
      </c>
      <c r="L5" s="262"/>
      <c r="M5" s="260"/>
      <c r="N5" s="261"/>
      <c r="O5" s="261"/>
      <c r="P5" s="261"/>
      <c r="Q5" s="102"/>
    </row>
    <row r="6" spans="2:18" ht="84">
      <c r="B6" s="490"/>
      <c r="C6" s="195" t="s">
        <v>30</v>
      </c>
      <c r="D6" s="283" t="s">
        <v>31</v>
      </c>
      <c r="E6" s="299" t="s">
        <v>32</v>
      </c>
      <c r="F6" s="284" t="s">
        <v>22</v>
      </c>
      <c r="G6" s="285">
        <v>1</v>
      </c>
      <c r="H6" s="285">
        <v>1</v>
      </c>
      <c r="I6" s="285">
        <v>1</v>
      </c>
      <c r="J6" s="300" t="s">
        <v>33</v>
      </c>
      <c r="K6" s="286" t="s">
        <v>24</v>
      </c>
      <c r="L6" s="262"/>
      <c r="M6" s="260"/>
      <c r="N6" s="261"/>
      <c r="O6" s="261"/>
      <c r="P6" s="261"/>
      <c r="Q6" s="86"/>
    </row>
    <row r="7" spans="2:18" ht="72">
      <c r="B7" s="490" t="s">
        <v>34</v>
      </c>
      <c r="C7" s="195" t="s">
        <v>35</v>
      </c>
      <c r="D7" s="195" t="s">
        <v>36</v>
      </c>
      <c r="E7" s="195" t="s">
        <v>37</v>
      </c>
      <c r="F7" s="184" t="s">
        <v>38</v>
      </c>
      <c r="G7" s="163">
        <v>4</v>
      </c>
      <c r="H7" s="163">
        <v>4</v>
      </c>
      <c r="I7" s="163">
        <v>4</v>
      </c>
      <c r="J7" s="163" t="s">
        <v>39</v>
      </c>
      <c r="K7" s="216" t="s">
        <v>40</v>
      </c>
      <c r="L7" s="262"/>
      <c r="M7" s="265"/>
      <c r="N7" s="264"/>
      <c r="O7" s="264"/>
      <c r="P7" s="264"/>
      <c r="Q7" s="86"/>
    </row>
    <row r="8" spans="2:18" ht="60">
      <c r="B8" s="490"/>
      <c r="C8" s="195" t="s">
        <v>41</v>
      </c>
      <c r="D8" s="196" t="s">
        <v>42</v>
      </c>
      <c r="E8" s="195" t="s">
        <v>37</v>
      </c>
      <c r="F8" s="184" t="s">
        <v>38</v>
      </c>
      <c r="G8" s="163">
        <v>4</v>
      </c>
      <c r="H8" s="163">
        <v>4</v>
      </c>
      <c r="I8" s="163">
        <v>4</v>
      </c>
      <c r="J8" s="163" t="s">
        <v>43</v>
      </c>
      <c r="K8" s="216" t="s">
        <v>40</v>
      </c>
      <c r="L8" s="262"/>
      <c r="M8" s="265"/>
      <c r="N8" s="264"/>
      <c r="O8" s="264"/>
      <c r="P8" s="264"/>
      <c r="Q8" s="86"/>
    </row>
    <row r="9" spans="2:18" ht="36">
      <c r="B9" s="365" t="s">
        <v>44</v>
      </c>
      <c r="C9" s="196" t="s">
        <v>45</v>
      </c>
      <c r="D9" s="196" t="s">
        <v>46</v>
      </c>
      <c r="E9" s="197" t="s">
        <v>47</v>
      </c>
      <c r="F9" s="184" t="s">
        <v>38</v>
      </c>
      <c r="G9" s="198">
        <v>0</v>
      </c>
      <c r="H9" s="198">
        <v>0</v>
      </c>
      <c r="I9" s="198">
        <v>1</v>
      </c>
      <c r="J9" s="198" t="s">
        <v>48</v>
      </c>
      <c r="K9" s="216" t="s">
        <v>49</v>
      </c>
      <c r="L9" s="262"/>
      <c r="M9" s="266"/>
      <c r="N9" s="264"/>
      <c r="O9" s="264"/>
      <c r="P9" s="264"/>
      <c r="Q9" s="86"/>
    </row>
    <row r="10" spans="2:18" s="99" customFormat="1" ht="60">
      <c r="B10" s="366" t="s">
        <v>50</v>
      </c>
      <c r="C10" s="195" t="s">
        <v>51</v>
      </c>
      <c r="D10" s="195" t="s">
        <v>52</v>
      </c>
      <c r="E10" s="195" t="s">
        <v>53</v>
      </c>
      <c r="F10" s="184" t="s">
        <v>38</v>
      </c>
      <c r="G10" s="163">
        <v>0</v>
      </c>
      <c r="H10" s="163">
        <v>0</v>
      </c>
      <c r="I10" s="163">
        <v>1</v>
      </c>
      <c r="J10" s="163" t="s">
        <v>54</v>
      </c>
      <c r="K10" s="216" t="s">
        <v>49</v>
      </c>
      <c r="L10" s="262"/>
      <c r="M10" s="266"/>
      <c r="N10" s="264"/>
      <c r="O10" s="264"/>
      <c r="P10" s="267"/>
      <c r="Q10" s="86"/>
    </row>
    <row r="11" spans="2:18" ht="60">
      <c r="B11" s="491" t="s">
        <v>55</v>
      </c>
      <c r="C11" s="195" t="s">
        <v>56</v>
      </c>
      <c r="D11" s="195" t="s">
        <v>57</v>
      </c>
      <c r="E11" s="163" t="s">
        <v>37</v>
      </c>
      <c r="F11" s="184" t="s">
        <v>38</v>
      </c>
      <c r="G11" s="163">
        <v>4</v>
      </c>
      <c r="H11" s="163">
        <v>4</v>
      </c>
      <c r="I11" s="163">
        <v>4</v>
      </c>
      <c r="J11" s="163" t="s">
        <v>58</v>
      </c>
      <c r="K11" s="216" t="s">
        <v>59</v>
      </c>
      <c r="L11" s="262"/>
      <c r="M11" s="268"/>
      <c r="N11" s="264"/>
      <c r="O11" s="269"/>
      <c r="P11" s="269"/>
      <c r="Q11" s="86"/>
    </row>
    <row r="12" spans="2:18" ht="36">
      <c r="B12" s="491"/>
      <c r="C12" s="199" t="s">
        <v>60</v>
      </c>
      <c r="D12" s="199" t="s">
        <v>61</v>
      </c>
      <c r="E12" s="200" t="s">
        <v>62</v>
      </c>
      <c r="F12" s="184" t="s">
        <v>38</v>
      </c>
      <c r="G12" s="198">
        <v>1</v>
      </c>
      <c r="H12" s="198">
        <v>1</v>
      </c>
      <c r="I12" s="198">
        <v>1</v>
      </c>
      <c r="J12" s="200" t="s">
        <v>63</v>
      </c>
      <c r="K12" s="216" t="s">
        <v>64</v>
      </c>
      <c r="L12" s="262"/>
      <c r="M12" s="266"/>
      <c r="N12" s="264"/>
      <c r="O12" s="264"/>
      <c r="P12" s="264"/>
      <c r="Q12" s="87"/>
      <c r="R12" s="18" t="s">
        <v>65</v>
      </c>
    </row>
    <row r="13" spans="2:18" ht="48">
      <c r="B13" s="492"/>
      <c r="C13" s="201" t="s">
        <v>66</v>
      </c>
      <c r="D13" s="202" t="s">
        <v>67</v>
      </c>
      <c r="E13" s="203" t="s">
        <v>68</v>
      </c>
      <c r="F13" s="204" t="s">
        <v>38</v>
      </c>
      <c r="G13" s="205">
        <v>1</v>
      </c>
      <c r="H13" s="205">
        <v>0</v>
      </c>
      <c r="I13" s="205">
        <v>1</v>
      </c>
      <c r="J13" s="203" t="s">
        <v>69</v>
      </c>
      <c r="K13" s="217" t="s">
        <v>64</v>
      </c>
      <c r="L13" s="262"/>
      <c r="M13" s="270"/>
      <c r="N13" s="271"/>
      <c r="O13" s="271"/>
      <c r="P13" s="271"/>
      <c r="R13" s="18" t="s">
        <v>65</v>
      </c>
    </row>
  </sheetData>
  <autoFilter ref="B1:P13" xr:uid="{00000000-0009-0000-0000-00000B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autoFilter>
  <mergeCells count="7">
    <mergeCell ref="B7:B8"/>
    <mergeCell ref="B11:B13"/>
    <mergeCell ref="B1:P1"/>
    <mergeCell ref="B2:K2"/>
    <mergeCell ref="C3:D3"/>
    <mergeCell ref="B4:B6"/>
    <mergeCell ref="L2:P2"/>
  </mergeCells>
  <printOptions horizontalCentered="1" verticalCentered="1"/>
  <pageMargins left="0.70866141732283472" right="0.70866141732283472" top="0.74803149606299213" bottom="0.74803149606299213" header="0.31496062992125984" footer="0.31496062992125984"/>
  <pageSetup paperSize="5" scale="37" orientation="landscape" r:id="rId1"/>
  <rowBreaks count="1" manualBreakCount="1">
    <brk id="13" min="1" max="12"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582"/>
  <sheetViews>
    <sheetView workbookViewId="0">
      <selection sqref="A1:C3"/>
    </sheetView>
  </sheetViews>
  <sheetFormatPr baseColWidth="10" defaultColWidth="11.42578125" defaultRowHeight="15"/>
  <cols>
    <col min="1" max="1" width="5.140625" style="5" customWidth="1"/>
    <col min="2" max="2" width="21.85546875" style="5" customWidth="1"/>
    <col min="3" max="3" width="23.7109375" style="5" customWidth="1"/>
    <col min="4" max="4" width="24" style="4" customWidth="1"/>
    <col min="5" max="5" width="32.7109375" style="5" customWidth="1"/>
    <col min="6" max="6" width="22.5703125" style="5" customWidth="1"/>
    <col min="7" max="7" width="17.5703125" style="4" customWidth="1"/>
    <col min="8" max="8" width="75.7109375" style="21" customWidth="1"/>
    <col min="9" max="9" width="10.85546875" style="4" customWidth="1"/>
    <col min="10" max="10" width="8" style="20" customWidth="1"/>
    <col min="11" max="11" width="19.140625" style="4" customWidth="1"/>
    <col min="12" max="13" width="17.85546875" style="4" customWidth="1"/>
    <col min="14" max="14" width="31.42578125" style="5" customWidth="1"/>
    <col min="15" max="15" width="15.7109375" style="5" customWidth="1"/>
    <col min="16" max="16" width="47.85546875" style="5" customWidth="1"/>
    <col min="17" max="17" width="43" style="5" customWidth="1"/>
    <col min="18" max="18" width="24.28515625" style="5" customWidth="1"/>
    <col min="19" max="21" width="20" style="5" customWidth="1"/>
    <col min="22" max="24" width="21.140625" style="5" customWidth="1"/>
    <col min="25" max="25" width="25.42578125" style="5" customWidth="1"/>
    <col min="26" max="26" width="28.7109375" style="5" customWidth="1"/>
    <col min="27" max="30" width="21.140625" style="5" customWidth="1"/>
    <col min="31" max="31" width="23.85546875" style="4" customWidth="1"/>
    <col min="32" max="32" width="23.85546875" style="4" hidden="1" customWidth="1"/>
    <col min="33" max="33" width="17.140625" style="4" customWidth="1"/>
    <col min="34" max="34" width="17.85546875" style="5" customWidth="1"/>
    <col min="35" max="35" width="17.85546875" style="4" customWidth="1"/>
    <col min="36" max="36" width="23.140625" style="5" customWidth="1"/>
    <col min="37" max="38" width="16.5703125" style="54" customWidth="1"/>
    <col min="39" max="39" width="17.5703125" style="5" customWidth="1"/>
    <col min="40" max="40" width="27.28515625" style="5" customWidth="1"/>
    <col min="41" max="42" width="11.42578125" style="5" customWidth="1"/>
    <col min="43" max="44" width="34" style="5" customWidth="1"/>
    <col min="45" max="46" width="11.42578125" style="5" customWidth="1"/>
    <col min="47" max="48" width="34" style="5" customWidth="1"/>
    <col min="49" max="50" width="11.42578125" style="5" customWidth="1"/>
    <col min="51" max="52" width="34" style="5" customWidth="1"/>
    <col min="53" max="53" width="19.7109375" style="5" customWidth="1"/>
    <col min="54" max="54" width="31.42578125" style="5" customWidth="1"/>
    <col min="55" max="55" width="22.85546875" style="5" customWidth="1"/>
    <col min="56" max="56" width="21" style="5" customWidth="1"/>
    <col min="57" max="57" width="24.5703125" style="5" customWidth="1"/>
    <col min="58" max="16384" width="11.42578125" style="1"/>
  </cols>
  <sheetData>
    <row r="1" spans="1:57" ht="40.5" customHeight="1" thickBot="1">
      <c r="A1" s="1265"/>
      <c r="B1" s="1266"/>
      <c r="C1" s="1267"/>
      <c r="D1" s="1272" t="s">
        <v>945</v>
      </c>
      <c r="E1" s="1273"/>
      <c r="F1" s="1273"/>
      <c r="G1" s="1273"/>
      <c r="H1" s="1273"/>
      <c r="I1" s="1273"/>
      <c r="J1" s="1273"/>
      <c r="K1" s="1273"/>
      <c r="L1" s="1273"/>
      <c r="M1" s="1273"/>
      <c r="N1" s="1273"/>
      <c r="O1" s="1273"/>
      <c r="P1" s="1273"/>
      <c r="Q1" s="1273"/>
      <c r="R1" s="1273"/>
      <c r="S1" s="1273"/>
      <c r="T1" s="1273"/>
      <c r="U1" s="1273"/>
      <c r="V1" s="1273"/>
      <c r="W1" s="1273"/>
      <c r="X1" s="1273"/>
      <c r="Y1" s="1273"/>
      <c r="Z1" s="1273"/>
      <c r="AA1" s="1273"/>
      <c r="AB1" s="1273"/>
      <c r="AC1" s="1273"/>
      <c r="AD1" s="1273"/>
      <c r="AE1" s="1273"/>
      <c r="AF1" s="1273"/>
      <c r="AG1" s="1273"/>
      <c r="AH1" s="1273"/>
      <c r="AI1" s="1273"/>
      <c r="AJ1" s="1273"/>
      <c r="AK1" s="1273"/>
      <c r="AL1" s="1273"/>
      <c r="AM1" s="1273"/>
      <c r="AN1" s="1273"/>
      <c r="AO1" s="1273"/>
      <c r="AP1" s="1273"/>
      <c r="AQ1" s="1273"/>
      <c r="AR1" s="1273"/>
      <c r="AS1" s="1273"/>
      <c r="AT1" s="1273"/>
      <c r="AU1" s="1273"/>
      <c r="AV1" s="1273"/>
      <c r="AW1" s="1273"/>
      <c r="AX1" s="1273"/>
      <c r="AY1" s="1273"/>
      <c r="AZ1" s="1273"/>
      <c r="BA1" s="1273"/>
      <c r="BB1" s="1273"/>
      <c r="BC1" s="1273"/>
      <c r="BD1" s="1273"/>
      <c r="BE1" s="1274"/>
    </row>
    <row r="2" spans="1:57" ht="30" customHeight="1" thickBot="1">
      <c r="A2" s="1268"/>
      <c r="B2" s="1269"/>
      <c r="C2" s="1269"/>
      <c r="D2" s="1275" t="s">
        <v>946</v>
      </c>
      <c r="E2" s="1276"/>
      <c r="F2" s="1276"/>
      <c r="G2" s="1276"/>
      <c r="H2" s="1276"/>
      <c r="I2" s="1276"/>
      <c r="J2" s="1276"/>
      <c r="K2" s="1277"/>
      <c r="L2" s="1259" t="s">
        <v>947</v>
      </c>
      <c r="M2" s="1260"/>
      <c r="N2" s="1260"/>
      <c r="O2" s="1260"/>
      <c r="P2" s="1261"/>
      <c r="Q2" s="69"/>
      <c r="R2" s="1276"/>
      <c r="S2" s="1276"/>
      <c r="T2" s="1276"/>
      <c r="U2" s="1276"/>
      <c r="V2" s="1276"/>
      <c r="W2" s="1276"/>
      <c r="X2" s="1276"/>
      <c r="Y2" s="1276"/>
      <c r="Z2" s="1276"/>
      <c r="AA2" s="1276"/>
      <c r="AB2" s="1276"/>
      <c r="AC2" s="1276"/>
      <c r="AD2" s="1276"/>
      <c r="AE2" s="1276"/>
      <c r="AF2" s="1276"/>
      <c r="AG2" s="1277"/>
      <c r="AH2" s="1259"/>
      <c r="AI2" s="1260"/>
      <c r="AJ2" s="1260"/>
      <c r="AK2" s="1260"/>
      <c r="AL2" s="1260"/>
      <c r="AM2" s="1260"/>
      <c r="AN2" s="1260"/>
      <c r="AO2" s="1260"/>
      <c r="AP2" s="1260"/>
      <c r="AQ2" s="1260"/>
      <c r="AR2" s="1260"/>
      <c r="AS2" s="1260"/>
      <c r="AT2" s="1260"/>
      <c r="AU2" s="1260"/>
      <c r="AV2" s="1260"/>
      <c r="AW2" s="1260"/>
      <c r="AX2" s="1260"/>
      <c r="AY2" s="1260"/>
      <c r="AZ2" s="1260"/>
      <c r="BA2" s="1260"/>
      <c r="BB2" s="1260"/>
      <c r="BC2" s="1260"/>
      <c r="BD2" s="1260"/>
      <c r="BE2" s="1261"/>
    </row>
    <row r="3" spans="1:57" ht="30" hidden="1" customHeight="1" thickBot="1">
      <c r="A3" s="1270"/>
      <c r="B3" s="1271"/>
      <c r="C3" s="1271"/>
      <c r="D3" s="1278" t="s">
        <v>948</v>
      </c>
      <c r="E3" s="1258"/>
      <c r="F3" s="1279">
        <v>43455</v>
      </c>
      <c r="G3" s="1260"/>
      <c r="H3" s="1260"/>
      <c r="I3" s="1260"/>
      <c r="J3" s="1260"/>
      <c r="K3" s="1260"/>
      <c r="L3" s="1260"/>
      <c r="M3" s="1260"/>
      <c r="N3" s="1260"/>
      <c r="O3" s="1260"/>
      <c r="P3" s="1261"/>
      <c r="Q3" s="68"/>
      <c r="R3" s="1257"/>
      <c r="S3" s="1257"/>
      <c r="T3" s="1257"/>
      <c r="U3" s="1257"/>
      <c r="V3" s="1257"/>
      <c r="W3" s="1257"/>
      <c r="X3" s="1257"/>
      <c r="Y3" s="1257"/>
      <c r="Z3" s="1257"/>
      <c r="AA3" s="1257"/>
      <c r="AB3" s="1257"/>
      <c r="AC3" s="1257"/>
      <c r="AD3" s="1257"/>
      <c r="AE3" s="1258"/>
      <c r="AF3" s="67"/>
      <c r="AG3" s="1259"/>
      <c r="AH3" s="1260"/>
      <c r="AI3" s="1260"/>
      <c r="AJ3" s="1260"/>
      <c r="AK3" s="1260"/>
      <c r="AL3" s="1260"/>
      <c r="AM3" s="1260"/>
      <c r="AN3" s="1260"/>
      <c r="AO3" s="1260"/>
      <c r="AP3" s="1260"/>
      <c r="AQ3" s="1260"/>
      <c r="AR3" s="1260"/>
      <c r="AS3" s="1260"/>
      <c r="AT3" s="1260"/>
      <c r="AU3" s="1260"/>
      <c r="AV3" s="1260"/>
      <c r="AW3" s="1260"/>
      <c r="AX3" s="1260"/>
      <c r="AY3" s="1260"/>
      <c r="AZ3" s="1260"/>
      <c r="BA3" s="1260"/>
      <c r="BB3" s="1260"/>
      <c r="BC3" s="1260"/>
      <c r="BD3" s="1260"/>
      <c r="BE3" s="1261"/>
    </row>
    <row r="4" spans="1:57" ht="30" hidden="1" customHeight="1" thickBot="1">
      <c r="A4" s="2"/>
      <c r="B4" s="2"/>
      <c r="C4" s="2"/>
      <c r="D4" s="2"/>
      <c r="E4" s="2"/>
      <c r="F4" s="2"/>
      <c r="G4" s="2"/>
      <c r="H4" s="39"/>
      <c r="I4" s="2"/>
      <c r="J4" s="38"/>
      <c r="K4" s="2"/>
      <c r="L4" s="2"/>
      <c r="M4" s="2"/>
      <c r="N4" s="2"/>
      <c r="O4" s="2"/>
      <c r="P4" s="2"/>
      <c r="Q4" s="2"/>
      <c r="R4" s="2"/>
      <c r="S4" s="2"/>
      <c r="T4" s="2"/>
      <c r="U4" s="2"/>
      <c r="V4" s="2"/>
      <c r="W4" s="2"/>
      <c r="X4" s="2"/>
      <c r="Y4" s="2"/>
      <c r="Z4" s="2"/>
      <c r="AA4" s="2"/>
      <c r="AB4" s="2"/>
      <c r="AC4" s="2"/>
      <c r="AD4" s="2"/>
      <c r="AE4" s="2"/>
      <c r="AF4" s="2"/>
      <c r="AG4" s="2"/>
      <c r="AH4" s="2"/>
      <c r="AI4" s="2"/>
      <c r="AJ4" s="2"/>
      <c r="AK4" s="51"/>
      <c r="AL4" s="51"/>
      <c r="AM4" s="2"/>
      <c r="AN4" s="2"/>
    </row>
    <row r="5" spans="1:57" ht="35.25" customHeight="1">
      <c r="A5" s="1262" t="s">
        <v>279</v>
      </c>
      <c r="B5" s="1284"/>
      <c r="C5" s="1285"/>
      <c r="D5" s="1285"/>
      <c r="E5" s="1285"/>
      <c r="F5" s="1286"/>
      <c r="G5" s="1262" t="s">
        <v>949</v>
      </c>
      <c r="H5" s="1284"/>
      <c r="I5" s="1284"/>
      <c r="J5" s="1284"/>
      <c r="K5" s="1285"/>
      <c r="L5" s="1285"/>
      <c r="M5" s="1287"/>
      <c r="N5" s="1288" t="s">
        <v>281</v>
      </c>
      <c r="O5" s="1289"/>
      <c r="P5" s="1289"/>
      <c r="Q5" s="1289"/>
      <c r="R5" s="1289"/>
      <c r="S5" s="1289"/>
      <c r="T5" s="1289"/>
      <c r="U5" s="1289"/>
      <c r="V5" s="1289"/>
      <c r="W5" s="1289"/>
      <c r="X5" s="1289"/>
      <c r="Y5" s="1289"/>
      <c r="Z5" s="1289"/>
      <c r="AA5" s="1289"/>
      <c r="AB5" s="1289"/>
      <c r="AC5" s="1289"/>
      <c r="AD5" s="1289"/>
      <c r="AE5" s="1289"/>
      <c r="AF5" s="1289"/>
      <c r="AG5" s="1289"/>
      <c r="AH5" s="1289"/>
      <c r="AI5" s="1289"/>
      <c r="AJ5" s="1289"/>
      <c r="AK5" s="1289"/>
      <c r="AL5" s="1289"/>
      <c r="AM5" s="1289"/>
      <c r="AN5" s="1290"/>
      <c r="AO5" s="1284" t="s">
        <v>950</v>
      </c>
      <c r="AP5" s="1263"/>
      <c r="AQ5" s="1263"/>
      <c r="AR5" s="1263"/>
      <c r="AS5" s="1263"/>
      <c r="AT5" s="1263"/>
      <c r="AU5" s="1263"/>
      <c r="AV5" s="1263"/>
      <c r="AW5" s="1263"/>
      <c r="AX5" s="1263"/>
      <c r="AY5" s="1263"/>
      <c r="AZ5" s="1264"/>
      <c r="BA5" s="1262" t="s">
        <v>951</v>
      </c>
      <c r="BB5" s="1263"/>
      <c r="BC5" s="1263"/>
      <c r="BD5" s="1263"/>
      <c r="BE5" s="1264"/>
    </row>
    <row r="6" spans="1:57" s="3" customFormat="1" ht="30.75" customHeight="1">
      <c r="A6" s="1282" t="s">
        <v>282</v>
      </c>
      <c r="B6" s="1038" t="s">
        <v>313</v>
      </c>
      <c r="C6" s="1038" t="s">
        <v>284</v>
      </c>
      <c r="D6" s="1038" t="s">
        <v>285</v>
      </c>
      <c r="E6" s="1038" t="s">
        <v>286</v>
      </c>
      <c r="F6" s="1294" t="s">
        <v>287</v>
      </c>
      <c r="G6" s="1282" t="s">
        <v>289</v>
      </c>
      <c r="H6" s="1307" t="s">
        <v>290</v>
      </c>
      <c r="I6" s="1308"/>
      <c r="J6" s="1309"/>
      <c r="K6" s="1291" t="s">
        <v>291</v>
      </c>
      <c r="L6" s="1291" t="s">
        <v>292</v>
      </c>
      <c r="M6" s="1313" t="s">
        <v>293</v>
      </c>
      <c r="N6" s="1282" t="s">
        <v>294</v>
      </c>
      <c r="O6" s="1301" t="s">
        <v>295</v>
      </c>
      <c r="P6" s="1303" t="s">
        <v>296</v>
      </c>
      <c r="Q6" s="1304"/>
      <c r="R6" s="1305"/>
      <c r="S6" s="1291" t="s">
        <v>297</v>
      </c>
      <c r="T6" s="1293" t="s">
        <v>298</v>
      </c>
      <c r="U6" s="1301" t="s">
        <v>299</v>
      </c>
      <c r="V6" s="1291" t="s">
        <v>300</v>
      </c>
      <c r="W6" s="1291" t="s">
        <v>301</v>
      </c>
      <c r="X6" s="1293" t="s">
        <v>302</v>
      </c>
      <c r="Y6" s="1301" t="s">
        <v>11</v>
      </c>
      <c r="Z6" s="1038" t="s">
        <v>952</v>
      </c>
      <c r="AA6" s="1038" t="s">
        <v>304</v>
      </c>
      <c r="AB6" s="1291" t="s">
        <v>305</v>
      </c>
      <c r="AC6" s="1038" t="s">
        <v>306</v>
      </c>
      <c r="AD6" s="1038" t="s">
        <v>307</v>
      </c>
      <c r="AE6" s="1291" t="s">
        <v>308</v>
      </c>
      <c r="AF6" s="74"/>
      <c r="AG6" s="1291" t="s">
        <v>309</v>
      </c>
      <c r="AH6" s="1291" t="s">
        <v>310</v>
      </c>
      <c r="AI6" s="1291" t="s">
        <v>311</v>
      </c>
      <c r="AJ6" s="1296" t="s">
        <v>312</v>
      </c>
      <c r="AK6" s="1296"/>
      <c r="AL6" s="1296"/>
      <c r="AM6" s="1296"/>
      <c r="AN6" s="1297"/>
      <c r="AO6" s="1320" t="s">
        <v>953</v>
      </c>
      <c r="AP6" s="1280"/>
      <c r="AQ6" s="1280"/>
      <c r="AR6" s="1280"/>
      <c r="AS6" s="1280" t="s">
        <v>954</v>
      </c>
      <c r="AT6" s="1280"/>
      <c r="AU6" s="1280"/>
      <c r="AV6" s="1280"/>
      <c r="AW6" s="1280" t="s">
        <v>953</v>
      </c>
      <c r="AX6" s="1280"/>
      <c r="AY6" s="1280"/>
      <c r="AZ6" s="1281"/>
      <c r="BA6" s="1282" t="s">
        <v>955</v>
      </c>
      <c r="BB6" s="1038" t="s">
        <v>956</v>
      </c>
      <c r="BC6" s="1038" t="s">
        <v>957</v>
      </c>
      <c r="BD6" s="1038" t="s">
        <v>958</v>
      </c>
      <c r="BE6" s="1303" t="s">
        <v>959</v>
      </c>
    </row>
    <row r="7" spans="1:57" s="3" customFormat="1" ht="27" customHeight="1">
      <c r="A7" s="1282"/>
      <c r="B7" s="1038"/>
      <c r="C7" s="1038"/>
      <c r="D7" s="1038"/>
      <c r="E7" s="1038"/>
      <c r="F7" s="1294"/>
      <c r="G7" s="1282"/>
      <c r="H7" s="1310"/>
      <c r="I7" s="1311"/>
      <c r="J7" s="1312"/>
      <c r="K7" s="1291"/>
      <c r="L7" s="1291"/>
      <c r="M7" s="1313"/>
      <c r="N7" s="1282"/>
      <c r="O7" s="1104"/>
      <c r="P7" s="1301" t="s">
        <v>316</v>
      </c>
      <c r="Q7" s="1301" t="s">
        <v>317</v>
      </c>
      <c r="R7" s="1293" t="s">
        <v>318</v>
      </c>
      <c r="S7" s="1291"/>
      <c r="T7" s="1328"/>
      <c r="U7" s="1104"/>
      <c r="V7" s="1291"/>
      <c r="W7" s="1291"/>
      <c r="X7" s="1328"/>
      <c r="Y7" s="1104"/>
      <c r="Z7" s="1038"/>
      <c r="AA7" s="1038"/>
      <c r="AB7" s="1291"/>
      <c r="AC7" s="1038"/>
      <c r="AD7" s="1038"/>
      <c r="AE7" s="1291"/>
      <c r="AF7" s="74"/>
      <c r="AG7" s="1291"/>
      <c r="AH7" s="1291"/>
      <c r="AI7" s="1291"/>
      <c r="AJ7" s="1038" t="s">
        <v>960</v>
      </c>
      <c r="AK7" s="1291" t="s">
        <v>320</v>
      </c>
      <c r="AL7" s="1291" t="s">
        <v>321</v>
      </c>
      <c r="AM7" s="1038" t="s">
        <v>322</v>
      </c>
      <c r="AN7" s="1294" t="s">
        <v>323</v>
      </c>
      <c r="AO7" s="1305" t="s">
        <v>961</v>
      </c>
      <c r="AP7" s="1038" t="s">
        <v>962</v>
      </c>
      <c r="AQ7" s="1038" t="s">
        <v>963</v>
      </c>
      <c r="AR7" s="1038" t="s">
        <v>957</v>
      </c>
      <c r="AS7" s="1038" t="s">
        <v>961</v>
      </c>
      <c r="AT7" s="1038" t="s">
        <v>962</v>
      </c>
      <c r="AU7" s="1038" t="s">
        <v>963</v>
      </c>
      <c r="AV7" s="1038" t="s">
        <v>957</v>
      </c>
      <c r="AW7" s="1038" t="s">
        <v>961</v>
      </c>
      <c r="AX7" s="1038" t="s">
        <v>962</v>
      </c>
      <c r="AY7" s="1038" t="s">
        <v>963</v>
      </c>
      <c r="AZ7" s="1294" t="s">
        <v>957</v>
      </c>
      <c r="BA7" s="1282"/>
      <c r="BB7" s="1038"/>
      <c r="BC7" s="1038"/>
      <c r="BD7" s="1038"/>
      <c r="BE7" s="1303"/>
    </row>
    <row r="8" spans="1:57" ht="21.75" customHeight="1" thickBot="1">
      <c r="A8" s="1283"/>
      <c r="B8" s="1039"/>
      <c r="C8" s="1039"/>
      <c r="D8" s="1039"/>
      <c r="E8" s="1039"/>
      <c r="F8" s="1302"/>
      <c r="G8" s="1283"/>
      <c r="H8" s="42" t="s">
        <v>326</v>
      </c>
      <c r="I8" s="73" t="s">
        <v>327</v>
      </c>
      <c r="J8" s="72" t="s">
        <v>328</v>
      </c>
      <c r="K8" s="1292"/>
      <c r="L8" s="1292"/>
      <c r="M8" s="1314"/>
      <c r="N8" s="1283"/>
      <c r="O8" s="1151"/>
      <c r="P8" s="1104"/>
      <c r="Q8" s="1151"/>
      <c r="R8" s="1306"/>
      <c r="S8" s="1292"/>
      <c r="T8" s="1328"/>
      <c r="U8" s="1104"/>
      <c r="V8" s="1291"/>
      <c r="W8" s="1291"/>
      <c r="X8" s="1329"/>
      <c r="Y8" s="1334"/>
      <c r="Z8" s="1038"/>
      <c r="AA8" s="1301"/>
      <c r="AB8" s="1293"/>
      <c r="AC8" s="1301"/>
      <c r="AD8" s="1301"/>
      <c r="AE8" s="1293"/>
      <c r="AF8" s="75"/>
      <c r="AG8" s="1293"/>
      <c r="AH8" s="1293"/>
      <c r="AI8" s="1293"/>
      <c r="AJ8" s="1301"/>
      <c r="AK8" s="1293"/>
      <c r="AL8" s="1293"/>
      <c r="AM8" s="1301"/>
      <c r="AN8" s="1295"/>
      <c r="AO8" s="1319"/>
      <c r="AP8" s="1039"/>
      <c r="AQ8" s="1039"/>
      <c r="AR8" s="1039"/>
      <c r="AS8" s="1039"/>
      <c r="AT8" s="1039"/>
      <c r="AU8" s="1039"/>
      <c r="AV8" s="1039"/>
      <c r="AW8" s="1039"/>
      <c r="AX8" s="1039"/>
      <c r="AY8" s="1039"/>
      <c r="AZ8" s="1302"/>
      <c r="BA8" s="1283"/>
      <c r="BB8" s="1039"/>
      <c r="BC8" s="1039"/>
      <c r="BD8" s="1039"/>
      <c r="BE8" s="1333"/>
    </row>
    <row r="9" spans="1:57" ht="46.5" customHeight="1" thickBot="1">
      <c r="A9" s="1209">
        <v>1</v>
      </c>
      <c r="B9" s="1040" t="s">
        <v>964</v>
      </c>
      <c r="C9" s="1246" t="s">
        <v>965</v>
      </c>
      <c r="D9" s="1249" t="s">
        <v>334</v>
      </c>
      <c r="E9" s="1256" t="s">
        <v>966</v>
      </c>
      <c r="F9" s="1249" t="s">
        <v>967</v>
      </c>
      <c r="G9" s="1060" t="s">
        <v>338</v>
      </c>
      <c r="H9" s="28" t="s">
        <v>339</v>
      </c>
      <c r="I9" s="71" t="s">
        <v>968</v>
      </c>
      <c r="J9" s="1138">
        <f>COUNTIF(I9:I34,[3]DATOS!$D$24)</f>
        <v>14</v>
      </c>
      <c r="K9" s="1103" t="str">
        <f>+IF(AND(J9&lt;6,J9&gt;0),"Moderado",IF(AND(J9&lt;12,J9&gt;5),"Mayor",IF(AND(J9&lt;20,J9&gt;11),"Catastrófico","Responda las Preguntas de Impacto")))</f>
        <v>Catastrófico</v>
      </c>
      <c r="L9" s="1055" t="str">
        <f>IF(AND(EXACT(G9,"Rara vez"),(EXACT(K9,"Moderado"))),"Moderado",IF(AND(EXACT(G9,"Rara vez"),(EXACT(K9,"Mayor"))),"Alto",IF(AND(EXACT(G9,"Rara vez"),(EXACT(K9,"Catastrófico"))),"Extremo",IF(AND(EXACT(G9,"Improbable"),(EXACT(K9,"Moderado"))),"Moderado",IF(AND(EXACT(G9,"Improbable"),(EXACT(K9,"Mayor"))),"Alto",IF(AND(EXACT(G9,"Improbable"),(EXACT(K9,"Catastrófico"))),"Extremo",IF(AND(EXACT(G9,"Posible"),(EXACT(K9,"Moderado"))),"Alto",IF(AND(EXACT(G9,"Posible"),(EXACT(K9,"Mayor"))),"Extremo",IF(AND(EXACT(G9,"Posible"),(EXACT(K9,"Catastrófico"))),"Extremo",IF(AND(EXACT(G9,"Probable"),(EXACT(K9,"Moderado"))),"Alto",IF(AND(EXACT(G9,"Probable"),(EXACT(K9,"Mayor"))),"Extremo",IF(AND(EXACT(G9,"Probable"),(EXACT(K9,"Catastrófico"))),"Extremo",IF(AND(EXACT(G9,"Casi Seguro"),(EXACT(K9,"Moderado"))),"Extremo",IF(AND(EXACT(G9,"Casi Seguro"),(EXACT(K9,"Mayor"))),"Extremo",IF(AND(EXACT(G9,"Casi Seguro"),(EXACT(K9,"Catastrófico"))),"Extremo","")))))))))))))))</f>
        <v>Extremo</v>
      </c>
      <c r="M9" s="1081" t="str">
        <f>IF(EXACT(L9,"Bajo"),"Evitar el Riesgo, Reducir el Riesgo, Compartir el Riesgo",IF(EXACT(L9,"Moderado"),"Evitar el Riesgo, Reducir el Riesgo, Compartir el Riesgo",IF(EXACT(L9,"Alto"),"Evitar el Riesgo, Reducir el Riesgo, Compartir el Riesgo",IF(EXACT(L9,"Extremo"),"Evitar el Riesgo, Reducir el Riesgo, Compartir el Riesgo",""))))</f>
        <v>Evitar el Riesgo, Reducir el Riesgo, Compartir el Riesgo</v>
      </c>
      <c r="N9" s="1321" t="s">
        <v>969</v>
      </c>
      <c r="O9" s="1055" t="s">
        <v>343</v>
      </c>
      <c r="P9" s="26" t="s">
        <v>344</v>
      </c>
      <c r="Q9" s="22" t="s">
        <v>345</v>
      </c>
      <c r="R9" s="22">
        <f>+IFERROR(VLOOKUP(Q9,[3]DATOS!$E$2:$F$17,2,FALSE),"")</f>
        <v>15</v>
      </c>
      <c r="S9" s="1156">
        <f>SUM(R9:R16)</f>
        <v>100</v>
      </c>
      <c r="T9" s="1063" t="str">
        <f>+IF(AND(S9&lt;=100,S9&gt;=96),"Fuerte",IF(AND(S9&lt;=95,S9&gt;=86),"Moderado",IF(AND(S9&lt;=85,J9&gt;=0),"Débil"," ")))</f>
        <v>Fuerte</v>
      </c>
      <c r="U9" s="1063" t="s">
        <v>346</v>
      </c>
      <c r="V9" s="1063" t="str">
        <f>IF(AND(EXACT(T9,"Fuerte"),(EXACT(U9,"Fuerte"))),"Fuerte",IF(AND(EXACT(T9,"Fuerte"),(EXACT(U9,"Moderado"))),"Moderado",IF(AND(EXACT(T9,"Fuerte"),(EXACT(U9,"Débil"))),"Débil",IF(AND(EXACT(T9,"Moderado"),(EXACT(U9,"Fuerte"))),"Moderado",IF(AND(EXACT(T9,"Moderado"),(EXACT(U9,"Moderado"))),"Moderado",IF(AND(EXACT(T9,"Moderado"),(EXACT(U9,"Débil"))),"Débil",IF(AND(EXACT(T9,"Débil"),(EXACT(U9,"Fuerte"))),"Débil",IF(AND(EXACT(T9,"Débil"),(EXACT(U9,"Moderado"))),"Débil",IF(AND(EXACT(T9,"Débil"),(EXACT(U9,"Débil"))),"Débil",)))))))))</f>
        <v>Fuerte</v>
      </c>
      <c r="W9" s="1063">
        <f>IF(V9="Fuerte",100,IF(V9="Moderado",50,IF(V9="Débil",0)))</f>
        <v>100</v>
      </c>
      <c r="X9" s="1063">
        <f>AVERAGE(W9:W34)</f>
        <v>100</v>
      </c>
      <c r="Y9" s="1063" t="s">
        <v>970</v>
      </c>
      <c r="Z9" s="1315" t="s">
        <v>971</v>
      </c>
      <c r="AA9" s="1317" t="s">
        <v>972</v>
      </c>
      <c r="AB9" s="1230" t="str">
        <f>+IF(X9=100,"Fuerte",IF(AND(X9&lt;=99,X9&gt;=50),"Moderado",IF(X9&lt;50,"Débil"," ")))</f>
        <v>Fuerte</v>
      </c>
      <c r="AC9" s="1230" t="s">
        <v>349</v>
      </c>
      <c r="AD9" s="1230" t="s">
        <v>350</v>
      </c>
      <c r="AE9" s="1055" t="str">
        <f>IF(AND(OR(AD9="Directamente",AD9="Indirectamente",AD9="No Disminuye"),(AB9="Fuerte"),(AC9="Directamente"),(OR(G9="Rara vez",G9="Improbable",G9="Posible"))),"Rara vez",IF(AND(OR(AD9="Directamente",AD9="Indirectamente",AD9="No Disminuye"),(AB9="Fuerte"),(AC9="Directamente"),(G9="Probable")),"Improbable",IF(AND(OR(AD9="Directamente",AD9="Indirectamente",AD9="No Disminuye"),(AB9="Fuerte"),(AC9="Directamente"),(G9="Casi Seguro")),"Posible",IF(AND(AD9="Directamente",AC9="No disminuye",AB9="Fuerte"),G9,IF(AND(OR(AD9="Directamente",AD9="Indirectamente",AD9="No Disminuye"),AB9="Moderado",AC9="Directamente",(OR(G9="Rara vez",G9="Improbable"))),"Rara vez",IF(AND(OR(AD9="Directamente",AD9="Indirectamente",AD9="No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disminuye",AB9="Moderado"),G9,IF(AB9="Débil",G9," ESTA COMBINACION NO ESTÁ CONTEMPLADA EN LA METODOLOGÍA "))))))))))</f>
        <v>Rara vez</v>
      </c>
      <c r="AF9" s="1055" t="str">
        <f>IF(AND(OR(AD9="Directamente",AD9="Indirectamente",AD9="No Disminuye"),AB9="Moderado",AC9="Directamente",(OR(G9="Raro",G9="Improbable"))),"Raro",IF(AND(OR(AD9="Directamente",AD9="Indirectamente",AD9="No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 ")))))</f>
        <v xml:space="preserve"> </v>
      </c>
      <c r="AG9" s="1055" t="str">
        <f>K9</f>
        <v>Catastrófico</v>
      </c>
      <c r="AH9" s="1055" t="str">
        <f>IF(AND(EXACT(AE9,"Rara vez"),(EXACT(AG9,"Moderado"))),"Moderado",IF(AND(EXACT(AE9,"Rara vez"),(EXACT(AG9,"Mayor"))),"Alto",IF(AND(EXACT(AE9,"Rara vez"),(EXACT(AG9,"Catastrófico"))),"Extremo",IF(AND(EXACT(AE9,"Improbable"),(EXACT(AG9,"Moderado"))),"Moderado",IF(AND(EXACT(AE9,"Improbable"),(EXACT(AG9,"Mayor"))),"Alto",IF(AND(EXACT(AE9,"Improbable"),(EXACT(AG9,"Catastrófico"))),"Extremo",IF(AND(EXACT(AE9,"Posible"),(EXACT(AG9,"Moderado"))),"Alto",IF(AND(EXACT(AE9,"Posible"),(EXACT(AG9,"Mayor"))),"Extremo",IF(AND(EXACT(AE9,"Posible"),(EXACT(AG9,"Catastrófico"))),"Extremo",IF(AND(EXACT(AE9,"Probable"),(EXACT(AG9,"Moderado"))),"Alto",IF(AND(EXACT(AE9,"Probable"),(EXACT(AG9,"Mayor"))),"Extremo",IF(AND(EXACT(AE9,"Probable"),(EXACT(AG9,"Catastrófico"))),"Extremo",IF(AND(EXACT(AE9,"Casi Seguro"),(EXACT(AG9,"Moderado"))),"Extremo",IF(AND(EXACT(AE9,"Casi Seguro"),(EXACT(AG9,"Mayor"))),"Extremo",IF(AND(EXACT(AE9,"Casi Seguro"),(EXACT(AG9,"Catastrófico"))),"Extremo","")))))))))))))))</f>
        <v>Extremo</v>
      </c>
      <c r="AI9" s="1078" t="str">
        <f>IF(EXACT(L9,"Bajo"),"Evitar el Riesgo, Reducir el Riesgo, Compartir el Riesg",IF(EXACT(L9,"Moderado"),"Evitar el Riesgo, Reducir el Riesgo, Compartir el Riesgo",IF(EXACT(L9,"Alto"),"Evitar el Riesgo, Reducir el Riesgo, Compartir el Riesgo",IF(EXACT(L9,"Extremo"),"Evitar el Riesgo, Reducir el Riesgo, Compartir el Riesgo",""))))</f>
        <v>Evitar el Riesgo, Reducir el Riesgo, Compartir el Riesgo</v>
      </c>
      <c r="AJ9" s="1330" t="s">
        <v>973</v>
      </c>
      <c r="AK9" s="1324">
        <v>43132</v>
      </c>
      <c r="AL9" s="1324">
        <v>43465</v>
      </c>
      <c r="AM9" s="1068" t="s">
        <v>840</v>
      </c>
      <c r="AN9" s="1298" t="s">
        <v>974</v>
      </c>
      <c r="AO9" s="1160"/>
      <c r="AP9" s="1156"/>
      <c r="AQ9" s="1156"/>
      <c r="AR9" s="1156"/>
      <c r="AS9" s="1156"/>
      <c r="AT9" s="1156"/>
      <c r="AU9" s="1156"/>
      <c r="AV9" s="1156"/>
      <c r="AW9" s="1156"/>
      <c r="AX9" s="1156"/>
      <c r="AY9" s="1156"/>
      <c r="AZ9" s="1157"/>
      <c r="BA9" s="1198"/>
      <c r="BB9" s="1199"/>
      <c r="BC9" s="1199"/>
      <c r="BD9" s="1199"/>
      <c r="BE9" s="1182"/>
    </row>
    <row r="10" spans="1:57" ht="30" customHeight="1" thickBot="1">
      <c r="A10" s="1210"/>
      <c r="B10" s="1041"/>
      <c r="C10" s="1247"/>
      <c r="D10" s="1250"/>
      <c r="E10" s="1244"/>
      <c r="F10" s="1250"/>
      <c r="G10" s="1061"/>
      <c r="H10" s="24" t="s">
        <v>354</v>
      </c>
      <c r="I10" s="71" t="s">
        <v>968</v>
      </c>
      <c r="J10" s="1139"/>
      <c r="K10" s="1104"/>
      <c r="L10" s="739"/>
      <c r="M10" s="1082"/>
      <c r="N10" s="1322"/>
      <c r="O10" s="739"/>
      <c r="P10" s="26" t="s">
        <v>355</v>
      </c>
      <c r="Q10" s="22" t="s">
        <v>356</v>
      </c>
      <c r="R10" s="22">
        <f>+IFERROR(VLOOKUP(Q10,[3]DATOS!$E$2:$F$17,2,FALSE),"")</f>
        <v>15</v>
      </c>
      <c r="S10" s="1064"/>
      <c r="T10" s="1064"/>
      <c r="U10" s="1064"/>
      <c r="V10" s="1064"/>
      <c r="W10" s="1064"/>
      <c r="X10" s="1064"/>
      <c r="Y10" s="1064"/>
      <c r="Z10" s="1101"/>
      <c r="AA10" s="1318"/>
      <c r="AB10" s="1089"/>
      <c r="AC10" s="1089"/>
      <c r="AD10" s="1089"/>
      <c r="AE10" s="739"/>
      <c r="AF10" s="739"/>
      <c r="AG10" s="739"/>
      <c r="AH10" s="739"/>
      <c r="AI10" s="1078"/>
      <c r="AJ10" s="1331"/>
      <c r="AK10" s="1325"/>
      <c r="AL10" s="1325"/>
      <c r="AM10" s="1069"/>
      <c r="AN10" s="1299"/>
      <c r="AO10" s="1161"/>
      <c r="AP10" s="1064"/>
      <c r="AQ10" s="1064"/>
      <c r="AR10" s="1064"/>
      <c r="AS10" s="1064"/>
      <c r="AT10" s="1064"/>
      <c r="AU10" s="1064"/>
      <c r="AV10" s="1064"/>
      <c r="AW10" s="1064"/>
      <c r="AX10" s="1064"/>
      <c r="AY10" s="1064"/>
      <c r="AZ10" s="1158"/>
      <c r="BA10" s="1006"/>
      <c r="BB10" s="1200"/>
      <c r="BC10" s="1200"/>
      <c r="BD10" s="1200"/>
      <c r="BE10" s="1183"/>
    </row>
    <row r="11" spans="1:57" ht="30" customHeight="1" thickBot="1">
      <c r="A11" s="1210"/>
      <c r="B11" s="1041"/>
      <c r="C11" s="1247"/>
      <c r="D11" s="1250"/>
      <c r="E11" s="1244"/>
      <c r="F11" s="1250"/>
      <c r="G11" s="1061"/>
      <c r="H11" s="24" t="s">
        <v>358</v>
      </c>
      <c r="I11" s="71" t="s">
        <v>968</v>
      </c>
      <c r="J11" s="1139"/>
      <c r="K11" s="1104"/>
      <c r="L11" s="739"/>
      <c r="M11" s="1082"/>
      <c r="N11" s="1322"/>
      <c r="O11" s="739"/>
      <c r="P11" s="26" t="s">
        <v>360</v>
      </c>
      <c r="Q11" s="22" t="s">
        <v>361</v>
      </c>
      <c r="R11" s="22">
        <f>+IFERROR(VLOOKUP(Q11,[3]DATOS!$E$2:$F$17,2,FALSE),"")</f>
        <v>15</v>
      </c>
      <c r="S11" s="1064"/>
      <c r="T11" s="1064"/>
      <c r="U11" s="1064"/>
      <c r="V11" s="1064"/>
      <c r="W11" s="1064"/>
      <c r="X11" s="1064"/>
      <c r="Y11" s="1064"/>
      <c r="Z11" s="1101"/>
      <c r="AA11" s="1318"/>
      <c r="AB11" s="1089"/>
      <c r="AC11" s="1089"/>
      <c r="AD11" s="1089"/>
      <c r="AE11" s="739"/>
      <c r="AF11" s="739"/>
      <c r="AG11" s="739"/>
      <c r="AH11" s="739"/>
      <c r="AI11" s="1078"/>
      <c r="AJ11" s="1331"/>
      <c r="AK11" s="1325"/>
      <c r="AL11" s="1325"/>
      <c r="AM11" s="1069"/>
      <c r="AN11" s="1299"/>
      <c r="AO11" s="1161"/>
      <c r="AP11" s="1064"/>
      <c r="AQ11" s="1064"/>
      <c r="AR11" s="1064"/>
      <c r="AS11" s="1064"/>
      <c r="AT11" s="1064"/>
      <c r="AU11" s="1064"/>
      <c r="AV11" s="1064"/>
      <c r="AW11" s="1064"/>
      <c r="AX11" s="1064"/>
      <c r="AY11" s="1064"/>
      <c r="AZ11" s="1158"/>
      <c r="BA11" s="1006"/>
      <c r="BB11" s="1200"/>
      <c r="BC11" s="1200"/>
      <c r="BD11" s="1200"/>
      <c r="BE11" s="1183"/>
    </row>
    <row r="12" spans="1:57" ht="30" customHeight="1" thickBot="1">
      <c r="A12" s="1210"/>
      <c r="B12" s="1041"/>
      <c r="C12" s="1247"/>
      <c r="D12" s="1250"/>
      <c r="E12" s="1244"/>
      <c r="F12" s="1250"/>
      <c r="G12" s="1061"/>
      <c r="H12" s="24" t="s">
        <v>363</v>
      </c>
      <c r="I12" s="71" t="s">
        <v>975</v>
      </c>
      <c r="J12" s="1139"/>
      <c r="K12" s="1104"/>
      <c r="L12" s="739"/>
      <c r="M12" s="1082"/>
      <c r="N12" s="1322"/>
      <c r="O12" s="739"/>
      <c r="P12" s="26" t="s">
        <v>364</v>
      </c>
      <c r="Q12" s="22" t="s">
        <v>365</v>
      </c>
      <c r="R12" s="22">
        <f>+IFERROR(VLOOKUP(Q12,[3]DATOS!$E$2:$F$17,2,FALSE),"")</f>
        <v>15</v>
      </c>
      <c r="S12" s="1064"/>
      <c r="T12" s="1064"/>
      <c r="U12" s="1064"/>
      <c r="V12" s="1064"/>
      <c r="W12" s="1064"/>
      <c r="X12" s="1064"/>
      <c r="Y12" s="1064"/>
      <c r="Z12" s="1101"/>
      <c r="AA12" s="1318"/>
      <c r="AB12" s="1089"/>
      <c r="AC12" s="1089"/>
      <c r="AD12" s="1089"/>
      <c r="AE12" s="739"/>
      <c r="AF12" s="739"/>
      <c r="AG12" s="739"/>
      <c r="AH12" s="739"/>
      <c r="AI12" s="1078"/>
      <c r="AJ12" s="1331"/>
      <c r="AK12" s="1325"/>
      <c r="AL12" s="1325"/>
      <c r="AM12" s="1069"/>
      <c r="AN12" s="1299"/>
      <c r="AO12" s="1161"/>
      <c r="AP12" s="1064"/>
      <c r="AQ12" s="1064"/>
      <c r="AR12" s="1064"/>
      <c r="AS12" s="1064"/>
      <c r="AT12" s="1064"/>
      <c r="AU12" s="1064"/>
      <c r="AV12" s="1064"/>
      <c r="AW12" s="1064"/>
      <c r="AX12" s="1064"/>
      <c r="AY12" s="1064"/>
      <c r="AZ12" s="1158"/>
      <c r="BA12" s="1006"/>
      <c r="BB12" s="1200"/>
      <c r="BC12" s="1200"/>
      <c r="BD12" s="1200"/>
      <c r="BE12" s="1183"/>
    </row>
    <row r="13" spans="1:57" ht="30" customHeight="1" thickBot="1">
      <c r="A13" s="1210"/>
      <c r="B13" s="1041"/>
      <c r="C13" s="1247"/>
      <c r="D13" s="1250"/>
      <c r="E13" s="1244"/>
      <c r="F13" s="1250"/>
      <c r="G13" s="1061"/>
      <c r="H13" s="24" t="s">
        <v>367</v>
      </c>
      <c r="I13" s="71" t="s">
        <v>968</v>
      </c>
      <c r="J13" s="1139"/>
      <c r="K13" s="1104"/>
      <c r="L13" s="739"/>
      <c r="M13" s="1082"/>
      <c r="N13" s="1322"/>
      <c r="O13" s="739"/>
      <c r="P13" s="26" t="s">
        <v>368</v>
      </c>
      <c r="Q13" s="22" t="s">
        <v>369</v>
      </c>
      <c r="R13" s="22">
        <f>+IFERROR(VLOOKUP(Q13,[3]DATOS!$E$2:$F$17,2,FALSE),"")</f>
        <v>15</v>
      </c>
      <c r="S13" s="1064"/>
      <c r="T13" s="1064"/>
      <c r="U13" s="1064"/>
      <c r="V13" s="1064"/>
      <c r="W13" s="1064"/>
      <c r="X13" s="1064"/>
      <c r="Y13" s="1064"/>
      <c r="Z13" s="1101"/>
      <c r="AA13" s="1318"/>
      <c r="AB13" s="1089"/>
      <c r="AC13" s="1089"/>
      <c r="AD13" s="1089"/>
      <c r="AE13" s="739"/>
      <c r="AF13" s="739"/>
      <c r="AG13" s="739"/>
      <c r="AH13" s="739"/>
      <c r="AI13" s="1078"/>
      <c r="AJ13" s="1331"/>
      <c r="AK13" s="1325"/>
      <c r="AL13" s="1325"/>
      <c r="AM13" s="1069"/>
      <c r="AN13" s="1299"/>
      <c r="AO13" s="1161"/>
      <c r="AP13" s="1064"/>
      <c r="AQ13" s="1064"/>
      <c r="AR13" s="1064"/>
      <c r="AS13" s="1064"/>
      <c r="AT13" s="1064"/>
      <c r="AU13" s="1064"/>
      <c r="AV13" s="1064"/>
      <c r="AW13" s="1064"/>
      <c r="AX13" s="1064"/>
      <c r="AY13" s="1064"/>
      <c r="AZ13" s="1158"/>
      <c r="BA13" s="1006"/>
      <c r="BB13" s="1200"/>
      <c r="BC13" s="1200"/>
      <c r="BD13" s="1200"/>
      <c r="BE13" s="1183"/>
    </row>
    <row r="14" spans="1:57" ht="30" customHeight="1" thickBot="1">
      <c r="A14" s="1210"/>
      <c r="B14" s="1041"/>
      <c r="C14" s="1247"/>
      <c r="D14" s="1250"/>
      <c r="E14" s="1244"/>
      <c r="F14" s="1250"/>
      <c r="G14" s="1061"/>
      <c r="H14" s="24" t="s">
        <v>371</v>
      </c>
      <c r="I14" s="71" t="s">
        <v>968</v>
      </c>
      <c r="J14" s="1139"/>
      <c r="K14" s="1104"/>
      <c r="L14" s="739"/>
      <c r="M14" s="1082"/>
      <c r="N14" s="1322"/>
      <c r="O14" s="739"/>
      <c r="P14" s="27" t="s">
        <v>372</v>
      </c>
      <c r="Q14" s="22" t="s">
        <v>373</v>
      </c>
      <c r="R14" s="22">
        <f>+IFERROR(VLOOKUP(Q14,[3]DATOS!$E$2:$F$17,2,FALSE),"")</f>
        <v>15</v>
      </c>
      <c r="S14" s="1064"/>
      <c r="T14" s="1064"/>
      <c r="U14" s="1064"/>
      <c r="V14" s="1064"/>
      <c r="W14" s="1064"/>
      <c r="X14" s="1064"/>
      <c r="Y14" s="1064"/>
      <c r="Z14" s="1101"/>
      <c r="AA14" s="1318"/>
      <c r="AB14" s="1089"/>
      <c r="AC14" s="1089"/>
      <c r="AD14" s="1089"/>
      <c r="AE14" s="739"/>
      <c r="AF14" s="739"/>
      <c r="AG14" s="739"/>
      <c r="AH14" s="739"/>
      <c r="AI14" s="1078"/>
      <c r="AJ14" s="1331"/>
      <c r="AK14" s="1325"/>
      <c r="AL14" s="1325"/>
      <c r="AM14" s="1069"/>
      <c r="AN14" s="1299"/>
      <c r="AO14" s="1161"/>
      <c r="AP14" s="1064"/>
      <c r="AQ14" s="1064"/>
      <c r="AR14" s="1064"/>
      <c r="AS14" s="1064"/>
      <c r="AT14" s="1064"/>
      <c r="AU14" s="1064"/>
      <c r="AV14" s="1064"/>
      <c r="AW14" s="1064"/>
      <c r="AX14" s="1064"/>
      <c r="AY14" s="1064"/>
      <c r="AZ14" s="1158"/>
      <c r="BA14" s="1006"/>
      <c r="BB14" s="1200"/>
      <c r="BC14" s="1200"/>
      <c r="BD14" s="1200"/>
      <c r="BE14" s="1183"/>
    </row>
    <row r="15" spans="1:57" ht="30" customHeight="1" thickBot="1">
      <c r="A15" s="1210"/>
      <c r="B15" s="1041"/>
      <c r="C15" s="1247"/>
      <c r="D15" s="1250"/>
      <c r="E15" s="1244"/>
      <c r="F15" s="1250"/>
      <c r="G15" s="1061"/>
      <c r="H15" s="24" t="s">
        <v>375</v>
      </c>
      <c r="I15" s="71" t="s">
        <v>975</v>
      </c>
      <c r="J15" s="1139"/>
      <c r="K15" s="1104"/>
      <c r="L15" s="739"/>
      <c r="M15" s="1082"/>
      <c r="N15" s="1322"/>
      <c r="O15" s="739"/>
      <c r="P15" s="26" t="s">
        <v>376</v>
      </c>
      <c r="Q15" s="26" t="s">
        <v>377</v>
      </c>
      <c r="R15" s="26">
        <f>+IFERROR(VLOOKUP(Q15,[3]DATOS!$E$2:$F$17,2,FALSE),"")</f>
        <v>10</v>
      </c>
      <c r="S15" s="1064"/>
      <c r="T15" s="1064"/>
      <c r="U15" s="1064"/>
      <c r="V15" s="1064"/>
      <c r="W15" s="1064"/>
      <c r="X15" s="1064"/>
      <c r="Y15" s="1064"/>
      <c r="Z15" s="1101"/>
      <c r="AA15" s="1318"/>
      <c r="AB15" s="1089"/>
      <c r="AC15" s="1089"/>
      <c r="AD15" s="1089"/>
      <c r="AE15" s="739"/>
      <c r="AF15" s="739"/>
      <c r="AG15" s="739"/>
      <c r="AH15" s="739"/>
      <c r="AI15" s="1078"/>
      <c r="AJ15" s="1331"/>
      <c r="AK15" s="1325"/>
      <c r="AL15" s="1325"/>
      <c r="AM15" s="1069"/>
      <c r="AN15" s="1299"/>
      <c r="AO15" s="1161"/>
      <c r="AP15" s="1064"/>
      <c r="AQ15" s="1064"/>
      <c r="AR15" s="1064"/>
      <c r="AS15" s="1064"/>
      <c r="AT15" s="1064"/>
      <c r="AU15" s="1064"/>
      <c r="AV15" s="1064"/>
      <c r="AW15" s="1064"/>
      <c r="AX15" s="1064"/>
      <c r="AY15" s="1064"/>
      <c r="AZ15" s="1158"/>
      <c r="BA15" s="1006"/>
      <c r="BB15" s="1200"/>
      <c r="BC15" s="1200"/>
      <c r="BD15" s="1200"/>
      <c r="BE15" s="1183"/>
    </row>
    <row r="16" spans="1:57" ht="72" customHeight="1" thickBot="1">
      <c r="A16" s="1210"/>
      <c r="B16" s="1041"/>
      <c r="C16" s="1247"/>
      <c r="D16" s="1250"/>
      <c r="E16" s="1244"/>
      <c r="F16" s="1250"/>
      <c r="G16" s="1061"/>
      <c r="H16" s="24" t="s">
        <v>379</v>
      </c>
      <c r="I16" s="71" t="s">
        <v>975</v>
      </c>
      <c r="J16" s="1139"/>
      <c r="K16" s="1104"/>
      <c r="L16" s="739"/>
      <c r="M16" s="1082"/>
      <c r="N16" s="1322"/>
      <c r="O16" s="739"/>
      <c r="P16" s="23"/>
      <c r="Q16" s="23"/>
      <c r="R16" s="23"/>
      <c r="S16" s="1064"/>
      <c r="T16" s="1064"/>
      <c r="U16" s="1064"/>
      <c r="V16" s="1064"/>
      <c r="W16" s="1064"/>
      <c r="X16" s="1064"/>
      <c r="Y16" s="1064"/>
      <c r="Z16" s="1101"/>
      <c r="AA16" s="1318"/>
      <c r="AB16" s="1089"/>
      <c r="AC16" s="1089"/>
      <c r="AD16" s="1089"/>
      <c r="AE16" s="739"/>
      <c r="AF16" s="739"/>
      <c r="AG16" s="739"/>
      <c r="AH16" s="739"/>
      <c r="AI16" s="1078"/>
      <c r="AJ16" s="1331"/>
      <c r="AK16" s="1325"/>
      <c r="AL16" s="1325"/>
      <c r="AM16" s="1069"/>
      <c r="AN16" s="1299"/>
      <c r="AO16" s="1162"/>
      <c r="AP16" s="1088"/>
      <c r="AQ16" s="1088"/>
      <c r="AR16" s="1088"/>
      <c r="AS16" s="1088"/>
      <c r="AT16" s="1088"/>
      <c r="AU16" s="1088"/>
      <c r="AV16" s="1088"/>
      <c r="AW16" s="1088"/>
      <c r="AX16" s="1088"/>
      <c r="AY16" s="1088"/>
      <c r="AZ16" s="1159"/>
      <c r="BA16" s="1007"/>
      <c r="BB16" s="1201"/>
      <c r="BC16" s="1201"/>
      <c r="BD16" s="1201"/>
      <c r="BE16" s="1184"/>
    </row>
    <row r="17" spans="1:57" ht="30" customHeight="1" thickBot="1">
      <c r="A17" s="1210"/>
      <c r="B17" s="1041"/>
      <c r="C17" s="1247"/>
      <c r="D17" s="1250"/>
      <c r="E17" s="1244"/>
      <c r="F17" s="1250"/>
      <c r="G17" s="1061"/>
      <c r="H17" s="24" t="s">
        <v>381</v>
      </c>
      <c r="I17" s="71" t="s">
        <v>975</v>
      </c>
      <c r="J17" s="1139"/>
      <c r="K17" s="1104"/>
      <c r="L17" s="739"/>
      <c r="M17" s="1082"/>
      <c r="N17" s="1322"/>
      <c r="O17" s="739"/>
      <c r="P17" s="26"/>
      <c r="Q17" s="26"/>
      <c r="R17" s="26"/>
      <c r="S17" s="1064"/>
      <c r="T17" s="1064"/>
      <c r="U17" s="1064"/>
      <c r="V17" s="1064"/>
      <c r="W17" s="1064"/>
      <c r="X17" s="1064"/>
      <c r="Y17" s="1064"/>
      <c r="Z17" s="1101"/>
      <c r="AA17" s="1318"/>
      <c r="AB17" s="1089"/>
      <c r="AC17" s="1089"/>
      <c r="AD17" s="1089"/>
      <c r="AE17" s="739"/>
      <c r="AF17" s="739"/>
      <c r="AG17" s="739"/>
      <c r="AH17" s="739"/>
      <c r="AI17" s="1078"/>
      <c r="AJ17" s="1331"/>
      <c r="AK17" s="1325"/>
      <c r="AL17" s="1325"/>
      <c r="AM17" s="1069"/>
      <c r="AN17" s="1299"/>
      <c r="AO17" s="1188"/>
      <c r="AP17" s="1093"/>
      <c r="AQ17" s="1093"/>
      <c r="AR17" s="1093"/>
      <c r="AS17" s="1093"/>
      <c r="AT17" s="1093"/>
      <c r="AU17" s="1093"/>
      <c r="AV17" s="1093"/>
      <c r="AW17" s="1093"/>
      <c r="AX17" s="1093"/>
      <c r="AY17" s="1093"/>
      <c r="AZ17" s="1179"/>
      <c r="BA17" s="1180"/>
      <c r="BB17" s="1181"/>
      <c r="BC17" s="1181"/>
      <c r="BD17" s="1181"/>
      <c r="BE17" s="1178"/>
    </row>
    <row r="18" spans="1:57" ht="30" customHeight="1" thickBot="1">
      <c r="A18" s="1210"/>
      <c r="B18" s="1041"/>
      <c r="C18" s="1247"/>
      <c r="D18" s="1250"/>
      <c r="E18" s="1244"/>
      <c r="F18" s="1250"/>
      <c r="G18" s="1061"/>
      <c r="H18" s="24" t="s">
        <v>385</v>
      </c>
      <c r="I18" s="71" t="s">
        <v>968</v>
      </c>
      <c r="J18" s="1139"/>
      <c r="K18" s="1104"/>
      <c r="L18" s="739"/>
      <c r="M18" s="1082"/>
      <c r="N18" s="1322"/>
      <c r="O18" s="739"/>
      <c r="P18" s="26"/>
      <c r="Q18" s="26"/>
      <c r="R18" s="26"/>
      <c r="S18" s="1064"/>
      <c r="T18" s="1064"/>
      <c r="U18" s="1064"/>
      <c r="V18" s="1064"/>
      <c r="W18" s="1064"/>
      <c r="X18" s="1064"/>
      <c r="Y18" s="1064"/>
      <c r="Z18" s="1101"/>
      <c r="AA18" s="1318"/>
      <c r="AB18" s="1089"/>
      <c r="AC18" s="1089"/>
      <c r="AD18" s="1089"/>
      <c r="AE18" s="739"/>
      <c r="AF18" s="739"/>
      <c r="AG18" s="739"/>
      <c r="AH18" s="739"/>
      <c r="AI18" s="1078"/>
      <c r="AJ18" s="1331"/>
      <c r="AK18" s="1325"/>
      <c r="AL18" s="1325"/>
      <c r="AM18" s="1069"/>
      <c r="AN18" s="1299"/>
      <c r="AO18" s="1188"/>
      <c r="AP18" s="1093"/>
      <c r="AQ18" s="1093"/>
      <c r="AR18" s="1093"/>
      <c r="AS18" s="1093"/>
      <c r="AT18" s="1093"/>
      <c r="AU18" s="1093"/>
      <c r="AV18" s="1093"/>
      <c r="AW18" s="1093"/>
      <c r="AX18" s="1093"/>
      <c r="AY18" s="1093"/>
      <c r="AZ18" s="1179"/>
      <c r="BA18" s="1180"/>
      <c r="BB18" s="1181"/>
      <c r="BC18" s="1181"/>
      <c r="BD18" s="1181"/>
      <c r="BE18" s="1178"/>
    </row>
    <row r="19" spans="1:57" ht="30" customHeight="1" thickBot="1">
      <c r="A19" s="1210"/>
      <c r="B19" s="1041"/>
      <c r="C19" s="1247"/>
      <c r="D19" s="1250"/>
      <c r="E19" s="1244"/>
      <c r="F19" s="1250"/>
      <c r="G19" s="1061"/>
      <c r="H19" s="24" t="s">
        <v>387</v>
      </c>
      <c r="I19" s="71" t="s">
        <v>968</v>
      </c>
      <c r="J19" s="1139"/>
      <c r="K19" s="1104"/>
      <c r="L19" s="739"/>
      <c r="M19" s="1082"/>
      <c r="N19" s="1322"/>
      <c r="O19" s="739"/>
      <c r="P19" s="26"/>
      <c r="Q19" s="26"/>
      <c r="R19" s="26"/>
      <c r="S19" s="1064"/>
      <c r="T19" s="1064"/>
      <c r="U19" s="1064"/>
      <c r="V19" s="1064"/>
      <c r="W19" s="1064"/>
      <c r="X19" s="1064"/>
      <c r="Y19" s="1064"/>
      <c r="Z19" s="1101"/>
      <c r="AA19" s="1318"/>
      <c r="AB19" s="1089"/>
      <c r="AC19" s="1089"/>
      <c r="AD19" s="1089"/>
      <c r="AE19" s="739"/>
      <c r="AF19" s="739"/>
      <c r="AG19" s="739"/>
      <c r="AH19" s="739"/>
      <c r="AI19" s="1078"/>
      <c r="AJ19" s="1331"/>
      <c r="AK19" s="1325"/>
      <c r="AL19" s="1325"/>
      <c r="AM19" s="1069"/>
      <c r="AN19" s="1299"/>
      <c r="AO19" s="1188"/>
      <c r="AP19" s="1093"/>
      <c r="AQ19" s="1093"/>
      <c r="AR19" s="1093"/>
      <c r="AS19" s="1093"/>
      <c r="AT19" s="1093"/>
      <c r="AU19" s="1093"/>
      <c r="AV19" s="1093"/>
      <c r="AW19" s="1093"/>
      <c r="AX19" s="1093"/>
      <c r="AY19" s="1093"/>
      <c r="AZ19" s="1179"/>
      <c r="BA19" s="1180"/>
      <c r="BB19" s="1181"/>
      <c r="BC19" s="1181"/>
      <c r="BD19" s="1181"/>
      <c r="BE19" s="1178"/>
    </row>
    <row r="20" spans="1:57" ht="30" customHeight="1" thickBot="1">
      <c r="A20" s="1210"/>
      <c r="B20" s="1041"/>
      <c r="C20" s="1247"/>
      <c r="D20" s="1250"/>
      <c r="E20" s="1244"/>
      <c r="F20" s="1250"/>
      <c r="G20" s="1061"/>
      <c r="H20" s="24" t="s">
        <v>390</v>
      </c>
      <c r="I20" s="71" t="s">
        <v>968</v>
      </c>
      <c r="J20" s="1139"/>
      <c r="K20" s="1104"/>
      <c r="L20" s="739"/>
      <c r="M20" s="1082"/>
      <c r="N20" s="1322"/>
      <c r="O20" s="739"/>
      <c r="P20" s="26"/>
      <c r="Q20" s="26"/>
      <c r="R20" s="26"/>
      <c r="S20" s="1064"/>
      <c r="T20" s="1064"/>
      <c r="U20" s="1064"/>
      <c r="V20" s="1064"/>
      <c r="W20" s="1064"/>
      <c r="X20" s="1064"/>
      <c r="Y20" s="1064"/>
      <c r="Z20" s="1101"/>
      <c r="AA20" s="1318"/>
      <c r="AB20" s="1089"/>
      <c r="AC20" s="1089"/>
      <c r="AD20" s="1089"/>
      <c r="AE20" s="739"/>
      <c r="AF20" s="739"/>
      <c r="AG20" s="739"/>
      <c r="AH20" s="739"/>
      <c r="AI20" s="1078"/>
      <c r="AJ20" s="1331"/>
      <c r="AK20" s="1325"/>
      <c r="AL20" s="1325"/>
      <c r="AM20" s="1069"/>
      <c r="AN20" s="1299"/>
      <c r="AO20" s="1188"/>
      <c r="AP20" s="1093"/>
      <c r="AQ20" s="1093"/>
      <c r="AR20" s="1093"/>
      <c r="AS20" s="1093"/>
      <c r="AT20" s="1093"/>
      <c r="AU20" s="1093"/>
      <c r="AV20" s="1093"/>
      <c r="AW20" s="1093"/>
      <c r="AX20" s="1093"/>
      <c r="AY20" s="1093"/>
      <c r="AZ20" s="1179"/>
      <c r="BA20" s="1180"/>
      <c r="BB20" s="1181"/>
      <c r="BC20" s="1181"/>
      <c r="BD20" s="1181"/>
      <c r="BE20" s="1178"/>
    </row>
    <row r="21" spans="1:57" ht="18.75" customHeight="1" thickBot="1">
      <c r="A21" s="1210"/>
      <c r="B21" s="1041"/>
      <c r="C21" s="1247"/>
      <c r="D21" s="1250"/>
      <c r="E21" s="1244"/>
      <c r="F21" s="1250"/>
      <c r="G21" s="1061"/>
      <c r="H21" s="1096" t="s">
        <v>395</v>
      </c>
      <c r="I21" s="71" t="s">
        <v>968</v>
      </c>
      <c r="J21" s="1139"/>
      <c r="K21" s="1104"/>
      <c r="L21" s="739"/>
      <c r="M21" s="1082"/>
      <c r="N21" s="1322"/>
      <c r="O21" s="739"/>
      <c r="P21" s="26"/>
      <c r="Q21" s="26"/>
      <c r="R21" s="26"/>
      <c r="S21" s="1064"/>
      <c r="T21" s="1064"/>
      <c r="U21" s="1064"/>
      <c r="V21" s="1064"/>
      <c r="W21" s="1064"/>
      <c r="X21" s="1064"/>
      <c r="Y21" s="1064"/>
      <c r="Z21" s="1101"/>
      <c r="AA21" s="1318"/>
      <c r="AB21" s="1089"/>
      <c r="AC21" s="1089"/>
      <c r="AD21" s="1089"/>
      <c r="AE21" s="739"/>
      <c r="AF21" s="739"/>
      <c r="AG21" s="739"/>
      <c r="AH21" s="739"/>
      <c r="AI21" s="1078"/>
      <c r="AJ21" s="1331"/>
      <c r="AK21" s="1325"/>
      <c r="AL21" s="1325"/>
      <c r="AM21" s="1069"/>
      <c r="AN21" s="1299"/>
      <c r="AO21" s="1188"/>
      <c r="AP21" s="1093"/>
      <c r="AQ21" s="1093"/>
      <c r="AR21" s="1093"/>
      <c r="AS21" s="1093"/>
      <c r="AT21" s="1093"/>
      <c r="AU21" s="1093"/>
      <c r="AV21" s="1093"/>
      <c r="AW21" s="1093"/>
      <c r="AX21" s="1093"/>
      <c r="AY21" s="1093"/>
      <c r="AZ21" s="1179"/>
      <c r="BA21" s="1180"/>
      <c r="BB21" s="1181"/>
      <c r="BC21" s="1181"/>
      <c r="BD21" s="1181"/>
      <c r="BE21" s="1178"/>
    </row>
    <row r="22" spans="1:57" ht="45.75" customHeight="1" thickBot="1">
      <c r="A22" s="1210"/>
      <c r="B22" s="1041"/>
      <c r="C22" s="1247"/>
      <c r="D22" s="1250"/>
      <c r="E22" s="1244"/>
      <c r="F22" s="1250"/>
      <c r="G22" s="1061"/>
      <c r="H22" s="1096"/>
      <c r="I22" s="71" t="s">
        <v>968</v>
      </c>
      <c r="J22" s="1139"/>
      <c r="K22" s="1104"/>
      <c r="L22" s="739"/>
      <c r="M22" s="1082"/>
      <c r="N22" s="1322"/>
      <c r="O22" s="739"/>
      <c r="P22" s="26"/>
      <c r="Q22" s="26"/>
      <c r="R22" s="26"/>
      <c r="S22" s="1064"/>
      <c r="T22" s="1064"/>
      <c r="U22" s="1064"/>
      <c r="V22" s="1064"/>
      <c r="W22" s="1064"/>
      <c r="X22" s="1064"/>
      <c r="Y22" s="1064"/>
      <c r="Z22" s="1101"/>
      <c r="AA22" s="1318"/>
      <c r="AB22" s="1089"/>
      <c r="AC22" s="1089"/>
      <c r="AD22" s="1089"/>
      <c r="AE22" s="739"/>
      <c r="AF22" s="739"/>
      <c r="AG22" s="739"/>
      <c r="AH22" s="739"/>
      <c r="AI22" s="1078"/>
      <c r="AJ22" s="1331"/>
      <c r="AK22" s="1325"/>
      <c r="AL22" s="1325"/>
      <c r="AM22" s="1069"/>
      <c r="AN22" s="1299"/>
      <c r="AO22" s="1188"/>
      <c r="AP22" s="1093"/>
      <c r="AQ22" s="1093"/>
      <c r="AR22" s="1093"/>
      <c r="AS22" s="1093"/>
      <c r="AT22" s="1093"/>
      <c r="AU22" s="1093"/>
      <c r="AV22" s="1093"/>
      <c r="AW22" s="1093"/>
      <c r="AX22" s="1093"/>
      <c r="AY22" s="1093"/>
      <c r="AZ22" s="1179"/>
      <c r="BA22" s="1180"/>
      <c r="BB22" s="1181"/>
      <c r="BC22" s="1181"/>
      <c r="BD22" s="1181"/>
      <c r="BE22" s="1178"/>
    </row>
    <row r="23" spans="1:57" ht="27.75" customHeight="1" thickBot="1">
      <c r="A23" s="1210"/>
      <c r="B23" s="1041"/>
      <c r="C23" s="1247"/>
      <c r="D23" s="1250"/>
      <c r="E23" s="1244"/>
      <c r="F23" s="1250"/>
      <c r="G23" s="1061"/>
      <c r="H23" s="1079" t="s">
        <v>397</v>
      </c>
      <c r="I23" s="71" t="s">
        <v>968</v>
      </c>
      <c r="J23" s="1139"/>
      <c r="K23" s="1104"/>
      <c r="L23" s="739"/>
      <c r="M23" s="1082"/>
      <c r="N23" s="1322"/>
      <c r="O23" s="739"/>
      <c r="P23" s="26"/>
      <c r="Q23" s="26"/>
      <c r="R23" s="26"/>
      <c r="S23" s="1064"/>
      <c r="T23" s="1064"/>
      <c r="U23" s="1064"/>
      <c r="V23" s="1064"/>
      <c r="W23" s="1064"/>
      <c r="X23" s="1064"/>
      <c r="Y23" s="1064"/>
      <c r="Z23" s="1101"/>
      <c r="AA23" s="1318"/>
      <c r="AB23" s="1089"/>
      <c r="AC23" s="1089"/>
      <c r="AD23" s="1089"/>
      <c r="AE23" s="739"/>
      <c r="AF23" s="739"/>
      <c r="AG23" s="739"/>
      <c r="AH23" s="739"/>
      <c r="AI23" s="1078"/>
      <c r="AJ23" s="1331"/>
      <c r="AK23" s="1325"/>
      <c r="AL23" s="1325"/>
      <c r="AM23" s="1069"/>
      <c r="AN23" s="1299"/>
      <c r="AO23" s="1188"/>
      <c r="AP23" s="1093"/>
      <c r="AQ23" s="1093"/>
      <c r="AR23" s="1093"/>
      <c r="AS23" s="1093"/>
      <c r="AT23" s="1093"/>
      <c r="AU23" s="1093"/>
      <c r="AV23" s="1093"/>
      <c r="AW23" s="1093"/>
      <c r="AX23" s="1093"/>
      <c r="AY23" s="1093"/>
      <c r="AZ23" s="1179"/>
      <c r="BA23" s="1180"/>
      <c r="BB23" s="1181"/>
      <c r="BC23" s="1181"/>
      <c r="BD23" s="1181"/>
      <c r="BE23" s="1178"/>
    </row>
    <row r="24" spans="1:57" ht="26.25" customHeight="1" thickBot="1">
      <c r="A24" s="1210"/>
      <c r="B24" s="1041"/>
      <c r="C24" s="1247"/>
      <c r="D24" s="1250"/>
      <c r="E24" s="1244"/>
      <c r="F24" s="1250"/>
      <c r="G24" s="1061"/>
      <c r="H24" s="1080"/>
      <c r="I24" s="71" t="s">
        <v>968</v>
      </c>
      <c r="J24" s="1139"/>
      <c r="K24" s="1104"/>
      <c r="L24" s="739"/>
      <c r="M24" s="1082"/>
      <c r="N24" s="1322"/>
      <c r="O24" s="739"/>
      <c r="P24" s="1093"/>
      <c r="Q24" s="1093"/>
      <c r="R24" s="1093"/>
      <c r="S24" s="1064"/>
      <c r="T24" s="1064"/>
      <c r="U24" s="1064"/>
      <c r="V24" s="1064"/>
      <c r="W24" s="1064"/>
      <c r="X24" s="1064"/>
      <c r="Y24" s="1064"/>
      <c r="Z24" s="1101"/>
      <c r="AA24" s="1318"/>
      <c r="AB24" s="1089"/>
      <c r="AC24" s="1089"/>
      <c r="AD24" s="1089"/>
      <c r="AE24" s="739"/>
      <c r="AF24" s="739"/>
      <c r="AG24" s="739"/>
      <c r="AH24" s="739"/>
      <c r="AI24" s="1078"/>
      <c r="AJ24" s="1331"/>
      <c r="AK24" s="1325"/>
      <c r="AL24" s="1325"/>
      <c r="AM24" s="1069"/>
      <c r="AN24" s="1299"/>
      <c r="AO24" s="1188"/>
      <c r="AP24" s="1093"/>
      <c r="AQ24" s="1093"/>
      <c r="AR24" s="1093"/>
      <c r="AS24" s="1093"/>
      <c r="AT24" s="1093"/>
      <c r="AU24" s="1093"/>
      <c r="AV24" s="1093"/>
      <c r="AW24" s="1093"/>
      <c r="AX24" s="1093"/>
      <c r="AY24" s="1093"/>
      <c r="AZ24" s="1179"/>
      <c r="BA24" s="1180"/>
      <c r="BB24" s="1181"/>
      <c r="BC24" s="1181"/>
      <c r="BD24" s="1181"/>
      <c r="BE24" s="1178"/>
    </row>
    <row r="25" spans="1:57" ht="18.75" customHeight="1" thickBot="1">
      <c r="A25" s="1210"/>
      <c r="B25" s="1041"/>
      <c r="C25" s="1247"/>
      <c r="D25" s="1250"/>
      <c r="E25" s="1244"/>
      <c r="F25" s="1250"/>
      <c r="G25" s="1061"/>
      <c r="H25" s="1096" t="s">
        <v>398</v>
      </c>
      <c r="I25" s="71" t="s">
        <v>968</v>
      </c>
      <c r="J25" s="1139"/>
      <c r="K25" s="1104"/>
      <c r="L25" s="739"/>
      <c r="M25" s="1082"/>
      <c r="N25" s="1322"/>
      <c r="O25" s="739"/>
      <c r="P25" s="1093"/>
      <c r="Q25" s="1093"/>
      <c r="R25" s="1093"/>
      <c r="S25" s="1064"/>
      <c r="T25" s="1064"/>
      <c r="U25" s="1064"/>
      <c r="V25" s="1064"/>
      <c r="W25" s="1064"/>
      <c r="X25" s="1064"/>
      <c r="Y25" s="1064"/>
      <c r="Z25" s="1101"/>
      <c r="AA25" s="1318"/>
      <c r="AB25" s="1089"/>
      <c r="AC25" s="1089"/>
      <c r="AD25" s="1089"/>
      <c r="AE25" s="739"/>
      <c r="AF25" s="739"/>
      <c r="AG25" s="739"/>
      <c r="AH25" s="739"/>
      <c r="AI25" s="1078"/>
      <c r="AJ25" s="1331"/>
      <c r="AK25" s="1325"/>
      <c r="AL25" s="1325"/>
      <c r="AM25" s="1069"/>
      <c r="AN25" s="1299"/>
      <c r="AO25" s="1188"/>
      <c r="AP25" s="1093"/>
      <c r="AQ25" s="1093"/>
      <c r="AR25" s="1093"/>
      <c r="AS25" s="1093"/>
      <c r="AT25" s="1093"/>
      <c r="AU25" s="1093"/>
      <c r="AV25" s="1093"/>
      <c r="AW25" s="1093"/>
      <c r="AX25" s="1093"/>
      <c r="AY25" s="1093"/>
      <c r="AZ25" s="1179"/>
      <c r="BA25" s="1180"/>
      <c r="BB25" s="1181"/>
      <c r="BC25" s="1181"/>
      <c r="BD25" s="1181"/>
      <c r="BE25" s="1178"/>
    </row>
    <row r="26" spans="1:57" ht="9.75" customHeight="1" thickBot="1">
      <c r="A26" s="1210"/>
      <c r="B26" s="1041"/>
      <c r="C26" s="1247"/>
      <c r="D26" s="1250"/>
      <c r="E26" s="1244"/>
      <c r="F26" s="1250"/>
      <c r="G26" s="1061"/>
      <c r="H26" s="1096"/>
      <c r="I26" s="71" t="s">
        <v>968</v>
      </c>
      <c r="J26" s="1139"/>
      <c r="K26" s="1104"/>
      <c r="L26" s="739"/>
      <c r="M26" s="1082"/>
      <c r="N26" s="1322"/>
      <c r="O26" s="739"/>
      <c r="P26" s="1093"/>
      <c r="Q26" s="1093"/>
      <c r="R26" s="1093"/>
      <c r="S26" s="1064"/>
      <c r="T26" s="1064"/>
      <c r="U26" s="1064"/>
      <c r="V26" s="1064"/>
      <c r="W26" s="1064"/>
      <c r="X26" s="1064"/>
      <c r="Y26" s="1064"/>
      <c r="Z26" s="1101"/>
      <c r="AA26" s="1318"/>
      <c r="AB26" s="1089"/>
      <c r="AC26" s="1089"/>
      <c r="AD26" s="1089"/>
      <c r="AE26" s="739"/>
      <c r="AF26" s="739"/>
      <c r="AG26" s="739"/>
      <c r="AH26" s="739"/>
      <c r="AI26" s="1078"/>
      <c r="AJ26" s="1331"/>
      <c r="AK26" s="1325"/>
      <c r="AL26" s="1325"/>
      <c r="AM26" s="1069"/>
      <c r="AN26" s="1299"/>
      <c r="AO26" s="1188"/>
      <c r="AP26" s="1093"/>
      <c r="AQ26" s="1093"/>
      <c r="AR26" s="1093"/>
      <c r="AS26" s="1093"/>
      <c r="AT26" s="1093"/>
      <c r="AU26" s="1093"/>
      <c r="AV26" s="1093"/>
      <c r="AW26" s="1093"/>
      <c r="AX26" s="1093"/>
      <c r="AY26" s="1093"/>
      <c r="AZ26" s="1179"/>
      <c r="BA26" s="1180"/>
      <c r="BB26" s="1181"/>
      <c r="BC26" s="1181"/>
      <c r="BD26" s="1181"/>
      <c r="BE26" s="1178"/>
    </row>
    <row r="27" spans="1:57" ht="18.75" customHeight="1" thickBot="1">
      <c r="A27" s="1210"/>
      <c r="B27" s="1041"/>
      <c r="C27" s="1247"/>
      <c r="D27" s="1250"/>
      <c r="E27" s="1244"/>
      <c r="F27" s="1250"/>
      <c r="G27" s="1061"/>
      <c r="H27" s="1096" t="s">
        <v>399</v>
      </c>
      <c r="I27" s="71" t="s">
        <v>975</v>
      </c>
      <c r="J27" s="1139"/>
      <c r="K27" s="1104"/>
      <c r="L27" s="739"/>
      <c r="M27" s="1082"/>
      <c r="N27" s="1322"/>
      <c r="O27" s="739"/>
      <c r="P27" s="1093"/>
      <c r="Q27" s="1093"/>
      <c r="R27" s="1093"/>
      <c r="S27" s="1064"/>
      <c r="T27" s="1064"/>
      <c r="U27" s="1064"/>
      <c r="V27" s="1064"/>
      <c r="W27" s="1064"/>
      <c r="X27" s="1064"/>
      <c r="Y27" s="1064"/>
      <c r="Z27" s="1101"/>
      <c r="AA27" s="1318"/>
      <c r="AB27" s="1089"/>
      <c r="AC27" s="1089"/>
      <c r="AD27" s="1089"/>
      <c r="AE27" s="739"/>
      <c r="AF27" s="739"/>
      <c r="AG27" s="739"/>
      <c r="AH27" s="739"/>
      <c r="AI27" s="1078"/>
      <c r="AJ27" s="1331"/>
      <c r="AK27" s="1325"/>
      <c r="AL27" s="1325"/>
      <c r="AM27" s="1069"/>
      <c r="AN27" s="1299"/>
      <c r="AO27" s="1188"/>
      <c r="AP27" s="1093"/>
      <c r="AQ27" s="1093"/>
      <c r="AR27" s="1093"/>
      <c r="AS27" s="1093"/>
      <c r="AT27" s="1093"/>
      <c r="AU27" s="1093"/>
      <c r="AV27" s="1093"/>
      <c r="AW27" s="1093"/>
      <c r="AX27" s="1093"/>
      <c r="AY27" s="1093"/>
      <c r="AZ27" s="1179"/>
      <c r="BA27" s="1180"/>
      <c r="BB27" s="1181"/>
      <c r="BC27" s="1181"/>
      <c r="BD27" s="1181"/>
      <c r="BE27" s="1178"/>
    </row>
    <row r="28" spans="1:57" ht="12.75" customHeight="1" thickBot="1">
      <c r="A28" s="1210"/>
      <c r="B28" s="1041"/>
      <c r="C28" s="1247"/>
      <c r="D28" s="1250"/>
      <c r="E28" s="1244"/>
      <c r="F28" s="1250"/>
      <c r="G28" s="1061"/>
      <c r="H28" s="1096"/>
      <c r="I28" s="71" t="s">
        <v>975</v>
      </c>
      <c r="J28" s="1139"/>
      <c r="K28" s="1104"/>
      <c r="L28" s="739"/>
      <c r="M28" s="1082"/>
      <c r="N28" s="1322"/>
      <c r="O28" s="739"/>
      <c r="P28" s="1093"/>
      <c r="Q28" s="1093"/>
      <c r="R28" s="1093"/>
      <c r="S28" s="1064"/>
      <c r="T28" s="1064"/>
      <c r="U28" s="1064"/>
      <c r="V28" s="1064"/>
      <c r="W28" s="1064"/>
      <c r="X28" s="1064"/>
      <c r="Y28" s="1064"/>
      <c r="Z28" s="1101"/>
      <c r="AA28" s="1318"/>
      <c r="AB28" s="1089"/>
      <c r="AC28" s="1089"/>
      <c r="AD28" s="1089"/>
      <c r="AE28" s="739"/>
      <c r="AF28" s="739"/>
      <c r="AG28" s="739"/>
      <c r="AH28" s="739"/>
      <c r="AI28" s="1078"/>
      <c r="AJ28" s="1331"/>
      <c r="AK28" s="1325"/>
      <c r="AL28" s="1325"/>
      <c r="AM28" s="1069"/>
      <c r="AN28" s="1299"/>
      <c r="AO28" s="1188"/>
      <c r="AP28" s="1093"/>
      <c r="AQ28" s="1093"/>
      <c r="AR28" s="1093"/>
      <c r="AS28" s="1093"/>
      <c r="AT28" s="1093"/>
      <c r="AU28" s="1093"/>
      <c r="AV28" s="1093"/>
      <c r="AW28" s="1093"/>
      <c r="AX28" s="1093"/>
      <c r="AY28" s="1093"/>
      <c r="AZ28" s="1179"/>
      <c r="BA28" s="1180"/>
      <c r="BB28" s="1181"/>
      <c r="BC28" s="1181"/>
      <c r="BD28" s="1181"/>
      <c r="BE28" s="1178"/>
    </row>
    <row r="29" spans="1:57" ht="18.75" customHeight="1" thickBot="1">
      <c r="A29" s="1210"/>
      <c r="B29" s="1041"/>
      <c r="C29" s="1247"/>
      <c r="D29" s="1250"/>
      <c r="E29" s="1244"/>
      <c r="F29" s="1250"/>
      <c r="G29" s="1061"/>
      <c r="H29" s="1096" t="s">
        <v>400</v>
      </c>
      <c r="I29" s="71" t="s">
        <v>975</v>
      </c>
      <c r="J29" s="1139"/>
      <c r="K29" s="1104"/>
      <c r="L29" s="739"/>
      <c r="M29" s="1082"/>
      <c r="N29" s="1322"/>
      <c r="O29" s="739"/>
      <c r="P29" s="1093"/>
      <c r="Q29" s="1093"/>
      <c r="R29" s="1093"/>
      <c r="S29" s="1064"/>
      <c r="T29" s="1064"/>
      <c r="U29" s="1064"/>
      <c r="V29" s="1064"/>
      <c r="W29" s="1064"/>
      <c r="X29" s="1064"/>
      <c r="Y29" s="1064"/>
      <c r="Z29" s="1101"/>
      <c r="AA29" s="1318"/>
      <c r="AB29" s="1089"/>
      <c r="AC29" s="1089"/>
      <c r="AD29" s="1089"/>
      <c r="AE29" s="739"/>
      <c r="AF29" s="739"/>
      <c r="AG29" s="739"/>
      <c r="AH29" s="739"/>
      <c r="AI29" s="1078"/>
      <c r="AJ29" s="1331"/>
      <c r="AK29" s="1325"/>
      <c r="AL29" s="1325"/>
      <c r="AM29" s="1069"/>
      <c r="AN29" s="1299"/>
      <c r="AO29" s="1188"/>
      <c r="AP29" s="1093"/>
      <c r="AQ29" s="1093"/>
      <c r="AR29" s="1093"/>
      <c r="AS29" s="1093"/>
      <c r="AT29" s="1093"/>
      <c r="AU29" s="1093"/>
      <c r="AV29" s="1093"/>
      <c r="AW29" s="1093"/>
      <c r="AX29" s="1093"/>
      <c r="AY29" s="1093"/>
      <c r="AZ29" s="1179"/>
      <c r="BA29" s="1180"/>
      <c r="BB29" s="1181"/>
      <c r="BC29" s="1181"/>
      <c r="BD29" s="1181"/>
      <c r="BE29" s="1178"/>
    </row>
    <row r="30" spans="1:57" ht="12.75" customHeight="1" thickBot="1">
      <c r="A30" s="1210"/>
      <c r="B30" s="1041"/>
      <c r="C30" s="1247"/>
      <c r="D30" s="1250"/>
      <c r="E30" s="1244"/>
      <c r="F30" s="1250"/>
      <c r="G30" s="1061"/>
      <c r="H30" s="1096"/>
      <c r="I30" s="71"/>
      <c r="J30" s="1139"/>
      <c r="K30" s="1104"/>
      <c r="L30" s="739"/>
      <c r="M30" s="1082"/>
      <c r="N30" s="1322"/>
      <c r="O30" s="739"/>
      <c r="P30" s="1093"/>
      <c r="Q30" s="1093"/>
      <c r="R30" s="1093"/>
      <c r="S30" s="1064"/>
      <c r="T30" s="1064"/>
      <c r="U30" s="1064"/>
      <c r="V30" s="1064"/>
      <c r="W30" s="1064"/>
      <c r="X30" s="1064"/>
      <c r="Y30" s="1064"/>
      <c r="Z30" s="1101"/>
      <c r="AA30" s="1318"/>
      <c r="AB30" s="1089"/>
      <c r="AC30" s="1089"/>
      <c r="AD30" s="1089"/>
      <c r="AE30" s="739"/>
      <c r="AF30" s="739"/>
      <c r="AG30" s="739"/>
      <c r="AH30" s="739"/>
      <c r="AI30" s="1078"/>
      <c r="AJ30" s="1331"/>
      <c r="AK30" s="1325"/>
      <c r="AL30" s="1325"/>
      <c r="AM30" s="1069"/>
      <c r="AN30" s="1299"/>
      <c r="AO30" s="1188"/>
      <c r="AP30" s="1093"/>
      <c r="AQ30" s="1093"/>
      <c r="AR30" s="1093"/>
      <c r="AS30" s="1093"/>
      <c r="AT30" s="1093"/>
      <c r="AU30" s="1093"/>
      <c r="AV30" s="1093"/>
      <c r="AW30" s="1093"/>
      <c r="AX30" s="1093"/>
      <c r="AY30" s="1093"/>
      <c r="AZ30" s="1179"/>
      <c r="BA30" s="1180"/>
      <c r="BB30" s="1181"/>
      <c r="BC30" s="1181"/>
      <c r="BD30" s="1181"/>
      <c r="BE30" s="1178"/>
    </row>
    <row r="31" spans="1:57" ht="14.25" customHeight="1" thickBot="1">
      <c r="A31" s="1210"/>
      <c r="B31" s="1041"/>
      <c r="C31" s="1247"/>
      <c r="D31" s="1250"/>
      <c r="E31" s="1244"/>
      <c r="F31" s="1250"/>
      <c r="G31" s="1061"/>
      <c r="H31" s="1079" t="s">
        <v>401</v>
      </c>
      <c r="I31" s="71" t="s">
        <v>975</v>
      </c>
      <c r="J31" s="1139"/>
      <c r="K31" s="1104"/>
      <c r="L31" s="739"/>
      <c r="M31" s="1082"/>
      <c r="N31" s="1322"/>
      <c r="O31" s="739"/>
      <c r="P31" s="1093"/>
      <c r="Q31" s="1093"/>
      <c r="R31" s="1093"/>
      <c r="S31" s="1064"/>
      <c r="T31" s="1064"/>
      <c r="U31" s="1064"/>
      <c r="V31" s="1064"/>
      <c r="W31" s="1064"/>
      <c r="X31" s="1064"/>
      <c r="Y31" s="1064"/>
      <c r="Z31" s="1101"/>
      <c r="AA31" s="1318"/>
      <c r="AB31" s="1089"/>
      <c r="AC31" s="1089"/>
      <c r="AD31" s="1089"/>
      <c r="AE31" s="739"/>
      <c r="AF31" s="739"/>
      <c r="AG31" s="739"/>
      <c r="AH31" s="739"/>
      <c r="AI31" s="1078"/>
      <c r="AJ31" s="1331"/>
      <c r="AK31" s="1325"/>
      <c r="AL31" s="1325"/>
      <c r="AM31" s="1069"/>
      <c r="AN31" s="1299"/>
      <c r="AO31" s="1188"/>
      <c r="AP31" s="1093"/>
      <c r="AQ31" s="1093"/>
      <c r="AR31" s="1093"/>
      <c r="AS31" s="1093"/>
      <c r="AT31" s="1093"/>
      <c r="AU31" s="1093"/>
      <c r="AV31" s="1093"/>
      <c r="AW31" s="1093"/>
      <c r="AX31" s="1093"/>
      <c r="AY31" s="1093"/>
      <c r="AZ31" s="1179"/>
      <c r="BA31" s="1180"/>
      <c r="BB31" s="1181"/>
      <c r="BC31" s="1181"/>
      <c r="BD31" s="1181"/>
      <c r="BE31" s="1178"/>
    </row>
    <row r="32" spans="1:57" ht="13.5" customHeight="1" thickBot="1">
      <c r="A32" s="1210"/>
      <c r="B32" s="1041"/>
      <c r="C32" s="1247"/>
      <c r="D32" s="1250"/>
      <c r="E32" s="1244"/>
      <c r="F32" s="1250"/>
      <c r="G32" s="1061"/>
      <c r="H32" s="1080"/>
      <c r="I32" s="71"/>
      <c r="J32" s="1139"/>
      <c r="K32" s="1104"/>
      <c r="L32" s="739"/>
      <c r="M32" s="1082"/>
      <c r="N32" s="1322"/>
      <c r="O32" s="739"/>
      <c r="P32" s="1093"/>
      <c r="Q32" s="1093"/>
      <c r="R32" s="1093"/>
      <c r="S32" s="1064"/>
      <c r="T32" s="1064"/>
      <c r="U32" s="1064"/>
      <c r="V32" s="1064"/>
      <c r="W32" s="1064"/>
      <c r="X32" s="1064"/>
      <c r="Y32" s="1064"/>
      <c r="Z32" s="1101"/>
      <c r="AA32" s="1318"/>
      <c r="AB32" s="1089"/>
      <c r="AC32" s="1089"/>
      <c r="AD32" s="1089"/>
      <c r="AE32" s="739"/>
      <c r="AF32" s="739"/>
      <c r="AG32" s="739"/>
      <c r="AH32" s="739"/>
      <c r="AI32" s="1078"/>
      <c r="AJ32" s="1331"/>
      <c r="AK32" s="1325"/>
      <c r="AL32" s="1325"/>
      <c r="AM32" s="1069"/>
      <c r="AN32" s="1299"/>
      <c r="AO32" s="1188"/>
      <c r="AP32" s="1093"/>
      <c r="AQ32" s="1093"/>
      <c r="AR32" s="1093"/>
      <c r="AS32" s="1093"/>
      <c r="AT32" s="1093"/>
      <c r="AU32" s="1093"/>
      <c r="AV32" s="1093"/>
      <c r="AW32" s="1093"/>
      <c r="AX32" s="1093"/>
      <c r="AY32" s="1093"/>
      <c r="AZ32" s="1179"/>
      <c r="BA32" s="1180"/>
      <c r="BB32" s="1181"/>
      <c r="BC32" s="1181"/>
      <c r="BD32" s="1181"/>
      <c r="BE32" s="1178"/>
    </row>
    <row r="33" spans="1:57" ht="18.75" customHeight="1" thickBot="1">
      <c r="A33" s="1210"/>
      <c r="B33" s="1041"/>
      <c r="C33" s="1247"/>
      <c r="D33" s="1250"/>
      <c r="E33" s="1244"/>
      <c r="F33" s="1250"/>
      <c r="G33" s="1061"/>
      <c r="H33" s="1086" t="s">
        <v>402</v>
      </c>
      <c r="I33" s="71" t="s">
        <v>975</v>
      </c>
      <c r="J33" s="1139"/>
      <c r="K33" s="1104"/>
      <c r="L33" s="739"/>
      <c r="M33" s="1082"/>
      <c r="N33" s="1322"/>
      <c r="O33" s="739"/>
      <c r="P33" s="1093"/>
      <c r="Q33" s="1093"/>
      <c r="R33" s="1093"/>
      <c r="S33" s="1064"/>
      <c r="T33" s="1064"/>
      <c r="U33" s="1064"/>
      <c r="V33" s="1064"/>
      <c r="W33" s="1064"/>
      <c r="X33" s="1064"/>
      <c r="Y33" s="1064"/>
      <c r="Z33" s="1101"/>
      <c r="AA33" s="1318"/>
      <c r="AB33" s="1089"/>
      <c r="AC33" s="1089"/>
      <c r="AD33" s="1089"/>
      <c r="AE33" s="739"/>
      <c r="AF33" s="739"/>
      <c r="AG33" s="739"/>
      <c r="AH33" s="739"/>
      <c r="AI33" s="1078"/>
      <c r="AJ33" s="1331"/>
      <c r="AK33" s="1325"/>
      <c r="AL33" s="1325"/>
      <c r="AM33" s="1069"/>
      <c r="AN33" s="1299"/>
      <c r="AO33" s="1188"/>
      <c r="AP33" s="1093"/>
      <c r="AQ33" s="1093"/>
      <c r="AR33" s="1093"/>
      <c r="AS33" s="1093"/>
      <c r="AT33" s="1093"/>
      <c r="AU33" s="1093"/>
      <c r="AV33" s="1093"/>
      <c r="AW33" s="1093"/>
      <c r="AX33" s="1093"/>
      <c r="AY33" s="1093"/>
      <c r="AZ33" s="1179"/>
      <c r="BA33" s="1180"/>
      <c r="BB33" s="1181"/>
      <c r="BC33" s="1181"/>
      <c r="BD33" s="1181"/>
      <c r="BE33" s="1178"/>
    </row>
    <row r="34" spans="1:57" ht="15.75" customHeight="1" thickBot="1">
      <c r="A34" s="1211"/>
      <c r="B34" s="1042"/>
      <c r="C34" s="1248"/>
      <c r="D34" s="1251"/>
      <c r="E34" s="1245"/>
      <c r="F34" s="1251"/>
      <c r="G34" s="1062"/>
      <c r="H34" s="1140"/>
      <c r="I34" s="71" t="s">
        <v>975</v>
      </c>
      <c r="J34" s="1150"/>
      <c r="K34" s="1151"/>
      <c r="L34" s="740"/>
      <c r="M34" s="1235"/>
      <c r="N34" s="1323"/>
      <c r="O34" s="740"/>
      <c r="P34" s="1093"/>
      <c r="Q34" s="1093"/>
      <c r="R34" s="1093"/>
      <c r="S34" s="1133"/>
      <c r="T34" s="1133"/>
      <c r="U34" s="1133"/>
      <c r="V34" s="1133"/>
      <c r="W34" s="1133"/>
      <c r="X34" s="23"/>
      <c r="Y34" s="1133"/>
      <c r="Z34" s="1316"/>
      <c r="AA34" s="43"/>
      <c r="AB34" s="1231"/>
      <c r="AC34" s="1231"/>
      <c r="AD34" s="1231"/>
      <c r="AE34" s="740"/>
      <c r="AF34" s="740"/>
      <c r="AG34" s="740"/>
      <c r="AH34" s="740"/>
      <c r="AI34" s="1078"/>
      <c r="AJ34" s="1332"/>
      <c r="AK34" s="1326"/>
      <c r="AL34" s="1326"/>
      <c r="AM34" s="1327"/>
      <c r="AN34" s="1300"/>
      <c r="AO34" s="1206"/>
      <c r="AP34" s="1207"/>
      <c r="AQ34" s="1207"/>
      <c r="AR34" s="1207"/>
      <c r="AS34" s="1207"/>
      <c r="AT34" s="1207"/>
      <c r="AU34" s="1207"/>
      <c r="AV34" s="1207"/>
      <c r="AW34" s="1207"/>
      <c r="AX34" s="1207"/>
      <c r="AY34" s="1207"/>
      <c r="AZ34" s="1212"/>
      <c r="BA34" s="1213"/>
      <c r="BB34" s="1197"/>
      <c r="BC34" s="1197"/>
      <c r="BD34" s="1197"/>
      <c r="BE34" s="1208"/>
    </row>
    <row r="35" spans="1:57" ht="46.5" customHeight="1" thickBot="1">
      <c r="A35" s="1052">
        <v>1</v>
      </c>
      <c r="B35" s="1040" t="s">
        <v>976</v>
      </c>
      <c r="C35" s="1246" t="s">
        <v>977</v>
      </c>
      <c r="D35" s="1249" t="s">
        <v>334</v>
      </c>
      <c r="E35" s="1246" t="s">
        <v>978</v>
      </c>
      <c r="F35" s="1253" t="s">
        <v>979</v>
      </c>
      <c r="G35" s="1256" t="s">
        <v>441</v>
      </c>
      <c r="H35" s="28" t="s">
        <v>339</v>
      </c>
      <c r="I35" s="71" t="s">
        <v>968</v>
      </c>
      <c r="J35" s="1138">
        <f>COUNTIF(I35:I60,[3]DATOS!$D$24)</f>
        <v>16</v>
      </c>
      <c r="K35" s="1103" t="str">
        <f>+IF(AND(J35&lt;6,J35&gt;0),"Moderado",IF(AND(J35&lt;12,J35&gt;5),"Mayor",IF(AND(J35&lt;20,J35&gt;11),"Catastrófico","Responda las Preguntas de Impacto")))</f>
        <v>Catastrófico</v>
      </c>
      <c r="L35" s="1055" t="str">
        <f>IF(AND(EXACT(G35,"Rara vez"),(EXACT(K35,"Moderado"))),"Moderado",IF(AND(EXACT(G35,"Rara vez"),(EXACT(K35,"Mayor"))),"Alto",IF(AND(EXACT(G35,"Rara vez"),(EXACT(K35,"Catastrófico"))),"Extremo",IF(AND(EXACT(G35,"Improbable"),(EXACT(K35,"Moderado"))),"Moderado",IF(AND(EXACT(G35,"Improbable"),(EXACT(K35,"Mayor"))),"Alto",IF(AND(EXACT(G35,"Improbable"),(EXACT(K35,"Catastrófico"))),"Extremo",IF(AND(EXACT(G35,"Posible"),(EXACT(K35,"Moderado"))),"Alto",IF(AND(EXACT(G35,"Posible"),(EXACT(K35,"Mayor"))),"Extremo",IF(AND(EXACT(G35,"Posible"),(EXACT(K35,"Catastrófico"))),"Extremo",IF(AND(EXACT(G35,"Probable"),(EXACT(K35,"Moderado"))),"Alto",IF(AND(EXACT(G35,"Probable"),(EXACT(K35,"Mayor"))),"Extremo",IF(AND(EXACT(G35,"Probable"),(EXACT(K35,"Catastrófico"))),"Extremo",IF(AND(EXACT(G35,"Casi Seguro"),(EXACT(K35,"Moderado"))),"Extremo",IF(AND(EXACT(G35,"Casi Seguro"),(EXACT(K35,"Mayor"))),"Extremo",IF(AND(EXACT(G35,"Casi Seguro"),(EXACT(K35,"Catastrófico"))),"Extremo","")))))))))))))))</f>
        <v>Extremo</v>
      </c>
      <c r="M35" s="1081" t="str">
        <f>IF(EXACT(L35,"Bajo"),"Evitar el Riesgo, Reducir el Riesgo, Compartir el Riesgo",IF(EXACT(L35,"Moderado"),"Evitar el Riesgo, Reducir el Riesgo, Compartir el Riesgo",IF(EXACT(L35,"Alto"),"Evitar el Riesgo, Reducir el Riesgo, Compartir el Riesgo",IF(EXACT(L35,"Extremo"),"Evitar el Riesgo, Reducir el Riesgo, Compartir el Riesgo",""))))</f>
        <v>Evitar el Riesgo, Reducir el Riesgo, Compartir el Riesgo</v>
      </c>
      <c r="N35" s="1098" t="s">
        <v>980</v>
      </c>
      <c r="O35" s="1099" t="s">
        <v>343</v>
      </c>
      <c r="P35" s="26" t="s">
        <v>344</v>
      </c>
      <c r="Q35" s="22" t="s">
        <v>345</v>
      </c>
      <c r="R35" s="22">
        <f>+IFERROR(VLOOKUP(Q35,[3]DATOS!$E$2:$F$17,2,FALSE),"")</f>
        <v>15</v>
      </c>
      <c r="S35" s="1100">
        <f>SUM(R35:R42)</f>
        <v>100</v>
      </c>
      <c r="T35" s="1093" t="str">
        <f>+IF(AND(S35&lt;=100,S35&gt;=96),"Fuerte",IF(AND(S35&lt;=95,S35&gt;=86),"Moderado",IF(AND(S35&lt;=85,J35&gt;=0),"Débil"," ")))</f>
        <v>Fuerte</v>
      </c>
      <c r="U35" s="1093" t="s">
        <v>346</v>
      </c>
      <c r="V35" s="1093" t="str">
        <f>IF(AND(EXACT(T35,"Fuerte"),(EXACT(U35,"Fuerte"))),"Fuerte",IF(AND(EXACT(T35,"Fuerte"),(EXACT(U35,"Moderado"))),"Moderado",IF(AND(EXACT(T35,"Fuerte"),(EXACT(U35,"Débil"))),"Débil",IF(AND(EXACT(T35,"Moderado"),(EXACT(U35,"Fuerte"))),"Moderado",IF(AND(EXACT(T35,"Moderado"),(EXACT(U35,"Moderado"))),"Moderado",IF(AND(EXACT(T35,"Moderado"),(EXACT(U35,"Débil"))),"Débil",IF(AND(EXACT(T35,"Débil"),(EXACT(U35,"Fuerte"))),"Débil",IF(AND(EXACT(T35,"Débil"),(EXACT(U35,"Moderado"))),"Débil",IF(AND(EXACT(T35,"Débil"),(EXACT(U35,"Débil"))),"Débil",)))))))))</f>
        <v>Fuerte</v>
      </c>
      <c r="W35" s="1093">
        <f>IF(V35="Fuerte",100,IF(V35="Moderado",50,IF(V35="Débil",0)))</f>
        <v>100</v>
      </c>
      <c r="X35" s="1063">
        <f>AVERAGE(W35:W60)</f>
        <v>100</v>
      </c>
      <c r="Y35" s="1072" t="s">
        <v>970</v>
      </c>
      <c r="Z35" s="1063" t="s">
        <v>971</v>
      </c>
      <c r="AA35" s="1089" t="s">
        <v>972</v>
      </c>
      <c r="AB35" s="1114" t="str">
        <f>+IF(X35=100,"Fuerte",IF(AND(X35&lt;=99,X35&gt;=50),"Moderado",IF(X35&lt;50,"Débil"," ")))</f>
        <v>Fuerte</v>
      </c>
      <c r="AC35" s="1230" t="s">
        <v>349</v>
      </c>
      <c r="AD35" s="1230" t="s">
        <v>350</v>
      </c>
      <c r="AE35" s="739" t="str">
        <f>IF(AND(OR(AD35="Directamente",AD35="Indirectamente",AD35="No Disminuye"),(AB35="Fuerte"),(AC35="Directamente"),(OR(G35="Rara vez",G35="Improbable",G35="Posible"))),"Rara vez",IF(AND(OR(AD35="Directamente",AD35="Indirectamente",AD35="No Disminuye"),(AB35="Fuerte"),(AC35="Directamente"),(G35="Probable")),"Improbable",IF(AND(OR(AD35="Directamente",AD35="Indirectamente",AD35="No Disminuye"),(AB35="Fuerte"),(AC35="Directamente"),(G35="Casi Seguro")),"Posible",IF(AND(AD35="Directamente",AC35="No disminuye",AB35="Fuerte"),G35,IF(AND(OR(AD35="Directamente",AD35="Indirectamente",AD35="No Disminuye"),AB35="Moderado",AC35="Directamente",(OR(G35="Rara vez",G35="Improbable"))),"Rara vez",IF(AND(OR(AD35="Directamente",AD35="Indirectamente",AD35="No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disminuye",AB35="Moderado"),G35,IF(AB35="Débil",G35," ESTA COMBINACION NO ESTÁ CONTEMPLADA EN LA METODOLOGÍA "))))))))))</f>
        <v>Rara vez</v>
      </c>
      <c r="AF35" s="739" t="str">
        <f>IF(AND(OR(AD35="Directamente",AD35="Indirectamente",AD35="No Disminuye"),AB35="Moderado",AC35="Directamente",(OR(G35="Raro",G35="Improbable"))),"Raro",IF(AND(OR(AD35="Directamente",AD35="Indirectamente",AD35="No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 ")))))</f>
        <v xml:space="preserve"> </v>
      </c>
      <c r="AG35" s="739" t="str">
        <f>K35</f>
        <v>Catastrófico</v>
      </c>
      <c r="AH35" s="739" t="str">
        <f>IF(AND(EXACT(AE35,"Rara vez"),(EXACT(AG35,"Moderado"))),"Moderado",IF(AND(EXACT(AE35,"Rara vez"),(EXACT(AG35,"Mayor"))),"Alto",IF(AND(EXACT(AE35,"Rara vez"),(EXACT(AG35,"Catastrófico"))),"Extremo",IF(AND(EXACT(AE35,"Improbable"),(EXACT(AG35,"Moderado"))),"Moderado",IF(AND(EXACT(AE35,"Improbable"),(EXACT(AG35,"Mayor"))),"Alto",IF(AND(EXACT(AE35,"Improbable"),(EXACT(AG35,"Catastrófico"))),"Extremo",IF(AND(EXACT(AE35,"Posible"),(EXACT(AG35,"Moderado"))),"Alto",IF(AND(EXACT(AE35,"Posible"),(EXACT(AG35,"Mayor"))),"Extremo",IF(AND(EXACT(AE35,"Posible"),(EXACT(AG35,"Catastrófico"))),"Extremo",IF(AND(EXACT(AE35,"Probable"),(EXACT(AG35,"Moderado"))),"Alto",IF(AND(EXACT(AE35,"Probable"),(EXACT(AG35,"Mayor"))),"Extremo",IF(AND(EXACT(AE35,"Probable"),(EXACT(AG35,"Catastrófico"))),"Extremo",IF(AND(EXACT(AE35,"Casi Seguro"),(EXACT(AG35,"Moderado"))),"Extremo",IF(AND(EXACT(AE35,"Casi Seguro"),(EXACT(AG35,"Mayor"))),"Extremo",IF(AND(EXACT(AE35,"Casi Seguro"),(EXACT(AG35,"Catastrófico"))),"Extremo","")))))))))))))))</f>
        <v>Extremo</v>
      </c>
      <c r="AI35" s="1082" t="str">
        <f>IF(EXACT(L35,"Bajo"),"Evitar el Riesgo, Reducir el Riesgo, Compartir el Riesg",IF(EXACT(L35,"Moderado"),"Evitar el Riesgo, Reducir el Riesgo, Compartir el Riesgo",IF(EXACT(L35,"Alto"),"Evitar el Riesgo, Reducir el Riesgo, Compartir el Riesgo",IF(EXACT(L35,"Extremo"),"Evitar el Riesgo, Reducir el Riesgo, Compartir el Riesgo",""))))</f>
        <v>Evitar el Riesgo, Reducir el Riesgo, Compartir el Riesgo</v>
      </c>
      <c r="AJ35" s="1070" t="s">
        <v>981</v>
      </c>
      <c r="AK35" s="1066">
        <v>43132</v>
      </c>
      <c r="AL35" s="1066">
        <v>43465</v>
      </c>
      <c r="AM35" s="1069" t="s">
        <v>840</v>
      </c>
      <c r="AN35" s="1083" t="s">
        <v>982</v>
      </c>
      <c r="AO35" s="1160"/>
      <c r="AP35" s="1156"/>
      <c r="AQ35" s="1156"/>
      <c r="AR35" s="1156"/>
      <c r="AS35" s="1156"/>
      <c r="AT35" s="1156"/>
      <c r="AU35" s="1156"/>
      <c r="AV35" s="1156"/>
      <c r="AW35" s="1156"/>
      <c r="AX35" s="1156"/>
      <c r="AY35" s="1156"/>
      <c r="AZ35" s="1157"/>
      <c r="BA35" s="1198"/>
      <c r="BB35" s="1199"/>
      <c r="BC35" s="1199"/>
      <c r="BD35" s="1199"/>
      <c r="BE35" s="1182"/>
    </row>
    <row r="36" spans="1:57" ht="30" customHeight="1" thickBot="1">
      <c r="A36" s="1053"/>
      <c r="B36" s="1041"/>
      <c r="C36" s="1247"/>
      <c r="D36" s="1250"/>
      <c r="E36" s="1247"/>
      <c r="F36" s="1254"/>
      <c r="G36" s="1244"/>
      <c r="H36" s="24" t="s">
        <v>354</v>
      </c>
      <c r="I36" s="71" t="s">
        <v>968</v>
      </c>
      <c r="J36" s="1139"/>
      <c r="K36" s="1104"/>
      <c r="L36" s="739"/>
      <c r="M36" s="1082"/>
      <c r="N36" s="1095"/>
      <c r="O36" s="1078"/>
      <c r="P36" s="26" t="s">
        <v>355</v>
      </c>
      <c r="Q36" s="22" t="s">
        <v>356</v>
      </c>
      <c r="R36" s="22">
        <f>+IFERROR(VLOOKUP(Q36,[3]DATOS!$E$2:$F$17,2,FALSE),"")</f>
        <v>15</v>
      </c>
      <c r="S36" s="1101"/>
      <c r="T36" s="1093"/>
      <c r="U36" s="1093"/>
      <c r="V36" s="1093"/>
      <c r="W36" s="1093"/>
      <c r="X36" s="1064"/>
      <c r="Y36" s="739"/>
      <c r="Z36" s="1064"/>
      <c r="AA36" s="1089"/>
      <c r="AB36" s="1114"/>
      <c r="AC36" s="1089"/>
      <c r="AD36" s="1089"/>
      <c r="AE36" s="739"/>
      <c r="AF36" s="739"/>
      <c r="AG36" s="739"/>
      <c r="AH36" s="739"/>
      <c r="AI36" s="1082"/>
      <c r="AJ36" s="1084"/>
      <c r="AK36" s="1066"/>
      <c r="AL36" s="1066"/>
      <c r="AM36" s="1069"/>
      <c r="AN36" s="1083"/>
      <c r="AO36" s="1161"/>
      <c r="AP36" s="1064"/>
      <c r="AQ36" s="1064"/>
      <c r="AR36" s="1064"/>
      <c r="AS36" s="1064"/>
      <c r="AT36" s="1064"/>
      <c r="AU36" s="1064"/>
      <c r="AV36" s="1064"/>
      <c r="AW36" s="1064"/>
      <c r="AX36" s="1064"/>
      <c r="AY36" s="1064"/>
      <c r="AZ36" s="1158"/>
      <c r="BA36" s="1006"/>
      <c r="BB36" s="1200"/>
      <c r="BC36" s="1200"/>
      <c r="BD36" s="1200"/>
      <c r="BE36" s="1183"/>
    </row>
    <row r="37" spans="1:57" ht="30" customHeight="1" thickBot="1">
      <c r="A37" s="1053"/>
      <c r="B37" s="1041"/>
      <c r="C37" s="1247"/>
      <c r="D37" s="1250"/>
      <c r="E37" s="1247"/>
      <c r="F37" s="1254"/>
      <c r="G37" s="1244"/>
      <c r="H37" s="24" t="s">
        <v>358</v>
      </c>
      <c r="I37" s="71" t="s">
        <v>968</v>
      </c>
      <c r="J37" s="1139"/>
      <c r="K37" s="1104"/>
      <c r="L37" s="739"/>
      <c r="M37" s="1082"/>
      <c r="N37" s="1095"/>
      <c r="O37" s="1078"/>
      <c r="P37" s="26" t="s">
        <v>360</v>
      </c>
      <c r="Q37" s="22" t="s">
        <v>361</v>
      </c>
      <c r="R37" s="22">
        <f>+IFERROR(VLOOKUP(Q37,[3]DATOS!$E$2:$F$17,2,FALSE),"")</f>
        <v>15</v>
      </c>
      <c r="S37" s="1101"/>
      <c r="T37" s="1093"/>
      <c r="U37" s="1093"/>
      <c r="V37" s="1093"/>
      <c r="W37" s="1093"/>
      <c r="X37" s="1064"/>
      <c r="Y37" s="739"/>
      <c r="Z37" s="1064"/>
      <c r="AA37" s="1089"/>
      <c r="AB37" s="1114"/>
      <c r="AC37" s="1089"/>
      <c r="AD37" s="1089"/>
      <c r="AE37" s="739"/>
      <c r="AF37" s="739"/>
      <c r="AG37" s="739"/>
      <c r="AH37" s="739"/>
      <c r="AI37" s="1082"/>
      <c r="AJ37" s="1084"/>
      <c r="AK37" s="1066"/>
      <c r="AL37" s="1066"/>
      <c r="AM37" s="1069"/>
      <c r="AN37" s="1083"/>
      <c r="AO37" s="1161"/>
      <c r="AP37" s="1064"/>
      <c r="AQ37" s="1064"/>
      <c r="AR37" s="1064"/>
      <c r="AS37" s="1064"/>
      <c r="AT37" s="1064"/>
      <c r="AU37" s="1064"/>
      <c r="AV37" s="1064"/>
      <c r="AW37" s="1064"/>
      <c r="AX37" s="1064"/>
      <c r="AY37" s="1064"/>
      <c r="AZ37" s="1158"/>
      <c r="BA37" s="1006"/>
      <c r="BB37" s="1200"/>
      <c r="BC37" s="1200"/>
      <c r="BD37" s="1200"/>
      <c r="BE37" s="1183"/>
    </row>
    <row r="38" spans="1:57" ht="30" customHeight="1" thickBot="1">
      <c r="A38" s="1053"/>
      <c r="B38" s="1041"/>
      <c r="C38" s="1247"/>
      <c r="D38" s="1250"/>
      <c r="E38" s="1247"/>
      <c r="F38" s="1254"/>
      <c r="G38" s="1244"/>
      <c r="H38" s="24" t="s">
        <v>363</v>
      </c>
      <c r="I38" s="71" t="s">
        <v>975</v>
      </c>
      <c r="J38" s="1139"/>
      <c r="K38" s="1104"/>
      <c r="L38" s="739"/>
      <c r="M38" s="1082"/>
      <c r="N38" s="1095"/>
      <c r="O38" s="1078"/>
      <c r="P38" s="26" t="s">
        <v>364</v>
      </c>
      <c r="Q38" s="22" t="s">
        <v>365</v>
      </c>
      <c r="R38" s="22">
        <f>+IFERROR(VLOOKUP(Q38,[3]DATOS!$E$2:$F$17,2,FALSE),"")</f>
        <v>15</v>
      </c>
      <c r="S38" s="1101"/>
      <c r="T38" s="1093"/>
      <c r="U38" s="1093"/>
      <c r="V38" s="1093"/>
      <c r="W38" s="1093"/>
      <c r="X38" s="1064"/>
      <c r="Y38" s="739"/>
      <c r="Z38" s="1064"/>
      <c r="AA38" s="1089"/>
      <c r="AB38" s="1114"/>
      <c r="AC38" s="1089"/>
      <c r="AD38" s="1089"/>
      <c r="AE38" s="739"/>
      <c r="AF38" s="739"/>
      <c r="AG38" s="739"/>
      <c r="AH38" s="739"/>
      <c r="AI38" s="1082"/>
      <c r="AJ38" s="1084"/>
      <c r="AK38" s="1066"/>
      <c r="AL38" s="1066"/>
      <c r="AM38" s="1069"/>
      <c r="AN38" s="1083"/>
      <c r="AO38" s="1161"/>
      <c r="AP38" s="1064"/>
      <c r="AQ38" s="1064"/>
      <c r="AR38" s="1064"/>
      <c r="AS38" s="1064"/>
      <c r="AT38" s="1064"/>
      <c r="AU38" s="1064"/>
      <c r="AV38" s="1064"/>
      <c r="AW38" s="1064"/>
      <c r="AX38" s="1064"/>
      <c r="AY38" s="1064"/>
      <c r="AZ38" s="1158"/>
      <c r="BA38" s="1006"/>
      <c r="BB38" s="1200"/>
      <c r="BC38" s="1200"/>
      <c r="BD38" s="1200"/>
      <c r="BE38" s="1183"/>
    </row>
    <row r="39" spans="1:57" ht="30" customHeight="1" thickBot="1">
      <c r="A39" s="1053"/>
      <c r="B39" s="1041"/>
      <c r="C39" s="1247"/>
      <c r="D39" s="1250"/>
      <c r="E39" s="1247"/>
      <c r="F39" s="1254"/>
      <c r="G39" s="1244"/>
      <c r="H39" s="24" t="s">
        <v>367</v>
      </c>
      <c r="I39" s="71" t="s">
        <v>968</v>
      </c>
      <c r="J39" s="1139"/>
      <c r="K39" s="1104"/>
      <c r="L39" s="739"/>
      <c r="M39" s="1082"/>
      <c r="N39" s="1095"/>
      <c r="O39" s="1078"/>
      <c r="P39" s="26" t="s">
        <v>368</v>
      </c>
      <c r="Q39" s="22" t="s">
        <v>369</v>
      </c>
      <c r="R39" s="22">
        <f>+IFERROR(VLOOKUP(Q39,[3]DATOS!$E$2:$F$17,2,FALSE),"")</f>
        <v>15</v>
      </c>
      <c r="S39" s="1101"/>
      <c r="T39" s="1093"/>
      <c r="U39" s="1093"/>
      <c r="V39" s="1093"/>
      <c r="W39" s="1093"/>
      <c r="X39" s="1064"/>
      <c r="Y39" s="739"/>
      <c r="Z39" s="1064"/>
      <c r="AA39" s="1089"/>
      <c r="AB39" s="1114"/>
      <c r="AC39" s="1089"/>
      <c r="AD39" s="1089"/>
      <c r="AE39" s="739"/>
      <c r="AF39" s="739"/>
      <c r="AG39" s="739"/>
      <c r="AH39" s="739"/>
      <c r="AI39" s="1082"/>
      <c r="AJ39" s="1084"/>
      <c r="AK39" s="1066"/>
      <c r="AL39" s="1066"/>
      <c r="AM39" s="1069"/>
      <c r="AN39" s="1083"/>
      <c r="AO39" s="1161"/>
      <c r="AP39" s="1064"/>
      <c r="AQ39" s="1064"/>
      <c r="AR39" s="1064"/>
      <c r="AS39" s="1064"/>
      <c r="AT39" s="1064"/>
      <c r="AU39" s="1064"/>
      <c r="AV39" s="1064"/>
      <c r="AW39" s="1064"/>
      <c r="AX39" s="1064"/>
      <c r="AY39" s="1064"/>
      <c r="AZ39" s="1158"/>
      <c r="BA39" s="1006"/>
      <c r="BB39" s="1200"/>
      <c r="BC39" s="1200"/>
      <c r="BD39" s="1200"/>
      <c r="BE39" s="1183"/>
    </row>
    <row r="40" spans="1:57" ht="30" customHeight="1" thickBot="1">
      <c r="A40" s="1053"/>
      <c r="B40" s="1041"/>
      <c r="C40" s="1247"/>
      <c r="D40" s="1250"/>
      <c r="E40" s="1247"/>
      <c r="F40" s="1254"/>
      <c r="G40" s="1244"/>
      <c r="H40" s="24" t="s">
        <v>371</v>
      </c>
      <c r="I40" s="71" t="s">
        <v>968</v>
      </c>
      <c r="J40" s="1139"/>
      <c r="K40" s="1104"/>
      <c r="L40" s="739"/>
      <c r="M40" s="1082"/>
      <c r="N40" s="1095"/>
      <c r="O40" s="1078"/>
      <c r="P40" s="27" t="s">
        <v>372</v>
      </c>
      <c r="Q40" s="22" t="s">
        <v>373</v>
      </c>
      <c r="R40" s="22">
        <f>+IFERROR(VLOOKUP(Q40,[3]DATOS!$E$2:$F$17,2,FALSE),"")</f>
        <v>15</v>
      </c>
      <c r="S40" s="1101"/>
      <c r="T40" s="1093"/>
      <c r="U40" s="1093"/>
      <c r="V40" s="1093"/>
      <c r="W40" s="1093"/>
      <c r="X40" s="1064"/>
      <c r="Y40" s="739"/>
      <c r="Z40" s="1064"/>
      <c r="AA40" s="1089"/>
      <c r="AB40" s="1114"/>
      <c r="AC40" s="1089"/>
      <c r="AD40" s="1089"/>
      <c r="AE40" s="739"/>
      <c r="AF40" s="739"/>
      <c r="AG40" s="739"/>
      <c r="AH40" s="739"/>
      <c r="AI40" s="1082"/>
      <c r="AJ40" s="1084"/>
      <c r="AK40" s="1066"/>
      <c r="AL40" s="1066"/>
      <c r="AM40" s="1069"/>
      <c r="AN40" s="1083"/>
      <c r="AO40" s="1161"/>
      <c r="AP40" s="1064"/>
      <c r="AQ40" s="1064"/>
      <c r="AR40" s="1064"/>
      <c r="AS40" s="1064"/>
      <c r="AT40" s="1064"/>
      <c r="AU40" s="1064"/>
      <c r="AV40" s="1064"/>
      <c r="AW40" s="1064"/>
      <c r="AX40" s="1064"/>
      <c r="AY40" s="1064"/>
      <c r="AZ40" s="1158"/>
      <c r="BA40" s="1006"/>
      <c r="BB40" s="1200"/>
      <c r="BC40" s="1200"/>
      <c r="BD40" s="1200"/>
      <c r="BE40" s="1183"/>
    </row>
    <row r="41" spans="1:57" ht="30" customHeight="1" thickBot="1">
      <c r="A41" s="1053"/>
      <c r="B41" s="1041"/>
      <c r="C41" s="1247"/>
      <c r="D41" s="1250"/>
      <c r="E41" s="1247"/>
      <c r="F41" s="1254"/>
      <c r="G41" s="1244"/>
      <c r="H41" s="24" t="s">
        <v>375</v>
      </c>
      <c r="I41" s="71" t="s">
        <v>975</v>
      </c>
      <c r="J41" s="1139"/>
      <c r="K41" s="1104"/>
      <c r="L41" s="739"/>
      <c r="M41" s="1082"/>
      <c r="N41" s="1095"/>
      <c r="O41" s="1078"/>
      <c r="P41" s="26" t="s">
        <v>376</v>
      </c>
      <c r="Q41" s="26" t="s">
        <v>377</v>
      </c>
      <c r="R41" s="26">
        <f>+IFERROR(VLOOKUP(Q41,[3]DATOS!$E$2:$F$17,2,FALSE),"")</f>
        <v>10</v>
      </c>
      <c r="S41" s="1101"/>
      <c r="T41" s="1093"/>
      <c r="U41" s="1093"/>
      <c r="V41" s="1093"/>
      <c r="W41" s="1093"/>
      <c r="X41" s="1064"/>
      <c r="Y41" s="739"/>
      <c r="Z41" s="1064"/>
      <c r="AA41" s="1089"/>
      <c r="AB41" s="1114"/>
      <c r="AC41" s="1089"/>
      <c r="AD41" s="1089"/>
      <c r="AE41" s="739"/>
      <c r="AF41" s="739"/>
      <c r="AG41" s="739"/>
      <c r="AH41" s="739"/>
      <c r="AI41" s="1082"/>
      <c r="AJ41" s="1084"/>
      <c r="AK41" s="1066"/>
      <c r="AL41" s="1066"/>
      <c r="AM41" s="1069"/>
      <c r="AN41" s="1083"/>
      <c r="AO41" s="1161"/>
      <c r="AP41" s="1064"/>
      <c r="AQ41" s="1064"/>
      <c r="AR41" s="1064"/>
      <c r="AS41" s="1064"/>
      <c r="AT41" s="1064"/>
      <c r="AU41" s="1064"/>
      <c r="AV41" s="1064"/>
      <c r="AW41" s="1064"/>
      <c r="AX41" s="1064"/>
      <c r="AY41" s="1064"/>
      <c r="AZ41" s="1158"/>
      <c r="BA41" s="1006"/>
      <c r="BB41" s="1200"/>
      <c r="BC41" s="1200"/>
      <c r="BD41" s="1200"/>
      <c r="BE41" s="1183"/>
    </row>
    <row r="42" spans="1:57" ht="72" customHeight="1" thickBot="1">
      <c r="A42" s="1053"/>
      <c r="B42" s="1041"/>
      <c r="C42" s="1247"/>
      <c r="D42" s="1250"/>
      <c r="E42" s="1252"/>
      <c r="F42" s="1254"/>
      <c r="G42" s="1244"/>
      <c r="H42" s="24" t="s">
        <v>379</v>
      </c>
      <c r="I42" s="71" t="s">
        <v>968</v>
      </c>
      <c r="J42" s="1139"/>
      <c r="K42" s="1104"/>
      <c r="L42" s="739"/>
      <c r="M42" s="1082"/>
      <c r="N42" s="1095"/>
      <c r="O42" s="1078"/>
      <c r="P42" s="25"/>
      <c r="Q42" s="25"/>
      <c r="R42" s="25"/>
      <c r="S42" s="1102"/>
      <c r="T42" s="1093"/>
      <c r="U42" s="1093"/>
      <c r="V42" s="1093"/>
      <c r="W42" s="1093"/>
      <c r="X42" s="1064"/>
      <c r="Y42" s="1059"/>
      <c r="Z42" s="1088"/>
      <c r="AA42" s="1090"/>
      <c r="AB42" s="1114"/>
      <c r="AC42" s="1089"/>
      <c r="AD42" s="1089"/>
      <c r="AE42" s="739"/>
      <c r="AF42" s="739"/>
      <c r="AG42" s="739"/>
      <c r="AH42" s="739"/>
      <c r="AI42" s="1082"/>
      <c r="AJ42" s="1084"/>
      <c r="AK42" s="1067"/>
      <c r="AL42" s="1067"/>
      <c r="AM42" s="1070"/>
      <c r="AN42" s="1083"/>
      <c r="AO42" s="1162"/>
      <c r="AP42" s="1088"/>
      <c r="AQ42" s="1088"/>
      <c r="AR42" s="1088"/>
      <c r="AS42" s="1088"/>
      <c r="AT42" s="1088"/>
      <c r="AU42" s="1088"/>
      <c r="AV42" s="1088"/>
      <c r="AW42" s="1088"/>
      <c r="AX42" s="1088"/>
      <c r="AY42" s="1088"/>
      <c r="AZ42" s="1159"/>
      <c r="BA42" s="1007"/>
      <c r="BB42" s="1201"/>
      <c r="BC42" s="1201"/>
      <c r="BD42" s="1201"/>
      <c r="BE42" s="1184"/>
    </row>
    <row r="43" spans="1:57" ht="30" customHeight="1" thickBot="1">
      <c r="A43" s="1053"/>
      <c r="B43" s="1041"/>
      <c r="C43" s="1247"/>
      <c r="D43" s="1250"/>
      <c r="E43" s="1243"/>
      <c r="F43" s="1254"/>
      <c r="G43" s="1244"/>
      <c r="H43" s="24" t="s">
        <v>381</v>
      </c>
      <c r="I43" s="71" t="s">
        <v>968</v>
      </c>
      <c r="J43" s="1139"/>
      <c r="K43" s="1104"/>
      <c r="L43" s="739"/>
      <c r="M43" s="1082"/>
      <c r="N43" s="1095"/>
      <c r="O43" s="1055"/>
      <c r="P43" s="22"/>
      <c r="Q43" s="22"/>
      <c r="R43" s="22"/>
      <c r="S43" s="1063"/>
      <c r="T43" s="1063"/>
      <c r="U43" s="1063"/>
      <c r="V43" s="1063"/>
      <c r="W43" s="1063"/>
      <c r="X43" s="1064"/>
      <c r="Y43" s="1072"/>
      <c r="Z43" s="1115"/>
      <c r="AA43" s="1072"/>
      <c r="AB43" s="1114"/>
      <c r="AC43" s="1089"/>
      <c r="AD43" s="1089"/>
      <c r="AE43" s="739"/>
      <c r="AF43" s="739"/>
      <c r="AG43" s="739"/>
      <c r="AH43" s="739"/>
      <c r="AI43" s="1082"/>
      <c r="AJ43" s="1084"/>
      <c r="AK43" s="1077"/>
      <c r="AL43" s="1077"/>
      <c r="AM43" s="1078"/>
      <c r="AN43" s="1083"/>
      <c r="AO43" s="1188"/>
      <c r="AP43" s="1093"/>
      <c r="AQ43" s="1093"/>
      <c r="AR43" s="1093"/>
      <c r="AS43" s="1093"/>
      <c r="AT43" s="1093"/>
      <c r="AU43" s="1093"/>
      <c r="AV43" s="1093"/>
      <c r="AW43" s="1093"/>
      <c r="AX43" s="1093"/>
      <c r="AY43" s="1093"/>
      <c r="AZ43" s="1179"/>
      <c r="BA43" s="1180"/>
      <c r="BB43" s="1181"/>
      <c r="BC43" s="1181"/>
      <c r="BD43" s="1181"/>
      <c r="BE43" s="1178"/>
    </row>
    <row r="44" spans="1:57" ht="30" customHeight="1" thickBot="1">
      <c r="A44" s="1053"/>
      <c r="B44" s="1041"/>
      <c r="C44" s="1247"/>
      <c r="D44" s="1250"/>
      <c r="E44" s="1244"/>
      <c r="F44" s="1254"/>
      <c r="G44" s="1244"/>
      <c r="H44" s="24" t="s">
        <v>385</v>
      </c>
      <c r="I44" s="71" t="s">
        <v>968</v>
      </c>
      <c r="J44" s="1139"/>
      <c r="K44" s="1104"/>
      <c r="L44" s="739"/>
      <c r="M44" s="1082"/>
      <c r="N44" s="1095"/>
      <c r="O44" s="739"/>
      <c r="P44" s="23"/>
      <c r="Q44" s="22"/>
      <c r="R44" s="22"/>
      <c r="S44" s="1064"/>
      <c r="T44" s="1064"/>
      <c r="U44" s="1064"/>
      <c r="V44" s="1064"/>
      <c r="W44" s="1064"/>
      <c r="X44" s="1064"/>
      <c r="Y44" s="739"/>
      <c r="Z44" s="1064"/>
      <c r="AA44" s="739"/>
      <c r="AB44" s="1114"/>
      <c r="AC44" s="1089"/>
      <c r="AD44" s="1089"/>
      <c r="AE44" s="739"/>
      <c r="AF44" s="739"/>
      <c r="AG44" s="739"/>
      <c r="AH44" s="739"/>
      <c r="AI44" s="1082"/>
      <c r="AJ44" s="1084"/>
      <c r="AK44" s="1077"/>
      <c r="AL44" s="1077"/>
      <c r="AM44" s="1078"/>
      <c r="AN44" s="1083"/>
      <c r="AO44" s="1188"/>
      <c r="AP44" s="1093"/>
      <c r="AQ44" s="1093"/>
      <c r="AR44" s="1093"/>
      <c r="AS44" s="1093"/>
      <c r="AT44" s="1093"/>
      <c r="AU44" s="1093"/>
      <c r="AV44" s="1093"/>
      <c r="AW44" s="1093"/>
      <c r="AX44" s="1093"/>
      <c r="AY44" s="1093"/>
      <c r="AZ44" s="1179"/>
      <c r="BA44" s="1180"/>
      <c r="BB44" s="1181"/>
      <c r="BC44" s="1181"/>
      <c r="BD44" s="1181"/>
      <c r="BE44" s="1178"/>
    </row>
    <row r="45" spans="1:57" ht="30" customHeight="1" thickBot="1">
      <c r="A45" s="1053"/>
      <c r="B45" s="1041"/>
      <c r="C45" s="1247"/>
      <c r="D45" s="1250"/>
      <c r="E45" s="1244"/>
      <c r="F45" s="1254"/>
      <c r="G45" s="1244"/>
      <c r="H45" s="24" t="s">
        <v>387</v>
      </c>
      <c r="I45" s="71" t="s">
        <v>968</v>
      </c>
      <c r="J45" s="1139"/>
      <c r="K45" s="1104"/>
      <c r="L45" s="739"/>
      <c r="M45" s="1082"/>
      <c r="N45" s="1095"/>
      <c r="O45" s="739"/>
      <c r="P45" s="23"/>
      <c r="Q45" s="22"/>
      <c r="R45" s="22"/>
      <c r="S45" s="1064"/>
      <c r="T45" s="1064"/>
      <c r="U45" s="1064"/>
      <c r="V45" s="1064"/>
      <c r="W45" s="1064"/>
      <c r="X45" s="1064"/>
      <c r="Y45" s="739"/>
      <c r="Z45" s="1064"/>
      <c r="AA45" s="739"/>
      <c r="AB45" s="1114"/>
      <c r="AC45" s="1089"/>
      <c r="AD45" s="1089"/>
      <c r="AE45" s="739"/>
      <c r="AF45" s="739"/>
      <c r="AG45" s="739"/>
      <c r="AH45" s="739"/>
      <c r="AI45" s="1082"/>
      <c r="AJ45" s="1084"/>
      <c r="AK45" s="1077"/>
      <c r="AL45" s="1077"/>
      <c r="AM45" s="1078"/>
      <c r="AN45" s="1083"/>
      <c r="AO45" s="1188"/>
      <c r="AP45" s="1093"/>
      <c r="AQ45" s="1093"/>
      <c r="AR45" s="1093"/>
      <c r="AS45" s="1093"/>
      <c r="AT45" s="1093"/>
      <c r="AU45" s="1093"/>
      <c r="AV45" s="1093"/>
      <c r="AW45" s="1093"/>
      <c r="AX45" s="1093"/>
      <c r="AY45" s="1093"/>
      <c r="AZ45" s="1179"/>
      <c r="BA45" s="1180"/>
      <c r="BB45" s="1181"/>
      <c r="BC45" s="1181"/>
      <c r="BD45" s="1181"/>
      <c r="BE45" s="1178"/>
    </row>
    <row r="46" spans="1:57" ht="30" customHeight="1" thickBot="1">
      <c r="A46" s="1053"/>
      <c r="B46" s="1041"/>
      <c r="C46" s="1247"/>
      <c r="D46" s="1250"/>
      <c r="E46" s="1244"/>
      <c r="F46" s="1254"/>
      <c r="G46" s="1244"/>
      <c r="H46" s="24" t="s">
        <v>390</v>
      </c>
      <c r="I46" s="71" t="s">
        <v>968</v>
      </c>
      <c r="J46" s="1139"/>
      <c r="K46" s="1104"/>
      <c r="L46" s="739"/>
      <c r="M46" s="1082"/>
      <c r="N46" s="1095"/>
      <c r="O46" s="739"/>
      <c r="P46" s="23"/>
      <c r="Q46" s="22"/>
      <c r="R46" s="22"/>
      <c r="S46" s="1064"/>
      <c r="T46" s="1064"/>
      <c r="U46" s="1064"/>
      <c r="V46" s="1064"/>
      <c r="W46" s="1064"/>
      <c r="X46" s="1064"/>
      <c r="Y46" s="739"/>
      <c r="Z46" s="1064"/>
      <c r="AA46" s="739"/>
      <c r="AB46" s="1114"/>
      <c r="AC46" s="1089"/>
      <c r="AD46" s="1089"/>
      <c r="AE46" s="739"/>
      <c r="AF46" s="739"/>
      <c r="AG46" s="739"/>
      <c r="AH46" s="739"/>
      <c r="AI46" s="1082"/>
      <c r="AJ46" s="1084"/>
      <c r="AK46" s="1077"/>
      <c r="AL46" s="1077"/>
      <c r="AM46" s="1078"/>
      <c r="AN46" s="1083"/>
      <c r="AO46" s="1188"/>
      <c r="AP46" s="1093"/>
      <c r="AQ46" s="1093"/>
      <c r="AR46" s="1093"/>
      <c r="AS46" s="1093"/>
      <c r="AT46" s="1093"/>
      <c r="AU46" s="1093"/>
      <c r="AV46" s="1093"/>
      <c r="AW46" s="1093"/>
      <c r="AX46" s="1093"/>
      <c r="AY46" s="1093"/>
      <c r="AZ46" s="1179"/>
      <c r="BA46" s="1180"/>
      <c r="BB46" s="1181"/>
      <c r="BC46" s="1181"/>
      <c r="BD46" s="1181"/>
      <c r="BE46" s="1178"/>
    </row>
    <row r="47" spans="1:57" ht="18.75" customHeight="1" thickBot="1">
      <c r="A47" s="1053"/>
      <c r="B47" s="1041"/>
      <c r="C47" s="1247"/>
      <c r="D47" s="1250"/>
      <c r="E47" s="1244"/>
      <c r="F47" s="1254"/>
      <c r="G47" s="1244"/>
      <c r="H47" s="1096" t="s">
        <v>395</v>
      </c>
      <c r="I47" s="71" t="s">
        <v>968</v>
      </c>
      <c r="J47" s="1139"/>
      <c r="K47" s="1104"/>
      <c r="L47" s="739"/>
      <c r="M47" s="1082"/>
      <c r="N47" s="1095"/>
      <c r="O47" s="739"/>
      <c r="P47" s="23"/>
      <c r="Q47" s="22"/>
      <c r="R47" s="22"/>
      <c r="S47" s="1064"/>
      <c r="T47" s="1064"/>
      <c r="U47" s="1064"/>
      <c r="V47" s="1064"/>
      <c r="W47" s="1064"/>
      <c r="X47" s="1064"/>
      <c r="Y47" s="739"/>
      <c r="Z47" s="1064"/>
      <c r="AA47" s="739"/>
      <c r="AB47" s="1114"/>
      <c r="AC47" s="1089"/>
      <c r="AD47" s="1089"/>
      <c r="AE47" s="739"/>
      <c r="AF47" s="739"/>
      <c r="AG47" s="739"/>
      <c r="AH47" s="739"/>
      <c r="AI47" s="1082"/>
      <c r="AJ47" s="1084"/>
      <c r="AK47" s="1077"/>
      <c r="AL47" s="1077"/>
      <c r="AM47" s="1078"/>
      <c r="AN47" s="1083"/>
      <c r="AO47" s="1188"/>
      <c r="AP47" s="1093"/>
      <c r="AQ47" s="1093"/>
      <c r="AR47" s="1093"/>
      <c r="AS47" s="1093"/>
      <c r="AT47" s="1093"/>
      <c r="AU47" s="1093"/>
      <c r="AV47" s="1093"/>
      <c r="AW47" s="1093"/>
      <c r="AX47" s="1093"/>
      <c r="AY47" s="1093"/>
      <c r="AZ47" s="1179"/>
      <c r="BA47" s="1180"/>
      <c r="BB47" s="1181"/>
      <c r="BC47" s="1181"/>
      <c r="BD47" s="1181"/>
      <c r="BE47" s="1178"/>
    </row>
    <row r="48" spans="1:57" ht="45.75" customHeight="1" thickBot="1">
      <c r="A48" s="1053"/>
      <c r="B48" s="1041"/>
      <c r="C48" s="1247"/>
      <c r="D48" s="1250"/>
      <c r="E48" s="1244"/>
      <c r="F48" s="1254"/>
      <c r="G48" s="1244"/>
      <c r="H48" s="1096"/>
      <c r="I48" s="71" t="s">
        <v>968</v>
      </c>
      <c r="J48" s="1139"/>
      <c r="K48" s="1104"/>
      <c r="L48" s="739"/>
      <c r="M48" s="1082"/>
      <c r="N48" s="1095"/>
      <c r="O48" s="739"/>
      <c r="P48" s="23"/>
      <c r="Q48" s="22"/>
      <c r="R48" s="22"/>
      <c r="S48" s="1064"/>
      <c r="T48" s="1064"/>
      <c r="U48" s="1064"/>
      <c r="V48" s="1064"/>
      <c r="W48" s="1064"/>
      <c r="X48" s="1064"/>
      <c r="Y48" s="739"/>
      <c r="Z48" s="1064"/>
      <c r="AA48" s="739"/>
      <c r="AB48" s="1114"/>
      <c r="AC48" s="1089"/>
      <c r="AD48" s="1089"/>
      <c r="AE48" s="739"/>
      <c r="AF48" s="739"/>
      <c r="AG48" s="739"/>
      <c r="AH48" s="739"/>
      <c r="AI48" s="1082"/>
      <c r="AJ48" s="1084"/>
      <c r="AK48" s="1077"/>
      <c r="AL48" s="1077"/>
      <c r="AM48" s="1078"/>
      <c r="AN48" s="1083"/>
      <c r="AO48" s="1188"/>
      <c r="AP48" s="1093"/>
      <c r="AQ48" s="1093"/>
      <c r="AR48" s="1093"/>
      <c r="AS48" s="1093"/>
      <c r="AT48" s="1093"/>
      <c r="AU48" s="1093"/>
      <c r="AV48" s="1093"/>
      <c r="AW48" s="1093"/>
      <c r="AX48" s="1093"/>
      <c r="AY48" s="1093"/>
      <c r="AZ48" s="1179"/>
      <c r="BA48" s="1180"/>
      <c r="BB48" s="1181"/>
      <c r="BC48" s="1181"/>
      <c r="BD48" s="1181"/>
      <c r="BE48" s="1178"/>
    </row>
    <row r="49" spans="1:57" ht="27.75" customHeight="1" thickBot="1">
      <c r="A49" s="1053"/>
      <c r="B49" s="1041"/>
      <c r="C49" s="1247"/>
      <c r="D49" s="1250"/>
      <c r="E49" s="1244"/>
      <c r="F49" s="1254"/>
      <c r="G49" s="1244"/>
      <c r="H49" s="1079" t="s">
        <v>397</v>
      </c>
      <c r="I49" s="71" t="s">
        <v>968</v>
      </c>
      <c r="J49" s="1139"/>
      <c r="K49" s="1104"/>
      <c r="L49" s="739"/>
      <c r="M49" s="1082"/>
      <c r="N49" s="1095"/>
      <c r="O49" s="739"/>
      <c r="P49" s="23"/>
      <c r="Q49" s="26"/>
      <c r="R49" s="22"/>
      <c r="S49" s="1064"/>
      <c r="T49" s="1064"/>
      <c r="U49" s="1064"/>
      <c r="V49" s="1064"/>
      <c r="W49" s="1064"/>
      <c r="X49" s="1064"/>
      <c r="Y49" s="739"/>
      <c r="Z49" s="1064"/>
      <c r="AA49" s="739"/>
      <c r="AB49" s="1114"/>
      <c r="AC49" s="1089"/>
      <c r="AD49" s="1089"/>
      <c r="AE49" s="739"/>
      <c r="AF49" s="739"/>
      <c r="AG49" s="739"/>
      <c r="AH49" s="739"/>
      <c r="AI49" s="1082"/>
      <c r="AJ49" s="1084"/>
      <c r="AK49" s="1077"/>
      <c r="AL49" s="1077"/>
      <c r="AM49" s="1078"/>
      <c r="AN49" s="1083"/>
      <c r="AO49" s="1188"/>
      <c r="AP49" s="1093"/>
      <c r="AQ49" s="1093"/>
      <c r="AR49" s="1093"/>
      <c r="AS49" s="1093"/>
      <c r="AT49" s="1093"/>
      <c r="AU49" s="1093"/>
      <c r="AV49" s="1093"/>
      <c r="AW49" s="1093"/>
      <c r="AX49" s="1093"/>
      <c r="AY49" s="1093"/>
      <c r="AZ49" s="1179"/>
      <c r="BA49" s="1180"/>
      <c r="BB49" s="1181"/>
      <c r="BC49" s="1181"/>
      <c r="BD49" s="1181"/>
      <c r="BE49" s="1178"/>
    </row>
    <row r="50" spans="1:57" ht="26.25" customHeight="1" thickBot="1">
      <c r="A50" s="1053"/>
      <c r="B50" s="1041"/>
      <c r="C50" s="1247"/>
      <c r="D50" s="1250"/>
      <c r="E50" s="1244"/>
      <c r="F50" s="1254"/>
      <c r="G50" s="1244"/>
      <c r="H50" s="1080"/>
      <c r="I50" s="71" t="s">
        <v>968</v>
      </c>
      <c r="J50" s="1139"/>
      <c r="K50" s="1104"/>
      <c r="L50" s="739"/>
      <c r="M50" s="1082"/>
      <c r="N50" s="1061"/>
      <c r="O50" s="739"/>
      <c r="P50" s="1063"/>
      <c r="Q50" s="1063"/>
      <c r="R50" s="1063"/>
      <c r="S50" s="1064"/>
      <c r="T50" s="1064"/>
      <c r="U50" s="1064"/>
      <c r="V50" s="1064"/>
      <c r="W50" s="1064"/>
      <c r="X50" s="1064"/>
      <c r="Y50" s="739"/>
      <c r="Z50" s="1064"/>
      <c r="AA50" s="739"/>
      <c r="AB50" s="1114"/>
      <c r="AC50" s="1089"/>
      <c r="AD50" s="1089"/>
      <c r="AE50" s="739"/>
      <c r="AF50" s="739"/>
      <c r="AG50" s="739"/>
      <c r="AH50" s="739"/>
      <c r="AI50" s="1082"/>
      <c r="AJ50" s="1116"/>
      <c r="AK50" s="1118"/>
      <c r="AL50" s="1118"/>
      <c r="AM50" s="1072"/>
      <c r="AN50" s="1083"/>
      <c r="AO50" s="1188"/>
      <c r="AP50" s="1093"/>
      <c r="AQ50" s="1093"/>
      <c r="AR50" s="1093"/>
      <c r="AS50" s="1093"/>
      <c r="AT50" s="1093"/>
      <c r="AU50" s="1093"/>
      <c r="AV50" s="1093"/>
      <c r="AW50" s="1093"/>
      <c r="AX50" s="1093"/>
      <c r="AY50" s="1093"/>
      <c r="AZ50" s="1179"/>
      <c r="BA50" s="1180"/>
      <c r="BB50" s="1181"/>
      <c r="BC50" s="1181"/>
      <c r="BD50" s="1181"/>
      <c r="BE50" s="1178"/>
    </row>
    <row r="51" spans="1:57" ht="18.75" customHeight="1" thickBot="1">
      <c r="A51" s="1053"/>
      <c r="B51" s="1041"/>
      <c r="C51" s="1247"/>
      <c r="D51" s="1250"/>
      <c r="E51" s="1244"/>
      <c r="F51" s="1254"/>
      <c r="G51" s="1244"/>
      <c r="H51" s="1096" t="s">
        <v>398</v>
      </c>
      <c r="I51" s="71" t="s">
        <v>968</v>
      </c>
      <c r="J51" s="1139"/>
      <c r="K51" s="1104"/>
      <c r="L51" s="739"/>
      <c r="M51" s="1082"/>
      <c r="N51" s="1061"/>
      <c r="O51" s="739"/>
      <c r="P51" s="1064"/>
      <c r="Q51" s="1064"/>
      <c r="R51" s="1064"/>
      <c r="S51" s="1064"/>
      <c r="T51" s="1064"/>
      <c r="U51" s="1064"/>
      <c r="V51" s="1064"/>
      <c r="W51" s="1064"/>
      <c r="X51" s="1064"/>
      <c r="Y51" s="739"/>
      <c r="Z51" s="1064"/>
      <c r="AA51" s="739"/>
      <c r="AB51" s="1114"/>
      <c r="AC51" s="1089"/>
      <c r="AD51" s="1089"/>
      <c r="AE51" s="739"/>
      <c r="AF51" s="739"/>
      <c r="AG51" s="739"/>
      <c r="AH51" s="739"/>
      <c r="AI51" s="1082"/>
      <c r="AJ51" s="1117"/>
      <c r="AK51" s="1119"/>
      <c r="AL51" s="1119"/>
      <c r="AM51" s="739"/>
      <c r="AN51" s="1083"/>
      <c r="AO51" s="1188"/>
      <c r="AP51" s="1093"/>
      <c r="AQ51" s="1093"/>
      <c r="AR51" s="1093"/>
      <c r="AS51" s="1093"/>
      <c r="AT51" s="1093"/>
      <c r="AU51" s="1093"/>
      <c r="AV51" s="1093"/>
      <c r="AW51" s="1093"/>
      <c r="AX51" s="1093"/>
      <c r="AY51" s="1093"/>
      <c r="AZ51" s="1179"/>
      <c r="BA51" s="1180"/>
      <c r="BB51" s="1181"/>
      <c r="BC51" s="1181"/>
      <c r="BD51" s="1181"/>
      <c r="BE51" s="1178"/>
    </row>
    <row r="52" spans="1:57" ht="9.75" customHeight="1" thickBot="1">
      <c r="A52" s="1053"/>
      <c r="B52" s="1041"/>
      <c r="C52" s="1247"/>
      <c r="D52" s="1250"/>
      <c r="E52" s="1244"/>
      <c r="F52" s="1254"/>
      <c r="G52" s="1244"/>
      <c r="H52" s="1096"/>
      <c r="I52" s="71" t="s">
        <v>968</v>
      </c>
      <c r="J52" s="1139"/>
      <c r="K52" s="1104"/>
      <c r="L52" s="739"/>
      <c r="M52" s="1082"/>
      <c r="N52" s="1061"/>
      <c r="O52" s="739"/>
      <c r="P52" s="1064"/>
      <c r="Q52" s="1064"/>
      <c r="R52" s="1064"/>
      <c r="S52" s="1064"/>
      <c r="T52" s="1064"/>
      <c r="U52" s="1064"/>
      <c r="V52" s="1064"/>
      <c r="W52" s="1064"/>
      <c r="X52" s="1064"/>
      <c r="Y52" s="739"/>
      <c r="Z52" s="1064"/>
      <c r="AA52" s="739"/>
      <c r="AB52" s="1114"/>
      <c r="AC52" s="1089"/>
      <c r="AD52" s="1089"/>
      <c r="AE52" s="739"/>
      <c r="AF52" s="739"/>
      <c r="AG52" s="739"/>
      <c r="AH52" s="739"/>
      <c r="AI52" s="1082"/>
      <c r="AJ52" s="1117"/>
      <c r="AK52" s="1119"/>
      <c r="AL52" s="1119"/>
      <c r="AM52" s="739"/>
      <c r="AN52" s="1083"/>
      <c r="AO52" s="1188"/>
      <c r="AP52" s="1093"/>
      <c r="AQ52" s="1093"/>
      <c r="AR52" s="1093"/>
      <c r="AS52" s="1093"/>
      <c r="AT52" s="1093"/>
      <c r="AU52" s="1093"/>
      <c r="AV52" s="1093"/>
      <c r="AW52" s="1093"/>
      <c r="AX52" s="1093"/>
      <c r="AY52" s="1093"/>
      <c r="AZ52" s="1179"/>
      <c r="BA52" s="1180"/>
      <c r="BB52" s="1181"/>
      <c r="BC52" s="1181"/>
      <c r="BD52" s="1181"/>
      <c r="BE52" s="1178"/>
    </row>
    <row r="53" spans="1:57" ht="18.75" customHeight="1" thickBot="1">
      <c r="A53" s="1053"/>
      <c r="B53" s="1041"/>
      <c r="C53" s="1247"/>
      <c r="D53" s="1250"/>
      <c r="E53" s="1244"/>
      <c r="F53" s="1254"/>
      <c r="G53" s="1244"/>
      <c r="H53" s="1096" t="s">
        <v>399</v>
      </c>
      <c r="I53" s="71" t="s">
        <v>975</v>
      </c>
      <c r="J53" s="1139"/>
      <c r="K53" s="1104"/>
      <c r="L53" s="739"/>
      <c r="M53" s="1082"/>
      <c r="N53" s="1061"/>
      <c r="O53" s="739"/>
      <c r="P53" s="1064"/>
      <c r="Q53" s="1064"/>
      <c r="R53" s="1064"/>
      <c r="S53" s="1064"/>
      <c r="T53" s="1064"/>
      <c r="U53" s="1064"/>
      <c r="V53" s="1064"/>
      <c r="W53" s="1064"/>
      <c r="X53" s="1064"/>
      <c r="Y53" s="739"/>
      <c r="Z53" s="1064"/>
      <c r="AA53" s="739"/>
      <c r="AB53" s="1114"/>
      <c r="AC53" s="1089"/>
      <c r="AD53" s="1089"/>
      <c r="AE53" s="739"/>
      <c r="AF53" s="739"/>
      <c r="AG53" s="739"/>
      <c r="AH53" s="739"/>
      <c r="AI53" s="1082"/>
      <c r="AJ53" s="1117"/>
      <c r="AK53" s="1119"/>
      <c r="AL53" s="1119"/>
      <c r="AM53" s="739"/>
      <c r="AN53" s="1083"/>
      <c r="AO53" s="1188"/>
      <c r="AP53" s="1093"/>
      <c r="AQ53" s="1093"/>
      <c r="AR53" s="1093"/>
      <c r="AS53" s="1093"/>
      <c r="AT53" s="1093"/>
      <c r="AU53" s="1093"/>
      <c r="AV53" s="1093"/>
      <c r="AW53" s="1093"/>
      <c r="AX53" s="1093"/>
      <c r="AY53" s="1093"/>
      <c r="AZ53" s="1179"/>
      <c r="BA53" s="1180"/>
      <c r="BB53" s="1181"/>
      <c r="BC53" s="1181"/>
      <c r="BD53" s="1181"/>
      <c r="BE53" s="1178"/>
    </row>
    <row r="54" spans="1:57" ht="12.75" customHeight="1" thickBot="1">
      <c r="A54" s="1053"/>
      <c r="B54" s="1041"/>
      <c r="C54" s="1247"/>
      <c r="D54" s="1250"/>
      <c r="E54" s="1244"/>
      <c r="F54" s="1254"/>
      <c r="G54" s="1244"/>
      <c r="H54" s="1096"/>
      <c r="I54" s="71" t="s">
        <v>975</v>
      </c>
      <c r="J54" s="1139"/>
      <c r="K54" s="1104"/>
      <c r="L54" s="739"/>
      <c r="M54" s="1082"/>
      <c r="N54" s="1061"/>
      <c r="O54" s="739"/>
      <c r="P54" s="1064"/>
      <c r="Q54" s="1064"/>
      <c r="R54" s="1064"/>
      <c r="S54" s="1064"/>
      <c r="T54" s="1064"/>
      <c r="U54" s="1064"/>
      <c r="V54" s="1064"/>
      <c r="W54" s="1064"/>
      <c r="X54" s="1064"/>
      <c r="Y54" s="739"/>
      <c r="Z54" s="1064"/>
      <c r="AA54" s="739"/>
      <c r="AB54" s="1114"/>
      <c r="AC54" s="1089"/>
      <c r="AD54" s="1089"/>
      <c r="AE54" s="739"/>
      <c r="AF54" s="739"/>
      <c r="AG54" s="739"/>
      <c r="AH54" s="739"/>
      <c r="AI54" s="1082"/>
      <c r="AJ54" s="1117"/>
      <c r="AK54" s="1119"/>
      <c r="AL54" s="1119"/>
      <c r="AM54" s="739"/>
      <c r="AN54" s="1083"/>
      <c r="AO54" s="1188"/>
      <c r="AP54" s="1093"/>
      <c r="AQ54" s="1093"/>
      <c r="AR54" s="1093"/>
      <c r="AS54" s="1093"/>
      <c r="AT54" s="1093"/>
      <c r="AU54" s="1093"/>
      <c r="AV54" s="1093"/>
      <c r="AW54" s="1093"/>
      <c r="AX54" s="1093"/>
      <c r="AY54" s="1093"/>
      <c r="AZ54" s="1179"/>
      <c r="BA54" s="1180"/>
      <c r="BB54" s="1181"/>
      <c r="BC54" s="1181"/>
      <c r="BD54" s="1181"/>
      <c r="BE54" s="1178"/>
    </row>
    <row r="55" spans="1:57" ht="18.75" customHeight="1" thickBot="1">
      <c r="A55" s="1053"/>
      <c r="B55" s="1041"/>
      <c r="C55" s="1247"/>
      <c r="D55" s="1250"/>
      <c r="E55" s="1244"/>
      <c r="F55" s="1254"/>
      <c r="G55" s="1244"/>
      <c r="H55" s="1096" t="s">
        <v>400</v>
      </c>
      <c r="I55" s="71" t="s">
        <v>975</v>
      </c>
      <c r="J55" s="1139"/>
      <c r="K55" s="1104"/>
      <c r="L55" s="739"/>
      <c r="M55" s="1082"/>
      <c r="N55" s="1061"/>
      <c r="O55" s="739"/>
      <c r="P55" s="1064"/>
      <c r="Q55" s="1064"/>
      <c r="R55" s="1064"/>
      <c r="S55" s="1064"/>
      <c r="T55" s="1064"/>
      <c r="U55" s="1064"/>
      <c r="V55" s="1064"/>
      <c r="W55" s="1064"/>
      <c r="X55" s="1064"/>
      <c r="Y55" s="739"/>
      <c r="Z55" s="1064"/>
      <c r="AA55" s="739"/>
      <c r="AB55" s="1114"/>
      <c r="AC55" s="1089"/>
      <c r="AD55" s="1089"/>
      <c r="AE55" s="739"/>
      <c r="AF55" s="739"/>
      <c r="AG55" s="739"/>
      <c r="AH55" s="739"/>
      <c r="AI55" s="1082"/>
      <c r="AJ55" s="1117"/>
      <c r="AK55" s="1119"/>
      <c r="AL55" s="1119"/>
      <c r="AM55" s="739"/>
      <c r="AN55" s="1083"/>
      <c r="AO55" s="1188"/>
      <c r="AP55" s="1093"/>
      <c r="AQ55" s="1093"/>
      <c r="AR55" s="1093"/>
      <c r="AS55" s="1093"/>
      <c r="AT55" s="1093"/>
      <c r="AU55" s="1093"/>
      <c r="AV55" s="1093"/>
      <c r="AW55" s="1093"/>
      <c r="AX55" s="1093"/>
      <c r="AY55" s="1093"/>
      <c r="AZ55" s="1179"/>
      <c r="BA55" s="1180"/>
      <c r="BB55" s="1181"/>
      <c r="BC55" s="1181"/>
      <c r="BD55" s="1181"/>
      <c r="BE55" s="1178"/>
    </row>
    <row r="56" spans="1:57" ht="12.75" customHeight="1" thickBot="1">
      <c r="A56" s="1053"/>
      <c r="B56" s="1041"/>
      <c r="C56" s="1247"/>
      <c r="D56" s="1250"/>
      <c r="E56" s="1244"/>
      <c r="F56" s="1254"/>
      <c r="G56" s="1244"/>
      <c r="H56" s="1096"/>
      <c r="I56" s="71"/>
      <c r="J56" s="1139"/>
      <c r="K56" s="1104"/>
      <c r="L56" s="739"/>
      <c r="M56" s="1082"/>
      <c r="N56" s="1061"/>
      <c r="O56" s="739"/>
      <c r="P56" s="1064"/>
      <c r="Q56" s="1064"/>
      <c r="R56" s="1064"/>
      <c r="S56" s="1064"/>
      <c r="T56" s="1064"/>
      <c r="U56" s="1064"/>
      <c r="V56" s="1064"/>
      <c r="W56" s="1064"/>
      <c r="X56" s="1064"/>
      <c r="Y56" s="739"/>
      <c r="Z56" s="1064"/>
      <c r="AA56" s="739"/>
      <c r="AB56" s="1114"/>
      <c r="AC56" s="1089"/>
      <c r="AD56" s="1089"/>
      <c r="AE56" s="739"/>
      <c r="AF56" s="739"/>
      <c r="AG56" s="739"/>
      <c r="AH56" s="739"/>
      <c r="AI56" s="1082"/>
      <c r="AJ56" s="1117"/>
      <c r="AK56" s="1119"/>
      <c r="AL56" s="1119"/>
      <c r="AM56" s="739"/>
      <c r="AN56" s="1083"/>
      <c r="AO56" s="1188"/>
      <c r="AP56" s="1093"/>
      <c r="AQ56" s="1093"/>
      <c r="AR56" s="1093"/>
      <c r="AS56" s="1093"/>
      <c r="AT56" s="1093"/>
      <c r="AU56" s="1093"/>
      <c r="AV56" s="1093"/>
      <c r="AW56" s="1093"/>
      <c r="AX56" s="1093"/>
      <c r="AY56" s="1093"/>
      <c r="AZ56" s="1179"/>
      <c r="BA56" s="1180"/>
      <c r="BB56" s="1181"/>
      <c r="BC56" s="1181"/>
      <c r="BD56" s="1181"/>
      <c r="BE56" s="1178"/>
    </row>
    <row r="57" spans="1:57" ht="14.25" customHeight="1" thickBot="1">
      <c r="A57" s="1053"/>
      <c r="B57" s="1041"/>
      <c r="C57" s="1247"/>
      <c r="D57" s="1250"/>
      <c r="E57" s="1244"/>
      <c r="F57" s="1254"/>
      <c r="G57" s="1244"/>
      <c r="H57" s="1079" t="s">
        <v>401</v>
      </c>
      <c r="I57" s="71" t="s">
        <v>975</v>
      </c>
      <c r="J57" s="1139"/>
      <c r="K57" s="1104"/>
      <c r="L57" s="739"/>
      <c r="M57" s="1082"/>
      <c r="N57" s="1061"/>
      <c r="O57" s="739"/>
      <c r="P57" s="1064"/>
      <c r="Q57" s="1064"/>
      <c r="R57" s="1064"/>
      <c r="S57" s="1064"/>
      <c r="T57" s="1064"/>
      <c r="U57" s="1064"/>
      <c r="V57" s="1064"/>
      <c r="W57" s="1064"/>
      <c r="X57" s="1064"/>
      <c r="Y57" s="739"/>
      <c r="Z57" s="1064"/>
      <c r="AA57" s="739"/>
      <c r="AB57" s="1114"/>
      <c r="AC57" s="1089"/>
      <c r="AD57" s="1089"/>
      <c r="AE57" s="739"/>
      <c r="AF57" s="739"/>
      <c r="AG57" s="739"/>
      <c r="AH57" s="739"/>
      <c r="AI57" s="1082"/>
      <c r="AJ57" s="1117"/>
      <c r="AK57" s="1119"/>
      <c r="AL57" s="1119"/>
      <c r="AM57" s="739"/>
      <c r="AN57" s="1083"/>
      <c r="AO57" s="1188"/>
      <c r="AP57" s="1093"/>
      <c r="AQ57" s="1093"/>
      <c r="AR57" s="1093"/>
      <c r="AS57" s="1093"/>
      <c r="AT57" s="1093"/>
      <c r="AU57" s="1093"/>
      <c r="AV57" s="1093"/>
      <c r="AW57" s="1093"/>
      <c r="AX57" s="1093"/>
      <c r="AY57" s="1093"/>
      <c r="AZ57" s="1179"/>
      <c r="BA57" s="1180"/>
      <c r="BB57" s="1181"/>
      <c r="BC57" s="1181"/>
      <c r="BD57" s="1181"/>
      <c r="BE57" s="1178"/>
    </row>
    <row r="58" spans="1:57" ht="13.5" customHeight="1" thickBot="1">
      <c r="A58" s="1053"/>
      <c r="B58" s="1041"/>
      <c r="C58" s="1247"/>
      <c r="D58" s="1250"/>
      <c r="E58" s="1244"/>
      <c r="F58" s="1254"/>
      <c r="G58" s="1244"/>
      <c r="H58" s="1080"/>
      <c r="I58" s="71"/>
      <c r="J58" s="1139"/>
      <c r="K58" s="1104"/>
      <c r="L58" s="739"/>
      <c r="M58" s="1082"/>
      <c r="N58" s="1061"/>
      <c r="O58" s="739"/>
      <c r="P58" s="1064"/>
      <c r="Q58" s="1064"/>
      <c r="R58" s="1064"/>
      <c r="S58" s="1064"/>
      <c r="T58" s="1064"/>
      <c r="U58" s="1064"/>
      <c r="V58" s="1064"/>
      <c r="W58" s="1064"/>
      <c r="X58" s="1064"/>
      <c r="Y58" s="739"/>
      <c r="Z58" s="1064"/>
      <c r="AA58" s="739"/>
      <c r="AB58" s="1114"/>
      <c r="AC58" s="1089"/>
      <c r="AD58" s="1089"/>
      <c r="AE58" s="739"/>
      <c r="AF58" s="739"/>
      <c r="AG58" s="739"/>
      <c r="AH58" s="739"/>
      <c r="AI58" s="1082"/>
      <c r="AJ58" s="1117"/>
      <c r="AK58" s="1119"/>
      <c r="AL58" s="1119"/>
      <c r="AM58" s="739"/>
      <c r="AN58" s="1083"/>
      <c r="AO58" s="1188"/>
      <c r="AP58" s="1093"/>
      <c r="AQ58" s="1093"/>
      <c r="AR58" s="1093"/>
      <c r="AS58" s="1093"/>
      <c r="AT58" s="1093"/>
      <c r="AU58" s="1093"/>
      <c r="AV58" s="1093"/>
      <c r="AW58" s="1093"/>
      <c r="AX58" s="1093"/>
      <c r="AY58" s="1093"/>
      <c r="AZ58" s="1179"/>
      <c r="BA58" s="1180"/>
      <c r="BB58" s="1181"/>
      <c r="BC58" s="1181"/>
      <c r="BD58" s="1181"/>
      <c r="BE58" s="1178"/>
    </row>
    <row r="59" spans="1:57" ht="18.75" customHeight="1" thickBot="1">
      <c r="A59" s="1053"/>
      <c r="B59" s="1041"/>
      <c r="C59" s="1247"/>
      <c r="D59" s="1250"/>
      <c r="E59" s="1244"/>
      <c r="F59" s="1254"/>
      <c r="G59" s="1244"/>
      <c r="H59" s="1086" t="s">
        <v>402</v>
      </c>
      <c r="I59" s="71" t="s">
        <v>975</v>
      </c>
      <c r="J59" s="1139"/>
      <c r="K59" s="1104"/>
      <c r="L59" s="739"/>
      <c r="M59" s="1082"/>
      <c r="N59" s="1061"/>
      <c r="O59" s="739"/>
      <c r="P59" s="1064"/>
      <c r="Q59" s="1064"/>
      <c r="R59" s="1064"/>
      <c r="S59" s="1064"/>
      <c r="T59" s="1064"/>
      <c r="U59" s="1064"/>
      <c r="V59" s="1064"/>
      <c r="W59" s="1064"/>
      <c r="X59" s="1064"/>
      <c r="Y59" s="739"/>
      <c r="Z59" s="1064"/>
      <c r="AA59" s="739"/>
      <c r="AB59" s="1114"/>
      <c r="AC59" s="1089"/>
      <c r="AD59" s="1089"/>
      <c r="AE59" s="739"/>
      <c r="AF59" s="739"/>
      <c r="AG59" s="739"/>
      <c r="AH59" s="739"/>
      <c r="AI59" s="1082"/>
      <c r="AJ59" s="1117"/>
      <c r="AK59" s="1119"/>
      <c r="AL59" s="1119"/>
      <c r="AM59" s="739"/>
      <c r="AN59" s="1083"/>
      <c r="AO59" s="1188"/>
      <c r="AP59" s="1093"/>
      <c r="AQ59" s="1093"/>
      <c r="AR59" s="1093"/>
      <c r="AS59" s="1093"/>
      <c r="AT59" s="1093"/>
      <c r="AU59" s="1093"/>
      <c r="AV59" s="1093"/>
      <c r="AW59" s="1093"/>
      <c r="AX59" s="1093"/>
      <c r="AY59" s="1093"/>
      <c r="AZ59" s="1179"/>
      <c r="BA59" s="1180"/>
      <c r="BB59" s="1181"/>
      <c r="BC59" s="1181"/>
      <c r="BD59" s="1181"/>
      <c r="BE59" s="1178"/>
    </row>
    <row r="60" spans="1:57" ht="15.75" customHeight="1" thickBot="1">
      <c r="A60" s="1148"/>
      <c r="B60" s="1042"/>
      <c r="C60" s="1248"/>
      <c r="D60" s="1251"/>
      <c r="E60" s="1245"/>
      <c r="F60" s="1255"/>
      <c r="G60" s="1245"/>
      <c r="H60" s="1140"/>
      <c r="I60" s="71" t="s">
        <v>975</v>
      </c>
      <c r="J60" s="1150"/>
      <c r="K60" s="1151"/>
      <c r="L60" s="740"/>
      <c r="M60" s="1235"/>
      <c r="N60" s="1062"/>
      <c r="O60" s="740"/>
      <c r="P60" s="1133"/>
      <c r="Q60" s="1133"/>
      <c r="R60" s="1133"/>
      <c r="S60" s="1133"/>
      <c r="T60" s="1133"/>
      <c r="U60" s="1133"/>
      <c r="V60" s="1133"/>
      <c r="W60" s="1133"/>
      <c r="X60" s="1133"/>
      <c r="Y60" s="740"/>
      <c r="Z60" s="1133"/>
      <c r="AA60" s="740"/>
      <c r="AB60" s="1145"/>
      <c r="AC60" s="1231"/>
      <c r="AD60" s="1231"/>
      <c r="AE60" s="740"/>
      <c r="AF60" s="740"/>
      <c r="AG60" s="740"/>
      <c r="AH60" s="740"/>
      <c r="AI60" s="1235"/>
      <c r="AJ60" s="1214"/>
      <c r="AK60" s="1120"/>
      <c r="AL60" s="1120"/>
      <c r="AM60" s="740"/>
      <c r="AN60" s="1134"/>
      <c r="AO60" s="1206"/>
      <c r="AP60" s="1207"/>
      <c r="AQ60" s="1207"/>
      <c r="AR60" s="1207"/>
      <c r="AS60" s="1207"/>
      <c r="AT60" s="1207"/>
      <c r="AU60" s="1207"/>
      <c r="AV60" s="1207"/>
      <c r="AW60" s="1207"/>
      <c r="AX60" s="1207"/>
      <c r="AY60" s="1207"/>
      <c r="AZ60" s="1212"/>
      <c r="BA60" s="1213"/>
      <c r="BB60" s="1197"/>
      <c r="BC60" s="1197"/>
      <c r="BD60" s="1197"/>
      <c r="BE60" s="1208"/>
    </row>
    <row r="61" spans="1:57" ht="46.5" customHeight="1" thickBot="1">
      <c r="A61" s="1237">
        <v>3</v>
      </c>
      <c r="B61" s="1043" t="s">
        <v>983</v>
      </c>
      <c r="C61" s="1240" t="s">
        <v>984</v>
      </c>
      <c r="D61" s="1218" t="s">
        <v>334</v>
      </c>
      <c r="E61" s="1055" t="s">
        <v>985</v>
      </c>
      <c r="F61" s="1056" t="s">
        <v>986</v>
      </c>
      <c r="G61" s="1060" t="s">
        <v>338</v>
      </c>
      <c r="H61" s="28" t="s">
        <v>339</v>
      </c>
      <c r="I61" s="71" t="s">
        <v>968</v>
      </c>
      <c r="J61" s="1138">
        <f>COUNTIF(I61:I86,[3]DATOS!$D$24)</f>
        <v>26</v>
      </c>
      <c r="K61" s="1103" t="str">
        <f>+IF(AND(J61&lt;6,J61&gt;0),"Moderado",IF(AND(J61&lt;12,J61&gt;5),"Mayor",IF(AND(J61&lt;20,J61&gt;11),"Catastrófico","Responda las Preguntas de Impacto")))</f>
        <v>Responda las Preguntas de Impacto</v>
      </c>
      <c r="L61" s="1055" t="str">
        <f>IF(AND(EXACT(G61,"Rara vez"),(EXACT(K61,"Moderado"))),"Moderado",IF(AND(EXACT(G61,"Rara vez"),(EXACT(K61,"Mayor"))),"Alto",IF(AND(EXACT(G61,"Rara vez"),(EXACT(K61,"Catastrófico"))),"Extremo",IF(AND(EXACT(G61,"Improbable"),(EXACT(K61,"Moderado"))),"Moderado",IF(AND(EXACT(G61,"Improbable"),(EXACT(K61,"Mayor"))),"Alto",IF(AND(EXACT(G61,"Improbable"),(EXACT(K61,"Catastrófico"))),"Extremo",IF(AND(EXACT(G61,"Posible"),(EXACT(K61,"Moderado"))),"Alto",IF(AND(EXACT(G61,"Posible"),(EXACT(K61,"Mayor"))),"Extremo",IF(AND(EXACT(G61,"Posible"),(EXACT(K61,"Catastrófico"))),"Extremo",IF(AND(EXACT(G61,"Probable"),(EXACT(K61,"Moderado"))),"Alto",IF(AND(EXACT(G61,"Probable"),(EXACT(K61,"Mayor"))),"Extremo",IF(AND(EXACT(G61,"Probable"),(EXACT(K61,"Catastrófico"))),"Extremo",IF(AND(EXACT(G61,"Casi Seguro"),(EXACT(K61,"Moderado"))),"Extremo",IF(AND(EXACT(G61,"Casi Seguro"),(EXACT(K61,"Mayor"))),"Extremo",IF(AND(EXACT(G61,"Casi Seguro"),(EXACT(K61,"Catastrófico"))),"Extremo","")))))))))))))))</f>
        <v/>
      </c>
      <c r="M61" s="1081" t="str">
        <f>IF(EXACT(L61,"Bajo"),"Evitar el Riesgo, Reducir el Riesgo, Compartir el Riesgo",IF(EXACT(L61,"Moderado"),"Evitar el Riesgo, Reducir el Riesgo, Compartir el Riesgo",IF(EXACT(L61,"Alto"),"Evitar el Riesgo, Reducir el Riesgo, Compartir el Riesgo",IF(EXACT(L61,"Extremo"),"Evitar el Riesgo, Reducir el Riesgo, Compartir el Riesgo",""))))</f>
        <v/>
      </c>
      <c r="N61" s="1098" t="s">
        <v>987</v>
      </c>
      <c r="O61" s="1099" t="s">
        <v>343</v>
      </c>
      <c r="P61" s="26" t="s">
        <v>344</v>
      </c>
      <c r="Q61" s="22" t="s">
        <v>345</v>
      </c>
      <c r="R61" s="22">
        <f>+IFERROR(VLOOKUP(Q61,[5]DATOS!$E$2:$F$17,2,FALSE),"")</f>
        <v>15</v>
      </c>
      <c r="S61" s="1100">
        <f>SUM(R61:R68)</f>
        <v>100</v>
      </c>
      <c r="T61" s="1093" t="str">
        <f>+IF(AND(S61&lt;=100,S61&gt;=96),"Fuerte",IF(AND(S61&lt;=95,S61&gt;=86),"Moderado",IF(AND(S61&lt;=85,J61&gt;=0),"Débil"," ")))</f>
        <v>Fuerte</v>
      </c>
      <c r="U61" s="1093" t="s">
        <v>346</v>
      </c>
      <c r="V61" s="1093" t="str">
        <f>IF(AND(EXACT(T61,"Fuerte"),(EXACT(U61,"Fuerte"))),"Fuerte",IF(AND(EXACT(T61,"Fuerte"),(EXACT(U61,"Moderado"))),"Moderado",IF(AND(EXACT(T61,"Fuerte"),(EXACT(U61,"Débil"))),"Débil",IF(AND(EXACT(T61,"Moderado"),(EXACT(U61,"Fuerte"))),"Moderado",IF(AND(EXACT(T61,"Moderado"),(EXACT(U61,"Moderado"))),"Moderado",IF(AND(EXACT(T61,"Moderado"),(EXACT(U61,"Débil"))),"Débil",IF(AND(EXACT(T61,"Débil"),(EXACT(U61,"Fuerte"))),"Débil",IF(AND(EXACT(T61,"Débil"),(EXACT(U61,"Moderado"))),"Débil",IF(AND(EXACT(T61,"Débil"),(EXACT(U61,"Débil"))),"Débil",)))))))))</f>
        <v>Fuerte</v>
      </c>
      <c r="W61" s="1093">
        <f>IF(V61="Fuerte",100,IF(V61="Moderado",50,IF(V61="Débil",0)))</f>
        <v>100</v>
      </c>
      <c r="X61" s="1063">
        <f>AVERAGE(W61:W86)</f>
        <v>100</v>
      </c>
      <c r="Y61" s="1063" t="s">
        <v>988</v>
      </c>
      <c r="Z61" s="1063" t="s">
        <v>989</v>
      </c>
      <c r="AA61" s="1074" t="s">
        <v>990</v>
      </c>
      <c r="AB61" s="1113" t="str">
        <f>+IF(X61=100,"Fuerte",IF(AND(X61&lt;=99,X61&gt;=50),"Moderado",IF(X61&lt;50,"Débil"," ")))</f>
        <v>Fuerte</v>
      </c>
      <c r="AC61" s="1230" t="s">
        <v>349</v>
      </c>
      <c r="AD61" s="1230" t="s">
        <v>350</v>
      </c>
      <c r="AE61" s="1075" t="str">
        <f>IF(AND(OR(AD61="Directamente",AD61="Indirectamente",AD61="No Disminuye"),(AB61="Fuerte"),(AC61="Directamente"),(OR(G61="Rara vez",G61="Improbable",G61="Posible"))),"Rara vez",IF(AND(OR(AD61="Directamente",AD61="Indirectamente",AD61="No Disminuye"),(AB61="Fuerte"),(AC61="Directamente"),(G61="Probable")),"Improbable",IF(AND(OR(AD61="Directamente",AD61="Indirectamente",AD61="No Disminuye"),(AB61="Fuerte"),(AC61="Directamente"),(G61="Casi Seguro")),"Posible",IF(AND(AD61="Directamente",AC61="No disminuye",AB61="Fuerte"),G61,IF(AND(OR(AD61="Directamente",AD61="Indirectamente",AD61="No Disminuye"),AB61="Moderado",AC61="Directamente",(OR(G61="Rara vez",G61="Improbable"))),"Rara vez",IF(AND(OR(AD61="Directamente",AD61="Indirectamente",AD61="No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disminuye",AB61="Moderado"),G61,IF(AB61="Débil",G61," ESTA COMBINACION NO ESTÁ CONTEMPLADA EN LA METODOLOGÍA "))))))))))</f>
        <v>Rara vez</v>
      </c>
      <c r="AF61" s="1055" t="str">
        <f>IF(AND(OR(AD61="Directamente",AD61="Indirectamente",AD61="No Disminuye"),AB61="Moderado",AC61="Directamente",(OR(G61="Raro",G61="Improbable"))),"Raro",IF(AND(OR(AD61="Directamente",AD61="Indirectamente",AD61="No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 ")))))</f>
        <v xml:space="preserve"> </v>
      </c>
      <c r="AG61" s="1055" t="str">
        <f>K61</f>
        <v>Responda las Preguntas de Impacto</v>
      </c>
      <c r="AH61" s="1055" t="str">
        <f>IF(AND(EXACT(AE61,"Rara vez"),(EXACT(AG61,"Moderado"))),"Moderado",IF(AND(EXACT(AE61,"Rara vez"),(EXACT(AG61,"Mayor"))),"Alto",IF(AND(EXACT(AE61,"Rara vez"),(EXACT(AG61,"Catastrófico"))),"Extremo",IF(AND(EXACT(AE61,"Improbable"),(EXACT(AG61,"Moderado"))),"Moderado",IF(AND(EXACT(AE61,"Improbable"),(EXACT(AG61,"Mayor"))),"Alto",IF(AND(EXACT(AE61,"Improbable"),(EXACT(AG61,"Catastrófico"))),"Extremo",IF(AND(EXACT(AE61,"Posible"),(EXACT(AG61,"Moderado"))),"Alto",IF(AND(EXACT(AE61,"Posible"),(EXACT(AG61,"Mayor"))),"Extremo",IF(AND(EXACT(AE61,"Posible"),(EXACT(AG61,"Catastrófico"))),"Extremo",IF(AND(EXACT(AE61,"Probable"),(EXACT(AG61,"Moderado"))),"Alto",IF(AND(EXACT(AE61,"Probable"),(EXACT(AG61,"Mayor"))),"Extremo",IF(AND(EXACT(AE61,"Probable"),(EXACT(AG61,"Catastrófico"))),"Extremo",IF(AND(EXACT(AE61,"Casi Seguro"),(EXACT(AG61,"Moderado"))),"Extremo",IF(AND(EXACT(AE61,"Casi Seguro"),(EXACT(AG61,"Mayor"))),"Extremo",IF(AND(EXACT(AE61,"Casi Seguro"),(EXACT(AG61,"Catastrófico"))),"Extremo","")))))))))))))))</f>
        <v/>
      </c>
      <c r="AI61" s="1081" t="str">
        <f>IF(EXACT(L61,"Bajo"),"Evitar el Riesgo, Reducir el Riesgo, Compartir el Riesg",IF(EXACT(L61,"Moderado"),"Evitar el Riesgo, Reducir el Riesgo, Compartir el Riesgo",IF(EXACT(L61,"Alto"),"Evitar el Riesgo, Reducir el Riesgo, Compartir el Riesgo",IF(EXACT(L61,"Extremo"),"Evitar el Riesgo, Reducir el Riesgo, Compartir el Riesgo",""))))</f>
        <v/>
      </c>
      <c r="AJ61" s="1084" t="s">
        <v>991</v>
      </c>
      <c r="AK61" s="1085">
        <v>43466</v>
      </c>
      <c r="AL61" s="1065">
        <v>43830</v>
      </c>
      <c r="AM61" s="1068" t="s">
        <v>992</v>
      </c>
      <c r="AN61" s="1058" t="s">
        <v>993</v>
      </c>
      <c r="AO61" s="1160"/>
      <c r="AP61" s="1156"/>
      <c r="AQ61" s="1156"/>
      <c r="AR61" s="1156"/>
      <c r="AS61" s="1156"/>
      <c r="AT61" s="1156"/>
      <c r="AU61" s="1156"/>
      <c r="AV61" s="1156"/>
      <c r="AW61" s="1156"/>
      <c r="AX61" s="1156"/>
      <c r="AY61" s="1156"/>
      <c r="AZ61" s="1157"/>
      <c r="BA61" s="1198"/>
      <c r="BB61" s="1199"/>
      <c r="BC61" s="1199"/>
      <c r="BD61" s="1199"/>
      <c r="BE61" s="1182"/>
    </row>
    <row r="62" spans="1:57" ht="30" customHeight="1" thickBot="1">
      <c r="A62" s="1238"/>
      <c r="B62" s="1044"/>
      <c r="C62" s="1241"/>
      <c r="D62" s="1083"/>
      <c r="E62" s="739"/>
      <c r="F62" s="1057"/>
      <c r="G62" s="1061"/>
      <c r="H62" s="24" t="s">
        <v>354</v>
      </c>
      <c r="I62" s="71" t="s">
        <v>968</v>
      </c>
      <c r="J62" s="1139"/>
      <c r="K62" s="1104"/>
      <c r="L62" s="739"/>
      <c r="M62" s="1082"/>
      <c r="N62" s="1095"/>
      <c r="O62" s="1078"/>
      <c r="P62" s="26" t="s">
        <v>355</v>
      </c>
      <c r="Q62" s="22" t="s">
        <v>356</v>
      </c>
      <c r="R62" s="22">
        <f>+IFERROR(VLOOKUP(Q62,[5]DATOS!$E$2:$F$17,2,FALSE),"")</f>
        <v>15</v>
      </c>
      <c r="S62" s="1101"/>
      <c r="T62" s="1093"/>
      <c r="U62" s="1093"/>
      <c r="V62" s="1093"/>
      <c r="W62" s="1093"/>
      <c r="X62" s="1064"/>
      <c r="Y62" s="1064"/>
      <c r="Z62" s="1064"/>
      <c r="AA62" s="1089"/>
      <c r="AB62" s="1114"/>
      <c r="AC62" s="1089"/>
      <c r="AD62" s="1089"/>
      <c r="AE62" s="1076"/>
      <c r="AF62" s="739"/>
      <c r="AG62" s="739"/>
      <c r="AH62" s="739"/>
      <c r="AI62" s="1082"/>
      <c r="AJ62" s="1084"/>
      <c r="AK62" s="1066"/>
      <c r="AL62" s="1066"/>
      <c r="AM62" s="1069"/>
      <c r="AN62" s="1083"/>
      <c r="AO62" s="1161"/>
      <c r="AP62" s="1064"/>
      <c r="AQ62" s="1064"/>
      <c r="AR62" s="1064"/>
      <c r="AS62" s="1064"/>
      <c r="AT62" s="1064"/>
      <c r="AU62" s="1064"/>
      <c r="AV62" s="1064"/>
      <c r="AW62" s="1064"/>
      <c r="AX62" s="1064"/>
      <c r="AY62" s="1064"/>
      <c r="AZ62" s="1158"/>
      <c r="BA62" s="1006"/>
      <c r="BB62" s="1200"/>
      <c r="BC62" s="1200"/>
      <c r="BD62" s="1200"/>
      <c r="BE62" s="1183"/>
    </row>
    <row r="63" spans="1:57" ht="30" customHeight="1" thickBot="1">
      <c r="A63" s="1238"/>
      <c r="B63" s="1044"/>
      <c r="C63" s="1241"/>
      <c r="D63" s="1083"/>
      <c r="E63" s="739"/>
      <c r="F63" s="1057"/>
      <c r="G63" s="1061"/>
      <c r="H63" s="24" t="s">
        <v>358</v>
      </c>
      <c r="I63" s="71" t="s">
        <v>968</v>
      </c>
      <c r="J63" s="1139"/>
      <c r="K63" s="1104"/>
      <c r="L63" s="739"/>
      <c r="M63" s="1082"/>
      <c r="N63" s="1095"/>
      <c r="O63" s="1078"/>
      <c r="P63" s="26" t="s">
        <v>360</v>
      </c>
      <c r="Q63" s="22" t="s">
        <v>361</v>
      </c>
      <c r="R63" s="22">
        <f>+IFERROR(VLOOKUP(Q63,[5]DATOS!$E$2:$F$17,2,FALSE),"")</f>
        <v>15</v>
      </c>
      <c r="S63" s="1101"/>
      <c r="T63" s="1093"/>
      <c r="U63" s="1093"/>
      <c r="V63" s="1093"/>
      <c r="W63" s="1093"/>
      <c r="X63" s="1064"/>
      <c r="Y63" s="1064"/>
      <c r="Z63" s="1064"/>
      <c r="AA63" s="1089"/>
      <c r="AB63" s="1114"/>
      <c r="AC63" s="1089"/>
      <c r="AD63" s="1089"/>
      <c r="AE63" s="1076"/>
      <c r="AF63" s="739"/>
      <c r="AG63" s="739"/>
      <c r="AH63" s="739"/>
      <c r="AI63" s="1082"/>
      <c r="AJ63" s="1084"/>
      <c r="AK63" s="1066"/>
      <c r="AL63" s="1066"/>
      <c r="AM63" s="1069"/>
      <c r="AN63" s="1083"/>
      <c r="AO63" s="1161"/>
      <c r="AP63" s="1064"/>
      <c r="AQ63" s="1064"/>
      <c r="AR63" s="1064"/>
      <c r="AS63" s="1064"/>
      <c r="AT63" s="1064"/>
      <c r="AU63" s="1064"/>
      <c r="AV63" s="1064"/>
      <c r="AW63" s="1064"/>
      <c r="AX63" s="1064"/>
      <c r="AY63" s="1064"/>
      <c r="AZ63" s="1158"/>
      <c r="BA63" s="1006"/>
      <c r="BB63" s="1200"/>
      <c r="BC63" s="1200"/>
      <c r="BD63" s="1200"/>
      <c r="BE63" s="1183"/>
    </row>
    <row r="64" spans="1:57" ht="30" customHeight="1" thickBot="1">
      <c r="A64" s="1238"/>
      <c r="B64" s="1044"/>
      <c r="C64" s="1241"/>
      <c r="D64" s="1083"/>
      <c r="E64" s="739"/>
      <c r="F64" s="1057"/>
      <c r="G64" s="1061"/>
      <c r="H64" s="24" t="s">
        <v>363</v>
      </c>
      <c r="I64" s="71" t="s">
        <v>968</v>
      </c>
      <c r="J64" s="1139"/>
      <c r="K64" s="1104"/>
      <c r="L64" s="739"/>
      <c r="M64" s="1082"/>
      <c r="N64" s="1095"/>
      <c r="O64" s="1078"/>
      <c r="P64" s="26" t="s">
        <v>364</v>
      </c>
      <c r="Q64" s="22" t="s">
        <v>365</v>
      </c>
      <c r="R64" s="22">
        <f>+IFERROR(VLOOKUP(Q64,[5]DATOS!$E$2:$F$17,2,FALSE),"")</f>
        <v>15</v>
      </c>
      <c r="S64" s="1101"/>
      <c r="T64" s="1093"/>
      <c r="U64" s="1093"/>
      <c r="V64" s="1093"/>
      <c r="W64" s="1093"/>
      <c r="X64" s="1064"/>
      <c r="Y64" s="1064"/>
      <c r="Z64" s="1064"/>
      <c r="AA64" s="1089"/>
      <c r="AB64" s="1114"/>
      <c r="AC64" s="1089"/>
      <c r="AD64" s="1089"/>
      <c r="AE64" s="1076"/>
      <c r="AF64" s="739"/>
      <c r="AG64" s="739"/>
      <c r="AH64" s="739"/>
      <c r="AI64" s="1082"/>
      <c r="AJ64" s="1084"/>
      <c r="AK64" s="1066"/>
      <c r="AL64" s="1066"/>
      <c r="AM64" s="1069"/>
      <c r="AN64" s="1083"/>
      <c r="AO64" s="1161"/>
      <c r="AP64" s="1064"/>
      <c r="AQ64" s="1064"/>
      <c r="AR64" s="1064"/>
      <c r="AS64" s="1064"/>
      <c r="AT64" s="1064"/>
      <c r="AU64" s="1064"/>
      <c r="AV64" s="1064"/>
      <c r="AW64" s="1064"/>
      <c r="AX64" s="1064"/>
      <c r="AY64" s="1064"/>
      <c r="AZ64" s="1158"/>
      <c r="BA64" s="1006"/>
      <c r="BB64" s="1200"/>
      <c r="BC64" s="1200"/>
      <c r="BD64" s="1200"/>
      <c r="BE64" s="1183"/>
    </row>
    <row r="65" spans="1:57" ht="30" customHeight="1" thickBot="1">
      <c r="A65" s="1238"/>
      <c r="B65" s="1044"/>
      <c r="C65" s="1241"/>
      <c r="D65" s="1083"/>
      <c r="E65" s="739"/>
      <c r="F65" s="1057"/>
      <c r="G65" s="1061"/>
      <c r="H65" s="24" t="s">
        <v>367</v>
      </c>
      <c r="I65" s="71" t="s">
        <v>968</v>
      </c>
      <c r="J65" s="1139"/>
      <c r="K65" s="1104"/>
      <c r="L65" s="739"/>
      <c r="M65" s="1082"/>
      <c r="N65" s="1095"/>
      <c r="O65" s="1078"/>
      <c r="P65" s="26" t="s">
        <v>368</v>
      </c>
      <c r="Q65" s="22" t="s">
        <v>369</v>
      </c>
      <c r="R65" s="22">
        <f>+IFERROR(VLOOKUP(Q65,[5]DATOS!$E$2:$F$17,2,FALSE),"")</f>
        <v>15</v>
      </c>
      <c r="S65" s="1101"/>
      <c r="T65" s="1093"/>
      <c r="U65" s="1093"/>
      <c r="V65" s="1093"/>
      <c r="W65" s="1093"/>
      <c r="X65" s="1064"/>
      <c r="Y65" s="1064"/>
      <c r="Z65" s="1064"/>
      <c r="AA65" s="1089"/>
      <c r="AB65" s="1114"/>
      <c r="AC65" s="1089"/>
      <c r="AD65" s="1089"/>
      <c r="AE65" s="1076"/>
      <c r="AF65" s="739"/>
      <c r="AG65" s="739"/>
      <c r="AH65" s="739"/>
      <c r="AI65" s="1082"/>
      <c r="AJ65" s="1084"/>
      <c r="AK65" s="1066"/>
      <c r="AL65" s="1066"/>
      <c r="AM65" s="1069"/>
      <c r="AN65" s="1083"/>
      <c r="AO65" s="1161"/>
      <c r="AP65" s="1064"/>
      <c r="AQ65" s="1064"/>
      <c r="AR65" s="1064"/>
      <c r="AS65" s="1064"/>
      <c r="AT65" s="1064"/>
      <c r="AU65" s="1064"/>
      <c r="AV65" s="1064"/>
      <c r="AW65" s="1064"/>
      <c r="AX65" s="1064"/>
      <c r="AY65" s="1064"/>
      <c r="AZ65" s="1158"/>
      <c r="BA65" s="1006"/>
      <c r="BB65" s="1200"/>
      <c r="BC65" s="1200"/>
      <c r="BD65" s="1200"/>
      <c r="BE65" s="1183"/>
    </row>
    <row r="66" spans="1:57" ht="30" customHeight="1" thickBot="1">
      <c r="A66" s="1238"/>
      <c r="B66" s="1044"/>
      <c r="C66" s="1241"/>
      <c r="D66" s="1083"/>
      <c r="E66" s="739"/>
      <c r="F66" s="1057"/>
      <c r="G66" s="1061"/>
      <c r="H66" s="24" t="s">
        <v>371</v>
      </c>
      <c r="I66" s="71" t="s">
        <v>968</v>
      </c>
      <c r="J66" s="1139"/>
      <c r="K66" s="1104"/>
      <c r="L66" s="739"/>
      <c r="M66" s="1082"/>
      <c r="N66" s="1095"/>
      <c r="O66" s="1078"/>
      <c r="P66" s="27" t="s">
        <v>372</v>
      </c>
      <c r="Q66" s="22" t="s">
        <v>373</v>
      </c>
      <c r="R66" s="22">
        <f>+IFERROR(VLOOKUP(Q66,[5]DATOS!$E$2:$F$17,2,FALSE),"")</f>
        <v>15</v>
      </c>
      <c r="S66" s="1101"/>
      <c r="T66" s="1093"/>
      <c r="U66" s="1093"/>
      <c r="V66" s="1093"/>
      <c r="W66" s="1093"/>
      <c r="X66" s="1064"/>
      <c r="Y66" s="1064"/>
      <c r="Z66" s="1064"/>
      <c r="AA66" s="1089"/>
      <c r="AB66" s="1114"/>
      <c r="AC66" s="1089"/>
      <c r="AD66" s="1089"/>
      <c r="AE66" s="1076"/>
      <c r="AF66" s="739"/>
      <c r="AG66" s="739"/>
      <c r="AH66" s="739"/>
      <c r="AI66" s="1082"/>
      <c r="AJ66" s="1084"/>
      <c r="AK66" s="1066"/>
      <c r="AL66" s="1066"/>
      <c r="AM66" s="1069"/>
      <c r="AN66" s="1083"/>
      <c r="AO66" s="1161"/>
      <c r="AP66" s="1064"/>
      <c r="AQ66" s="1064"/>
      <c r="AR66" s="1064"/>
      <c r="AS66" s="1064"/>
      <c r="AT66" s="1064"/>
      <c r="AU66" s="1064"/>
      <c r="AV66" s="1064"/>
      <c r="AW66" s="1064"/>
      <c r="AX66" s="1064"/>
      <c r="AY66" s="1064"/>
      <c r="AZ66" s="1158"/>
      <c r="BA66" s="1006"/>
      <c r="BB66" s="1200"/>
      <c r="BC66" s="1200"/>
      <c r="BD66" s="1200"/>
      <c r="BE66" s="1183"/>
    </row>
    <row r="67" spans="1:57" ht="60" customHeight="1" thickBot="1">
      <c r="A67" s="1238"/>
      <c r="B67" s="1044"/>
      <c r="C67" s="1241"/>
      <c r="D67" s="1083"/>
      <c r="E67" s="739"/>
      <c r="F67" s="1057"/>
      <c r="G67" s="1061"/>
      <c r="H67" s="24" t="s">
        <v>375</v>
      </c>
      <c r="I67" s="71" t="s">
        <v>968</v>
      </c>
      <c r="J67" s="1139"/>
      <c r="K67" s="1104"/>
      <c r="L67" s="739"/>
      <c r="M67" s="1082"/>
      <c r="N67" s="1095"/>
      <c r="O67" s="1078"/>
      <c r="P67" s="26" t="s">
        <v>376</v>
      </c>
      <c r="Q67" s="26" t="s">
        <v>377</v>
      </c>
      <c r="R67" s="26">
        <f>+IFERROR(VLOOKUP(Q67,[5]DATOS!$E$2:$F$17,2,FALSE),"")</f>
        <v>10</v>
      </c>
      <c r="S67" s="1101"/>
      <c r="T67" s="1093"/>
      <c r="U67" s="1093"/>
      <c r="V67" s="1093"/>
      <c r="W67" s="1093"/>
      <c r="X67" s="1064"/>
      <c r="Y67" s="1064"/>
      <c r="Z67" s="1064"/>
      <c r="AA67" s="1089"/>
      <c r="AB67" s="1114"/>
      <c r="AC67" s="1089"/>
      <c r="AD67" s="1089"/>
      <c r="AE67" s="1076"/>
      <c r="AF67" s="739"/>
      <c r="AG67" s="739"/>
      <c r="AH67" s="739"/>
      <c r="AI67" s="1082"/>
      <c r="AJ67" s="1084"/>
      <c r="AK67" s="1066"/>
      <c r="AL67" s="1066"/>
      <c r="AM67" s="1069"/>
      <c r="AN67" s="1083"/>
      <c r="AO67" s="1161"/>
      <c r="AP67" s="1064"/>
      <c r="AQ67" s="1064"/>
      <c r="AR67" s="1064"/>
      <c r="AS67" s="1064"/>
      <c r="AT67" s="1064"/>
      <c r="AU67" s="1064"/>
      <c r="AV67" s="1064"/>
      <c r="AW67" s="1064"/>
      <c r="AX67" s="1064"/>
      <c r="AY67" s="1064"/>
      <c r="AZ67" s="1158"/>
      <c r="BA67" s="1006"/>
      <c r="BB67" s="1200"/>
      <c r="BC67" s="1200"/>
      <c r="BD67" s="1200"/>
      <c r="BE67" s="1183"/>
    </row>
    <row r="68" spans="1:57" ht="85.5" customHeight="1" thickBot="1">
      <c r="A68" s="1238"/>
      <c r="B68" s="1044"/>
      <c r="C68" s="1241"/>
      <c r="D68" s="1083"/>
      <c r="E68" s="1059"/>
      <c r="F68" s="1057"/>
      <c r="G68" s="1061"/>
      <c r="H68" s="24" t="s">
        <v>379</v>
      </c>
      <c r="I68" s="71" t="s">
        <v>968</v>
      </c>
      <c r="J68" s="1139"/>
      <c r="K68" s="1104"/>
      <c r="L68" s="739"/>
      <c r="M68" s="1082"/>
      <c r="N68" s="1095"/>
      <c r="O68" s="1078"/>
      <c r="P68" s="25"/>
      <c r="Q68" s="25"/>
      <c r="R68" s="25"/>
      <c r="S68" s="1102"/>
      <c r="T68" s="1093"/>
      <c r="U68" s="1093"/>
      <c r="V68" s="1093"/>
      <c r="W68" s="1093"/>
      <c r="X68" s="1064"/>
      <c r="Y68" s="1088"/>
      <c r="Z68" s="1088"/>
      <c r="AA68" s="1090"/>
      <c r="AB68" s="1114"/>
      <c r="AC68" s="1089"/>
      <c r="AD68" s="1089"/>
      <c r="AE68" s="1076"/>
      <c r="AF68" s="739"/>
      <c r="AG68" s="739"/>
      <c r="AH68" s="739"/>
      <c r="AI68" s="1082"/>
      <c r="AJ68" s="1084"/>
      <c r="AK68" s="1067"/>
      <c r="AL68" s="1067"/>
      <c r="AM68" s="1070"/>
      <c r="AN68" s="1083"/>
      <c r="AO68" s="1162"/>
      <c r="AP68" s="1088"/>
      <c r="AQ68" s="1088"/>
      <c r="AR68" s="1088"/>
      <c r="AS68" s="1088"/>
      <c r="AT68" s="1088"/>
      <c r="AU68" s="1088"/>
      <c r="AV68" s="1088"/>
      <c r="AW68" s="1088"/>
      <c r="AX68" s="1088"/>
      <c r="AY68" s="1088"/>
      <c r="AZ68" s="1159"/>
      <c r="BA68" s="1007"/>
      <c r="BB68" s="1201"/>
      <c r="BC68" s="1201"/>
      <c r="BD68" s="1201"/>
      <c r="BE68" s="1184"/>
    </row>
    <row r="69" spans="1:57" ht="30" customHeight="1" thickBot="1">
      <c r="A69" s="1238"/>
      <c r="B69" s="1044"/>
      <c r="C69" s="1241"/>
      <c r="D69" s="1083"/>
      <c r="E69" s="1094" t="s">
        <v>994</v>
      </c>
      <c r="F69" s="1057"/>
      <c r="G69" s="1061"/>
      <c r="H69" s="24" t="s">
        <v>381</v>
      </c>
      <c r="I69" s="71" t="s">
        <v>968</v>
      </c>
      <c r="J69" s="1139"/>
      <c r="K69" s="1104"/>
      <c r="L69" s="739"/>
      <c r="M69" s="1082"/>
      <c r="N69" s="1095" t="s">
        <v>995</v>
      </c>
      <c r="O69" s="1055" t="s">
        <v>343</v>
      </c>
      <c r="P69" s="22" t="s">
        <v>344</v>
      </c>
      <c r="Q69" s="22" t="s">
        <v>345</v>
      </c>
      <c r="R69" s="22">
        <f>+IFERROR(VLOOKUP(Q69,[5]DATOS!$E$2:$F$17,2,FALSE),"")</f>
        <v>15</v>
      </c>
      <c r="S69" s="1063">
        <f>SUM(R69:R78)</f>
        <v>100</v>
      </c>
      <c r="T69" s="1063" t="str">
        <f>+IF(AND(S69&lt;=100,S69&gt;=96),"Fuerte",IF(AND(S69&lt;=95,S69&gt;=86),"Moderado",IF(AND(S69&lt;=85,J69&gt;=0),"Débil"," ")))</f>
        <v>Fuerte</v>
      </c>
      <c r="U69" s="1063" t="s">
        <v>346</v>
      </c>
      <c r="V69" s="1063" t="str">
        <f>IF(AND(EXACT(T69,"Fuerte"),(EXACT(U69,"Fuerte"))),"Fuerte",IF(AND(EXACT(T69,"Fuerte"),(EXACT(U69,"Moderado"))),"Moderado",IF(AND(EXACT(T69,"Fuerte"),(EXACT(U69,"Débil"))),"Débil",IF(AND(EXACT(T69,"Moderado"),(EXACT(U69,"Fuerte"))),"Moderado",IF(AND(EXACT(T69,"Moderado"),(EXACT(U69,"Moderado"))),"Moderado",IF(AND(EXACT(T69,"Moderado"),(EXACT(U69,"Débil"))),"Débil",IF(AND(EXACT(T69,"Débil"),(EXACT(U69,"Fuerte"))),"Débil",IF(AND(EXACT(T69,"Débil"),(EXACT(U69,"Moderado"))),"Débil",IF(AND(EXACT(T69,"Débil"),(EXACT(U69,"Débil"))),"Débil",)))))))))</f>
        <v>Fuerte</v>
      </c>
      <c r="W69" s="1063">
        <f>IF(V69="Fuerte",100,IF(V69="Moderado",50,IF(V69="Débil",0)))</f>
        <v>100</v>
      </c>
      <c r="X69" s="1064"/>
      <c r="Y69" s="1072" t="s">
        <v>988</v>
      </c>
      <c r="Z69" s="1115" t="s">
        <v>996</v>
      </c>
      <c r="AA69" s="1072" t="s">
        <v>997</v>
      </c>
      <c r="AB69" s="1114"/>
      <c r="AC69" s="1089"/>
      <c r="AD69" s="1089"/>
      <c r="AE69" s="1076"/>
      <c r="AF69" s="739"/>
      <c r="AG69" s="739"/>
      <c r="AH69" s="739"/>
      <c r="AI69" s="1082"/>
      <c r="AJ69" s="1084" t="s">
        <v>998</v>
      </c>
      <c r="AK69" s="1077">
        <v>43466</v>
      </c>
      <c r="AL69" s="1077">
        <v>43830</v>
      </c>
      <c r="AM69" s="1078" t="s">
        <v>999</v>
      </c>
      <c r="AN69" s="1083"/>
      <c r="AO69" s="1188"/>
      <c r="AP69" s="1093"/>
      <c r="AQ69" s="1093"/>
      <c r="AR69" s="1093"/>
      <c r="AS69" s="1093"/>
      <c r="AT69" s="1093"/>
      <c r="AU69" s="1093"/>
      <c r="AV69" s="1093"/>
      <c r="AW69" s="1093"/>
      <c r="AX69" s="1093"/>
      <c r="AY69" s="1093"/>
      <c r="AZ69" s="1179"/>
      <c r="BA69" s="1180"/>
      <c r="BB69" s="1181"/>
      <c r="BC69" s="1181"/>
      <c r="BD69" s="1181"/>
      <c r="BE69" s="1178"/>
    </row>
    <row r="70" spans="1:57" ht="30" customHeight="1" thickBot="1">
      <c r="A70" s="1238"/>
      <c r="B70" s="1044"/>
      <c r="C70" s="1241"/>
      <c r="D70" s="1083"/>
      <c r="E70" s="1061"/>
      <c r="F70" s="1057"/>
      <c r="G70" s="1061"/>
      <c r="H70" s="24" t="s">
        <v>385</v>
      </c>
      <c r="I70" s="71" t="s">
        <v>968</v>
      </c>
      <c r="J70" s="1139"/>
      <c r="K70" s="1104"/>
      <c r="L70" s="739"/>
      <c r="M70" s="1082"/>
      <c r="N70" s="1095"/>
      <c r="O70" s="739"/>
      <c r="P70" s="23" t="s">
        <v>355</v>
      </c>
      <c r="Q70" s="22" t="s">
        <v>356</v>
      </c>
      <c r="R70" s="22">
        <f>+IFERROR(VLOOKUP(Q70,[5]DATOS!$E$2:$F$17,2,FALSE),"")</f>
        <v>15</v>
      </c>
      <c r="S70" s="1064"/>
      <c r="T70" s="1064"/>
      <c r="U70" s="1064"/>
      <c r="V70" s="1064"/>
      <c r="W70" s="1064"/>
      <c r="X70" s="1064"/>
      <c r="Y70" s="739"/>
      <c r="Z70" s="1064"/>
      <c r="AA70" s="739"/>
      <c r="AB70" s="1114"/>
      <c r="AC70" s="1089"/>
      <c r="AD70" s="1089"/>
      <c r="AE70" s="1076"/>
      <c r="AF70" s="739"/>
      <c r="AG70" s="739"/>
      <c r="AH70" s="739"/>
      <c r="AI70" s="1082"/>
      <c r="AJ70" s="1084"/>
      <c r="AK70" s="1077"/>
      <c r="AL70" s="1077"/>
      <c r="AM70" s="1078"/>
      <c r="AN70" s="1083"/>
      <c r="AO70" s="1188"/>
      <c r="AP70" s="1093"/>
      <c r="AQ70" s="1093"/>
      <c r="AR70" s="1093"/>
      <c r="AS70" s="1093"/>
      <c r="AT70" s="1093"/>
      <c r="AU70" s="1093"/>
      <c r="AV70" s="1093"/>
      <c r="AW70" s="1093"/>
      <c r="AX70" s="1093"/>
      <c r="AY70" s="1093"/>
      <c r="AZ70" s="1179"/>
      <c r="BA70" s="1180"/>
      <c r="BB70" s="1181"/>
      <c r="BC70" s="1181"/>
      <c r="BD70" s="1181"/>
      <c r="BE70" s="1178"/>
    </row>
    <row r="71" spans="1:57" ht="30" customHeight="1" thickBot="1">
      <c r="A71" s="1238"/>
      <c r="B71" s="1044"/>
      <c r="C71" s="1241"/>
      <c r="D71" s="1083"/>
      <c r="E71" s="1061"/>
      <c r="F71" s="1057"/>
      <c r="G71" s="1061"/>
      <c r="H71" s="24" t="s">
        <v>387</v>
      </c>
      <c r="I71" s="71" t="s">
        <v>968</v>
      </c>
      <c r="J71" s="1139"/>
      <c r="K71" s="1104"/>
      <c r="L71" s="739"/>
      <c r="M71" s="1082"/>
      <c r="N71" s="1095"/>
      <c r="O71" s="739"/>
      <c r="P71" s="23" t="s">
        <v>360</v>
      </c>
      <c r="Q71" s="22" t="s">
        <v>361</v>
      </c>
      <c r="R71" s="22">
        <f>+IFERROR(VLOOKUP(Q71,[5]DATOS!$E$2:$F$17,2,FALSE),"")</f>
        <v>15</v>
      </c>
      <c r="S71" s="1064"/>
      <c r="T71" s="1064"/>
      <c r="U71" s="1064"/>
      <c r="V71" s="1064"/>
      <c r="W71" s="1064"/>
      <c r="X71" s="1064"/>
      <c r="Y71" s="739"/>
      <c r="Z71" s="1064"/>
      <c r="AA71" s="739"/>
      <c r="AB71" s="1114"/>
      <c r="AC71" s="1089"/>
      <c r="AD71" s="1089"/>
      <c r="AE71" s="1076"/>
      <c r="AF71" s="739"/>
      <c r="AG71" s="739"/>
      <c r="AH71" s="739"/>
      <c r="AI71" s="1082"/>
      <c r="AJ71" s="1084"/>
      <c r="AK71" s="1077"/>
      <c r="AL71" s="1077"/>
      <c r="AM71" s="1078"/>
      <c r="AN71" s="1083"/>
      <c r="AO71" s="1188"/>
      <c r="AP71" s="1093"/>
      <c r="AQ71" s="1093"/>
      <c r="AR71" s="1093"/>
      <c r="AS71" s="1093"/>
      <c r="AT71" s="1093"/>
      <c r="AU71" s="1093"/>
      <c r="AV71" s="1093"/>
      <c r="AW71" s="1093"/>
      <c r="AX71" s="1093"/>
      <c r="AY71" s="1093"/>
      <c r="AZ71" s="1179"/>
      <c r="BA71" s="1180"/>
      <c r="BB71" s="1181"/>
      <c r="BC71" s="1181"/>
      <c r="BD71" s="1181"/>
      <c r="BE71" s="1178"/>
    </row>
    <row r="72" spans="1:57" ht="30" customHeight="1" thickBot="1">
      <c r="A72" s="1238"/>
      <c r="B72" s="1044"/>
      <c r="C72" s="1241"/>
      <c r="D72" s="1083"/>
      <c r="E72" s="1061"/>
      <c r="F72" s="1057"/>
      <c r="G72" s="1061"/>
      <c r="H72" s="24" t="s">
        <v>390</v>
      </c>
      <c r="I72" s="71" t="s">
        <v>968</v>
      </c>
      <c r="J72" s="1139"/>
      <c r="K72" s="1104"/>
      <c r="L72" s="739"/>
      <c r="M72" s="1082"/>
      <c r="N72" s="1095"/>
      <c r="O72" s="739"/>
      <c r="P72" s="23" t="s">
        <v>364</v>
      </c>
      <c r="Q72" s="22" t="s">
        <v>365</v>
      </c>
      <c r="R72" s="22">
        <f>+IFERROR(VLOOKUP(Q72,[5]DATOS!$E$2:$F$17,2,FALSE),"")</f>
        <v>15</v>
      </c>
      <c r="S72" s="1064"/>
      <c r="T72" s="1064"/>
      <c r="U72" s="1064"/>
      <c r="V72" s="1064"/>
      <c r="W72" s="1064"/>
      <c r="X72" s="1064"/>
      <c r="Y72" s="739"/>
      <c r="Z72" s="1064"/>
      <c r="AA72" s="739"/>
      <c r="AB72" s="1114"/>
      <c r="AC72" s="1089"/>
      <c r="AD72" s="1089"/>
      <c r="AE72" s="1076"/>
      <c r="AF72" s="739"/>
      <c r="AG72" s="739"/>
      <c r="AH72" s="739"/>
      <c r="AI72" s="1082"/>
      <c r="AJ72" s="1084"/>
      <c r="AK72" s="1077"/>
      <c r="AL72" s="1077"/>
      <c r="AM72" s="1078"/>
      <c r="AN72" s="1083"/>
      <c r="AO72" s="1188"/>
      <c r="AP72" s="1093"/>
      <c r="AQ72" s="1093"/>
      <c r="AR72" s="1093"/>
      <c r="AS72" s="1093"/>
      <c r="AT72" s="1093"/>
      <c r="AU72" s="1093"/>
      <c r="AV72" s="1093"/>
      <c r="AW72" s="1093"/>
      <c r="AX72" s="1093"/>
      <c r="AY72" s="1093"/>
      <c r="AZ72" s="1179"/>
      <c r="BA72" s="1180"/>
      <c r="BB72" s="1181"/>
      <c r="BC72" s="1181"/>
      <c r="BD72" s="1181"/>
      <c r="BE72" s="1178"/>
    </row>
    <row r="73" spans="1:57" ht="18.75" customHeight="1" thickBot="1">
      <c r="A73" s="1238"/>
      <c r="B73" s="1044"/>
      <c r="C73" s="1241"/>
      <c r="D73" s="1083"/>
      <c r="E73" s="1061"/>
      <c r="F73" s="1057"/>
      <c r="G73" s="1061"/>
      <c r="H73" s="1096" t="s">
        <v>395</v>
      </c>
      <c r="I73" s="71" t="s">
        <v>968</v>
      </c>
      <c r="J73" s="1139"/>
      <c r="K73" s="1104"/>
      <c r="L73" s="739"/>
      <c r="M73" s="1082"/>
      <c r="N73" s="1095"/>
      <c r="O73" s="739"/>
      <c r="P73" s="23" t="s">
        <v>368</v>
      </c>
      <c r="Q73" s="22" t="s">
        <v>369</v>
      </c>
      <c r="R73" s="22">
        <f>+IFERROR(VLOOKUP(Q73,[5]DATOS!$E$2:$F$17,2,FALSE),"")</f>
        <v>15</v>
      </c>
      <c r="S73" s="1064"/>
      <c r="T73" s="1064"/>
      <c r="U73" s="1064"/>
      <c r="V73" s="1064"/>
      <c r="W73" s="1064"/>
      <c r="X73" s="1064"/>
      <c r="Y73" s="739"/>
      <c r="Z73" s="1064"/>
      <c r="AA73" s="739"/>
      <c r="AB73" s="1114"/>
      <c r="AC73" s="1089"/>
      <c r="AD73" s="1089"/>
      <c r="AE73" s="1076"/>
      <c r="AF73" s="739"/>
      <c r="AG73" s="739"/>
      <c r="AH73" s="739"/>
      <c r="AI73" s="1082"/>
      <c r="AJ73" s="1084"/>
      <c r="AK73" s="1077"/>
      <c r="AL73" s="1077"/>
      <c r="AM73" s="1078"/>
      <c r="AN73" s="1083"/>
      <c r="AO73" s="1188"/>
      <c r="AP73" s="1093"/>
      <c r="AQ73" s="1093"/>
      <c r="AR73" s="1093"/>
      <c r="AS73" s="1093"/>
      <c r="AT73" s="1093"/>
      <c r="AU73" s="1093"/>
      <c r="AV73" s="1093"/>
      <c r="AW73" s="1093"/>
      <c r="AX73" s="1093"/>
      <c r="AY73" s="1093"/>
      <c r="AZ73" s="1179"/>
      <c r="BA73" s="1180"/>
      <c r="BB73" s="1181"/>
      <c r="BC73" s="1181"/>
      <c r="BD73" s="1181"/>
      <c r="BE73" s="1178"/>
    </row>
    <row r="74" spans="1:57" ht="45.75" customHeight="1" thickBot="1">
      <c r="A74" s="1238"/>
      <c r="B74" s="1044"/>
      <c r="C74" s="1241"/>
      <c r="D74" s="1083"/>
      <c r="E74" s="1061"/>
      <c r="F74" s="1057"/>
      <c r="G74" s="1061"/>
      <c r="H74" s="1096"/>
      <c r="I74" s="71" t="s">
        <v>968</v>
      </c>
      <c r="J74" s="1139"/>
      <c r="K74" s="1104"/>
      <c r="L74" s="739"/>
      <c r="M74" s="1082"/>
      <c r="N74" s="1095"/>
      <c r="O74" s="739"/>
      <c r="P74" s="23" t="s">
        <v>372</v>
      </c>
      <c r="Q74" s="22" t="s">
        <v>373</v>
      </c>
      <c r="R74" s="22">
        <f>+IFERROR(VLOOKUP(Q74,[5]DATOS!$E$2:$F$17,2,FALSE),"")</f>
        <v>15</v>
      </c>
      <c r="S74" s="1064"/>
      <c r="T74" s="1064"/>
      <c r="U74" s="1064"/>
      <c r="V74" s="1064"/>
      <c r="W74" s="1064"/>
      <c r="X74" s="1064"/>
      <c r="Y74" s="739"/>
      <c r="Z74" s="1064"/>
      <c r="AA74" s="739"/>
      <c r="AB74" s="1114"/>
      <c r="AC74" s="1089"/>
      <c r="AD74" s="1089"/>
      <c r="AE74" s="1076"/>
      <c r="AF74" s="739"/>
      <c r="AG74" s="739"/>
      <c r="AH74" s="739"/>
      <c r="AI74" s="1082"/>
      <c r="AJ74" s="1084"/>
      <c r="AK74" s="1077"/>
      <c r="AL74" s="1077"/>
      <c r="AM74" s="1078"/>
      <c r="AN74" s="1083"/>
      <c r="AO74" s="1188"/>
      <c r="AP74" s="1093"/>
      <c r="AQ74" s="1093"/>
      <c r="AR74" s="1093"/>
      <c r="AS74" s="1093"/>
      <c r="AT74" s="1093"/>
      <c r="AU74" s="1093"/>
      <c r="AV74" s="1093"/>
      <c r="AW74" s="1093"/>
      <c r="AX74" s="1093"/>
      <c r="AY74" s="1093"/>
      <c r="AZ74" s="1179"/>
      <c r="BA74" s="1180"/>
      <c r="BB74" s="1181"/>
      <c r="BC74" s="1181"/>
      <c r="BD74" s="1181"/>
      <c r="BE74" s="1178"/>
    </row>
    <row r="75" spans="1:57" ht="113.25" customHeight="1" thickBot="1">
      <c r="A75" s="1238"/>
      <c r="B75" s="1044"/>
      <c r="C75" s="1241"/>
      <c r="D75" s="1083"/>
      <c r="E75" s="1061"/>
      <c r="F75" s="1057"/>
      <c r="G75" s="1061"/>
      <c r="H75" s="1079" t="s">
        <v>397</v>
      </c>
      <c r="I75" s="71" t="s">
        <v>968</v>
      </c>
      <c r="J75" s="1139"/>
      <c r="K75" s="1104"/>
      <c r="L75" s="739"/>
      <c r="M75" s="1082"/>
      <c r="N75" s="1095"/>
      <c r="O75" s="739"/>
      <c r="P75" s="23" t="s">
        <v>376</v>
      </c>
      <c r="Q75" s="26" t="s">
        <v>377</v>
      </c>
      <c r="R75" s="22">
        <f>+IFERROR(VLOOKUP(Q75,[5]DATOS!$E$2:$F$17,2,FALSE),"")</f>
        <v>10</v>
      </c>
      <c r="S75" s="1064"/>
      <c r="T75" s="1064"/>
      <c r="U75" s="1064"/>
      <c r="V75" s="1064"/>
      <c r="W75" s="1064"/>
      <c r="X75" s="1064"/>
      <c r="Y75" s="739"/>
      <c r="Z75" s="1064"/>
      <c r="AA75" s="739"/>
      <c r="AB75" s="1114"/>
      <c r="AC75" s="1089"/>
      <c r="AD75" s="1089"/>
      <c r="AE75" s="1076"/>
      <c r="AF75" s="739"/>
      <c r="AG75" s="739"/>
      <c r="AH75" s="739"/>
      <c r="AI75" s="1082"/>
      <c r="AJ75" s="1084"/>
      <c r="AK75" s="1077"/>
      <c r="AL75" s="1077"/>
      <c r="AM75" s="1078"/>
      <c r="AN75" s="1083"/>
      <c r="AO75" s="1188"/>
      <c r="AP75" s="1093"/>
      <c r="AQ75" s="1093"/>
      <c r="AR75" s="1093"/>
      <c r="AS75" s="1093"/>
      <c r="AT75" s="1093"/>
      <c r="AU75" s="1093"/>
      <c r="AV75" s="1093"/>
      <c r="AW75" s="1093"/>
      <c r="AX75" s="1093"/>
      <c r="AY75" s="1093"/>
      <c r="AZ75" s="1179"/>
      <c r="BA75" s="1180"/>
      <c r="BB75" s="1181"/>
      <c r="BC75" s="1181"/>
      <c r="BD75" s="1181"/>
      <c r="BE75" s="1178"/>
    </row>
    <row r="76" spans="1:57" ht="26.25" customHeight="1" thickBot="1">
      <c r="A76" s="1238"/>
      <c r="B76" s="1044"/>
      <c r="C76" s="1241"/>
      <c r="D76" s="1083"/>
      <c r="E76" s="1061"/>
      <c r="F76" s="1057"/>
      <c r="G76" s="1061"/>
      <c r="H76" s="1080"/>
      <c r="I76" s="71" t="s">
        <v>968</v>
      </c>
      <c r="J76" s="1139"/>
      <c r="K76" s="1104"/>
      <c r="L76" s="739"/>
      <c r="M76" s="1082"/>
      <c r="N76" s="1061"/>
      <c r="O76" s="739"/>
      <c r="P76" s="1063"/>
      <c r="Q76" s="1063"/>
      <c r="R76" s="1063"/>
      <c r="S76" s="1064"/>
      <c r="T76" s="1064"/>
      <c r="U76" s="1064"/>
      <c r="V76" s="1064"/>
      <c r="W76" s="1064"/>
      <c r="X76" s="1064"/>
      <c r="Y76" s="739"/>
      <c r="Z76" s="1064"/>
      <c r="AA76" s="739"/>
      <c r="AB76" s="1114"/>
      <c r="AC76" s="1089"/>
      <c r="AD76" s="1089"/>
      <c r="AE76" s="1076"/>
      <c r="AF76" s="739"/>
      <c r="AG76" s="739"/>
      <c r="AH76" s="739"/>
      <c r="AI76" s="1082"/>
      <c r="AJ76" s="1116" t="s">
        <v>1000</v>
      </c>
      <c r="AK76" s="1118" t="s">
        <v>1001</v>
      </c>
      <c r="AL76" s="1118" t="s">
        <v>1002</v>
      </c>
      <c r="AM76" s="1072" t="s">
        <v>1003</v>
      </c>
      <c r="AN76" s="1083"/>
      <c r="AO76" s="1188"/>
      <c r="AP76" s="1093"/>
      <c r="AQ76" s="1093"/>
      <c r="AR76" s="1093"/>
      <c r="AS76" s="1093"/>
      <c r="AT76" s="1093"/>
      <c r="AU76" s="1093"/>
      <c r="AV76" s="1093"/>
      <c r="AW76" s="1093"/>
      <c r="AX76" s="1093"/>
      <c r="AY76" s="1093"/>
      <c r="AZ76" s="1179"/>
      <c r="BA76" s="1180"/>
      <c r="BB76" s="1181"/>
      <c r="BC76" s="1181"/>
      <c r="BD76" s="1181"/>
      <c r="BE76" s="1178"/>
    </row>
    <row r="77" spans="1:57" ht="18.75" customHeight="1" thickBot="1">
      <c r="A77" s="1238"/>
      <c r="B77" s="1044"/>
      <c r="C77" s="1241"/>
      <c r="D77" s="1083"/>
      <c r="E77" s="1061"/>
      <c r="F77" s="1057"/>
      <c r="G77" s="1061"/>
      <c r="H77" s="1096" t="s">
        <v>398</v>
      </c>
      <c r="I77" s="71" t="s">
        <v>968</v>
      </c>
      <c r="J77" s="1139"/>
      <c r="K77" s="1104"/>
      <c r="L77" s="739"/>
      <c r="M77" s="1082"/>
      <c r="N77" s="1061"/>
      <c r="O77" s="739"/>
      <c r="P77" s="1064"/>
      <c r="Q77" s="1064"/>
      <c r="R77" s="1064"/>
      <c r="S77" s="1064"/>
      <c r="T77" s="1064"/>
      <c r="U77" s="1064"/>
      <c r="V77" s="1064"/>
      <c r="W77" s="1064"/>
      <c r="X77" s="1064"/>
      <c r="Y77" s="739"/>
      <c r="Z77" s="1064"/>
      <c r="AA77" s="739"/>
      <c r="AB77" s="1114"/>
      <c r="AC77" s="1089"/>
      <c r="AD77" s="1089"/>
      <c r="AE77" s="1076"/>
      <c r="AF77" s="739"/>
      <c r="AG77" s="739"/>
      <c r="AH77" s="739"/>
      <c r="AI77" s="1082"/>
      <c r="AJ77" s="1117"/>
      <c r="AK77" s="1119"/>
      <c r="AL77" s="1119"/>
      <c r="AM77" s="739"/>
      <c r="AN77" s="1083"/>
      <c r="AO77" s="1188"/>
      <c r="AP77" s="1093"/>
      <c r="AQ77" s="1093"/>
      <c r="AR77" s="1093"/>
      <c r="AS77" s="1093"/>
      <c r="AT77" s="1093"/>
      <c r="AU77" s="1093"/>
      <c r="AV77" s="1093"/>
      <c r="AW77" s="1093"/>
      <c r="AX77" s="1093"/>
      <c r="AY77" s="1093"/>
      <c r="AZ77" s="1179"/>
      <c r="BA77" s="1180"/>
      <c r="BB77" s="1181"/>
      <c r="BC77" s="1181"/>
      <c r="BD77" s="1181"/>
      <c r="BE77" s="1178"/>
    </row>
    <row r="78" spans="1:57" ht="9.75" customHeight="1" thickBot="1">
      <c r="A78" s="1238"/>
      <c r="B78" s="1044"/>
      <c r="C78" s="1241"/>
      <c r="D78" s="1083"/>
      <c r="E78" s="1061"/>
      <c r="F78" s="1057"/>
      <c r="G78" s="1061"/>
      <c r="H78" s="1096"/>
      <c r="I78" s="71" t="s">
        <v>968</v>
      </c>
      <c r="J78" s="1139"/>
      <c r="K78" s="1104"/>
      <c r="L78" s="739"/>
      <c r="M78" s="1082"/>
      <c r="N78" s="1061"/>
      <c r="O78" s="739"/>
      <c r="P78" s="1064"/>
      <c r="Q78" s="1064"/>
      <c r="R78" s="1064"/>
      <c r="S78" s="1064"/>
      <c r="T78" s="1064"/>
      <c r="U78" s="1064"/>
      <c r="V78" s="1064"/>
      <c r="W78" s="1064"/>
      <c r="X78" s="1064"/>
      <c r="Y78" s="739"/>
      <c r="Z78" s="1064"/>
      <c r="AA78" s="739"/>
      <c r="AB78" s="1114"/>
      <c r="AC78" s="1089"/>
      <c r="AD78" s="1089"/>
      <c r="AE78" s="1076"/>
      <c r="AF78" s="739"/>
      <c r="AG78" s="739"/>
      <c r="AH78" s="739"/>
      <c r="AI78" s="1082"/>
      <c r="AJ78" s="1117"/>
      <c r="AK78" s="1119"/>
      <c r="AL78" s="1119"/>
      <c r="AM78" s="739"/>
      <c r="AN78" s="1083"/>
      <c r="AO78" s="1188"/>
      <c r="AP78" s="1093"/>
      <c r="AQ78" s="1093"/>
      <c r="AR78" s="1093"/>
      <c r="AS78" s="1093"/>
      <c r="AT78" s="1093"/>
      <c r="AU78" s="1093"/>
      <c r="AV78" s="1093"/>
      <c r="AW78" s="1093"/>
      <c r="AX78" s="1093"/>
      <c r="AY78" s="1093"/>
      <c r="AZ78" s="1179"/>
      <c r="BA78" s="1180"/>
      <c r="BB78" s="1181"/>
      <c r="BC78" s="1181"/>
      <c r="BD78" s="1181"/>
      <c r="BE78" s="1178"/>
    </row>
    <row r="79" spans="1:57" ht="18.75" customHeight="1" thickBot="1">
      <c r="A79" s="1238"/>
      <c r="B79" s="1044"/>
      <c r="C79" s="1241"/>
      <c r="D79" s="1083"/>
      <c r="E79" s="1061"/>
      <c r="F79" s="1057"/>
      <c r="G79" s="1061"/>
      <c r="H79" s="1096" t="s">
        <v>399</v>
      </c>
      <c r="I79" s="71" t="s">
        <v>968</v>
      </c>
      <c r="J79" s="1139"/>
      <c r="K79" s="1104"/>
      <c r="L79" s="739"/>
      <c r="M79" s="1082"/>
      <c r="N79" s="1061"/>
      <c r="O79" s="739"/>
      <c r="P79" s="1064"/>
      <c r="Q79" s="1064"/>
      <c r="R79" s="1064"/>
      <c r="S79" s="1064"/>
      <c r="T79" s="1064"/>
      <c r="U79" s="1064"/>
      <c r="V79" s="1064"/>
      <c r="W79" s="1064"/>
      <c r="X79" s="1064"/>
      <c r="Y79" s="739"/>
      <c r="Z79" s="1064"/>
      <c r="AA79" s="739"/>
      <c r="AB79" s="1114"/>
      <c r="AC79" s="1089"/>
      <c r="AD79" s="1089"/>
      <c r="AE79" s="1076"/>
      <c r="AF79" s="739"/>
      <c r="AG79" s="739"/>
      <c r="AH79" s="739"/>
      <c r="AI79" s="1082"/>
      <c r="AJ79" s="1117"/>
      <c r="AK79" s="1119"/>
      <c r="AL79" s="1119"/>
      <c r="AM79" s="739"/>
      <c r="AN79" s="1083"/>
      <c r="AO79" s="1188"/>
      <c r="AP79" s="1093"/>
      <c r="AQ79" s="1093"/>
      <c r="AR79" s="1093"/>
      <c r="AS79" s="1093"/>
      <c r="AT79" s="1093"/>
      <c r="AU79" s="1093"/>
      <c r="AV79" s="1093"/>
      <c r="AW79" s="1093"/>
      <c r="AX79" s="1093"/>
      <c r="AY79" s="1093"/>
      <c r="AZ79" s="1179"/>
      <c r="BA79" s="1180"/>
      <c r="BB79" s="1181"/>
      <c r="BC79" s="1181"/>
      <c r="BD79" s="1181"/>
      <c r="BE79" s="1178"/>
    </row>
    <row r="80" spans="1:57" ht="12.75" customHeight="1" thickBot="1">
      <c r="A80" s="1238"/>
      <c r="B80" s="1044"/>
      <c r="C80" s="1241"/>
      <c r="D80" s="1083"/>
      <c r="E80" s="1061"/>
      <c r="F80" s="1057"/>
      <c r="G80" s="1061"/>
      <c r="H80" s="1096"/>
      <c r="I80" s="71" t="s">
        <v>968</v>
      </c>
      <c r="J80" s="1139"/>
      <c r="K80" s="1104"/>
      <c r="L80" s="739"/>
      <c r="M80" s="1082"/>
      <c r="N80" s="1061"/>
      <c r="O80" s="739"/>
      <c r="P80" s="1064"/>
      <c r="Q80" s="1064"/>
      <c r="R80" s="1064"/>
      <c r="S80" s="1064"/>
      <c r="T80" s="1064"/>
      <c r="U80" s="1064"/>
      <c r="V80" s="1064"/>
      <c r="W80" s="1064"/>
      <c r="X80" s="1064"/>
      <c r="Y80" s="739"/>
      <c r="Z80" s="1064"/>
      <c r="AA80" s="739"/>
      <c r="AB80" s="1114"/>
      <c r="AC80" s="1089"/>
      <c r="AD80" s="1089"/>
      <c r="AE80" s="1076"/>
      <c r="AF80" s="739"/>
      <c r="AG80" s="739"/>
      <c r="AH80" s="739"/>
      <c r="AI80" s="1082"/>
      <c r="AJ80" s="1117"/>
      <c r="AK80" s="1119"/>
      <c r="AL80" s="1119"/>
      <c r="AM80" s="739"/>
      <c r="AN80" s="1083"/>
      <c r="AO80" s="1188"/>
      <c r="AP80" s="1093"/>
      <c r="AQ80" s="1093"/>
      <c r="AR80" s="1093"/>
      <c r="AS80" s="1093"/>
      <c r="AT80" s="1093"/>
      <c r="AU80" s="1093"/>
      <c r="AV80" s="1093"/>
      <c r="AW80" s="1093"/>
      <c r="AX80" s="1093"/>
      <c r="AY80" s="1093"/>
      <c r="AZ80" s="1179"/>
      <c r="BA80" s="1180"/>
      <c r="BB80" s="1181"/>
      <c r="BC80" s="1181"/>
      <c r="BD80" s="1181"/>
      <c r="BE80" s="1178"/>
    </row>
    <row r="81" spans="1:57" ht="18.75" customHeight="1" thickBot="1">
      <c r="A81" s="1238"/>
      <c r="B81" s="1044"/>
      <c r="C81" s="1241"/>
      <c r="D81" s="1083"/>
      <c r="E81" s="1061"/>
      <c r="F81" s="1057"/>
      <c r="G81" s="1061"/>
      <c r="H81" s="1096" t="s">
        <v>400</v>
      </c>
      <c r="I81" s="71" t="s">
        <v>968</v>
      </c>
      <c r="J81" s="1139"/>
      <c r="K81" s="1104"/>
      <c r="L81" s="739"/>
      <c r="M81" s="1082"/>
      <c r="N81" s="1061"/>
      <c r="O81" s="739"/>
      <c r="P81" s="1064"/>
      <c r="Q81" s="1064"/>
      <c r="R81" s="1064"/>
      <c r="S81" s="1064"/>
      <c r="T81" s="1064"/>
      <c r="U81" s="1064"/>
      <c r="V81" s="1064"/>
      <c r="W81" s="1064"/>
      <c r="X81" s="1064"/>
      <c r="Y81" s="739"/>
      <c r="Z81" s="1064"/>
      <c r="AA81" s="739"/>
      <c r="AB81" s="1114"/>
      <c r="AC81" s="1089"/>
      <c r="AD81" s="1089"/>
      <c r="AE81" s="1076"/>
      <c r="AF81" s="739"/>
      <c r="AG81" s="739"/>
      <c r="AH81" s="739"/>
      <c r="AI81" s="1082"/>
      <c r="AJ81" s="1117"/>
      <c r="AK81" s="1119"/>
      <c r="AL81" s="1119"/>
      <c r="AM81" s="739"/>
      <c r="AN81" s="1083"/>
      <c r="AO81" s="1188"/>
      <c r="AP81" s="1093"/>
      <c r="AQ81" s="1093"/>
      <c r="AR81" s="1093"/>
      <c r="AS81" s="1093"/>
      <c r="AT81" s="1093"/>
      <c r="AU81" s="1093"/>
      <c r="AV81" s="1093"/>
      <c r="AW81" s="1093"/>
      <c r="AX81" s="1093"/>
      <c r="AY81" s="1093"/>
      <c r="AZ81" s="1179"/>
      <c r="BA81" s="1180"/>
      <c r="BB81" s="1181"/>
      <c r="BC81" s="1181"/>
      <c r="BD81" s="1181"/>
      <c r="BE81" s="1178"/>
    </row>
    <row r="82" spans="1:57" ht="12.75" customHeight="1" thickBot="1">
      <c r="A82" s="1238"/>
      <c r="B82" s="1044"/>
      <c r="C82" s="1241"/>
      <c r="D82" s="1083"/>
      <c r="E82" s="1061"/>
      <c r="F82" s="1057"/>
      <c r="G82" s="1061"/>
      <c r="H82" s="1096"/>
      <c r="I82" s="71" t="s">
        <v>968</v>
      </c>
      <c r="J82" s="1139"/>
      <c r="K82" s="1104"/>
      <c r="L82" s="739"/>
      <c r="M82" s="1082"/>
      <c r="N82" s="1061"/>
      <c r="O82" s="739"/>
      <c r="P82" s="1064"/>
      <c r="Q82" s="1064"/>
      <c r="R82" s="1064"/>
      <c r="S82" s="1064"/>
      <c r="T82" s="1064"/>
      <c r="U82" s="1064"/>
      <c r="V82" s="1064"/>
      <c r="W82" s="1064"/>
      <c r="X82" s="1064"/>
      <c r="Y82" s="739"/>
      <c r="Z82" s="1064"/>
      <c r="AA82" s="739"/>
      <c r="AB82" s="1114"/>
      <c r="AC82" s="1089"/>
      <c r="AD82" s="1089"/>
      <c r="AE82" s="1076"/>
      <c r="AF82" s="739"/>
      <c r="AG82" s="739"/>
      <c r="AH82" s="739"/>
      <c r="AI82" s="1082"/>
      <c r="AJ82" s="1117"/>
      <c r="AK82" s="1119"/>
      <c r="AL82" s="1119"/>
      <c r="AM82" s="739"/>
      <c r="AN82" s="1083"/>
      <c r="AO82" s="1188"/>
      <c r="AP82" s="1093"/>
      <c r="AQ82" s="1093"/>
      <c r="AR82" s="1093"/>
      <c r="AS82" s="1093"/>
      <c r="AT82" s="1093"/>
      <c r="AU82" s="1093"/>
      <c r="AV82" s="1093"/>
      <c r="AW82" s="1093"/>
      <c r="AX82" s="1093"/>
      <c r="AY82" s="1093"/>
      <c r="AZ82" s="1179"/>
      <c r="BA82" s="1180"/>
      <c r="BB82" s="1181"/>
      <c r="BC82" s="1181"/>
      <c r="BD82" s="1181"/>
      <c r="BE82" s="1178"/>
    </row>
    <row r="83" spans="1:57" ht="14.25" customHeight="1" thickBot="1">
      <c r="A83" s="1238"/>
      <c r="B83" s="1044"/>
      <c r="C83" s="1241"/>
      <c r="D83" s="1083"/>
      <c r="E83" s="1061"/>
      <c r="F83" s="1057"/>
      <c r="G83" s="1061"/>
      <c r="H83" s="1079" t="s">
        <v>401</v>
      </c>
      <c r="I83" s="71" t="s">
        <v>968</v>
      </c>
      <c r="J83" s="1139"/>
      <c r="K83" s="1104"/>
      <c r="L83" s="739"/>
      <c r="M83" s="1082"/>
      <c r="N83" s="1061"/>
      <c r="O83" s="739"/>
      <c r="P83" s="1064"/>
      <c r="Q83" s="1064"/>
      <c r="R83" s="1064"/>
      <c r="S83" s="1064"/>
      <c r="T83" s="1064"/>
      <c r="U83" s="1064"/>
      <c r="V83" s="1064"/>
      <c r="W83" s="1064"/>
      <c r="X83" s="1064"/>
      <c r="Y83" s="739"/>
      <c r="Z83" s="1064"/>
      <c r="AA83" s="739"/>
      <c r="AB83" s="1114"/>
      <c r="AC83" s="1089"/>
      <c r="AD83" s="1089"/>
      <c r="AE83" s="1076"/>
      <c r="AF83" s="739"/>
      <c r="AG83" s="739"/>
      <c r="AH83" s="739"/>
      <c r="AI83" s="1082"/>
      <c r="AJ83" s="1117"/>
      <c r="AK83" s="1119"/>
      <c r="AL83" s="1119"/>
      <c r="AM83" s="739"/>
      <c r="AN83" s="1083"/>
      <c r="AO83" s="1188"/>
      <c r="AP83" s="1093"/>
      <c r="AQ83" s="1093"/>
      <c r="AR83" s="1093"/>
      <c r="AS83" s="1093"/>
      <c r="AT83" s="1093"/>
      <c r="AU83" s="1093"/>
      <c r="AV83" s="1093"/>
      <c r="AW83" s="1093"/>
      <c r="AX83" s="1093"/>
      <c r="AY83" s="1093"/>
      <c r="AZ83" s="1179"/>
      <c r="BA83" s="1180"/>
      <c r="BB83" s="1181"/>
      <c r="BC83" s="1181"/>
      <c r="BD83" s="1181"/>
      <c r="BE83" s="1178"/>
    </row>
    <row r="84" spans="1:57" ht="13.5" customHeight="1" thickBot="1">
      <c r="A84" s="1238"/>
      <c r="B84" s="1044"/>
      <c r="C84" s="1241"/>
      <c r="D84" s="1083"/>
      <c r="E84" s="1061"/>
      <c r="F84" s="1057"/>
      <c r="G84" s="1061"/>
      <c r="H84" s="1080"/>
      <c r="I84" s="71" t="s">
        <v>968</v>
      </c>
      <c r="J84" s="1139"/>
      <c r="K84" s="1104"/>
      <c r="L84" s="739"/>
      <c r="M84" s="1082"/>
      <c r="N84" s="1061"/>
      <c r="O84" s="739"/>
      <c r="P84" s="1064"/>
      <c r="Q84" s="1064"/>
      <c r="R84" s="1064"/>
      <c r="S84" s="1064"/>
      <c r="T84" s="1064"/>
      <c r="U84" s="1064"/>
      <c r="V84" s="1064"/>
      <c r="W84" s="1064"/>
      <c r="X84" s="1064"/>
      <c r="Y84" s="739"/>
      <c r="Z84" s="1064"/>
      <c r="AA84" s="739"/>
      <c r="AB84" s="1114"/>
      <c r="AC84" s="1089"/>
      <c r="AD84" s="1089"/>
      <c r="AE84" s="1076"/>
      <c r="AF84" s="739"/>
      <c r="AG84" s="739"/>
      <c r="AH84" s="739"/>
      <c r="AI84" s="1082"/>
      <c r="AJ84" s="1117"/>
      <c r="AK84" s="1119"/>
      <c r="AL84" s="1119"/>
      <c r="AM84" s="739"/>
      <c r="AN84" s="1083"/>
      <c r="AO84" s="1188"/>
      <c r="AP84" s="1093"/>
      <c r="AQ84" s="1093"/>
      <c r="AR84" s="1093"/>
      <c r="AS84" s="1093"/>
      <c r="AT84" s="1093"/>
      <c r="AU84" s="1093"/>
      <c r="AV84" s="1093"/>
      <c r="AW84" s="1093"/>
      <c r="AX84" s="1093"/>
      <c r="AY84" s="1093"/>
      <c r="AZ84" s="1179"/>
      <c r="BA84" s="1180"/>
      <c r="BB84" s="1181"/>
      <c r="BC84" s="1181"/>
      <c r="BD84" s="1181"/>
      <c r="BE84" s="1178"/>
    </row>
    <row r="85" spans="1:57" ht="18.75" customHeight="1" thickBot="1">
      <c r="A85" s="1238"/>
      <c r="B85" s="1044"/>
      <c r="C85" s="1241"/>
      <c r="D85" s="1083"/>
      <c r="E85" s="1061"/>
      <c r="F85" s="1057"/>
      <c r="G85" s="1061"/>
      <c r="H85" s="1086" t="s">
        <v>402</v>
      </c>
      <c r="I85" s="71" t="s">
        <v>968</v>
      </c>
      <c r="J85" s="1139"/>
      <c r="K85" s="1104"/>
      <c r="L85" s="739"/>
      <c r="M85" s="1082"/>
      <c r="N85" s="1061"/>
      <c r="O85" s="739"/>
      <c r="P85" s="1064"/>
      <c r="Q85" s="1064"/>
      <c r="R85" s="1064"/>
      <c r="S85" s="1064"/>
      <c r="T85" s="1064"/>
      <c r="U85" s="1064"/>
      <c r="V85" s="1064"/>
      <c r="W85" s="1064"/>
      <c r="X85" s="1064"/>
      <c r="Y85" s="739"/>
      <c r="Z85" s="1064"/>
      <c r="AA85" s="739"/>
      <c r="AB85" s="1114"/>
      <c r="AC85" s="1089"/>
      <c r="AD85" s="1089"/>
      <c r="AE85" s="1076"/>
      <c r="AF85" s="739"/>
      <c r="AG85" s="739"/>
      <c r="AH85" s="739"/>
      <c r="AI85" s="1082"/>
      <c r="AJ85" s="1117"/>
      <c r="AK85" s="1119"/>
      <c r="AL85" s="1119"/>
      <c r="AM85" s="739"/>
      <c r="AN85" s="1083"/>
      <c r="AO85" s="1188"/>
      <c r="AP85" s="1093"/>
      <c r="AQ85" s="1093"/>
      <c r="AR85" s="1093"/>
      <c r="AS85" s="1093"/>
      <c r="AT85" s="1093"/>
      <c r="AU85" s="1093"/>
      <c r="AV85" s="1093"/>
      <c r="AW85" s="1093"/>
      <c r="AX85" s="1093"/>
      <c r="AY85" s="1093"/>
      <c r="AZ85" s="1179"/>
      <c r="BA85" s="1180"/>
      <c r="BB85" s="1181"/>
      <c r="BC85" s="1181"/>
      <c r="BD85" s="1181"/>
      <c r="BE85" s="1178"/>
    </row>
    <row r="86" spans="1:57" ht="15.75" customHeight="1" thickBot="1">
      <c r="A86" s="1239"/>
      <c r="B86" s="1045"/>
      <c r="C86" s="1242"/>
      <c r="D86" s="1134"/>
      <c r="E86" s="1062"/>
      <c r="F86" s="1149"/>
      <c r="G86" s="1062"/>
      <c r="H86" s="1140"/>
      <c r="I86" s="71" t="s">
        <v>968</v>
      </c>
      <c r="J86" s="1150"/>
      <c r="K86" s="1151"/>
      <c r="L86" s="740"/>
      <c r="M86" s="1235"/>
      <c r="N86" s="1062"/>
      <c r="O86" s="740"/>
      <c r="P86" s="1133"/>
      <c r="Q86" s="1133"/>
      <c r="R86" s="1133"/>
      <c r="S86" s="1133"/>
      <c r="T86" s="1133"/>
      <c r="U86" s="1133"/>
      <c r="V86" s="1133"/>
      <c r="W86" s="1133"/>
      <c r="X86" s="1133"/>
      <c r="Y86" s="740"/>
      <c r="Z86" s="1133"/>
      <c r="AA86" s="740"/>
      <c r="AB86" s="1145"/>
      <c r="AC86" s="1231"/>
      <c r="AD86" s="1231"/>
      <c r="AE86" s="1146"/>
      <c r="AF86" s="740"/>
      <c r="AG86" s="740"/>
      <c r="AH86" s="740"/>
      <c r="AI86" s="1235"/>
      <c r="AJ86" s="1214"/>
      <c r="AK86" s="1120"/>
      <c r="AL86" s="1120"/>
      <c r="AM86" s="740"/>
      <c r="AN86" s="1134"/>
      <c r="AO86" s="1206"/>
      <c r="AP86" s="1207"/>
      <c r="AQ86" s="1207"/>
      <c r="AR86" s="1207"/>
      <c r="AS86" s="1207"/>
      <c r="AT86" s="1207"/>
      <c r="AU86" s="1207"/>
      <c r="AV86" s="1207"/>
      <c r="AW86" s="1207"/>
      <c r="AX86" s="1207"/>
      <c r="AY86" s="1207"/>
      <c r="AZ86" s="1212"/>
      <c r="BA86" s="1213"/>
      <c r="BB86" s="1197"/>
      <c r="BC86" s="1197"/>
      <c r="BD86" s="1197"/>
      <c r="BE86" s="1208"/>
    </row>
    <row r="87" spans="1:57" ht="37.5" customHeight="1" thickBot="1">
      <c r="A87" s="1078">
        <v>4</v>
      </c>
      <c r="B87" s="1046" t="s">
        <v>1004</v>
      </c>
      <c r="C87" s="1078" t="s">
        <v>1005</v>
      </c>
      <c r="D87" s="1218" t="s">
        <v>334</v>
      </c>
      <c r="E87" s="1078" t="s">
        <v>1006</v>
      </c>
      <c r="F87" s="1078" t="s">
        <v>1007</v>
      </c>
      <c r="G87" s="1060" t="s">
        <v>338</v>
      </c>
      <c r="H87" s="70" t="s">
        <v>339</v>
      </c>
      <c r="I87" s="71" t="s">
        <v>968</v>
      </c>
      <c r="J87" s="1138">
        <f>COUNTIF(I87:I112,[3]DATOS!$D$24)</f>
        <v>26</v>
      </c>
      <c r="K87" s="1038" t="str">
        <f>+IF(AND(J87&lt;6,J87&gt;0),"Moderado",IF(AND(J87&lt;12,J87&gt;5),"Mayor",IF(AND(J87&lt;20,J87&gt;11),"Catastrófico","Responda las Preguntas de Impacto")))</f>
        <v>Responda las Preguntas de Impacto</v>
      </c>
      <c r="L87" s="1055" t="str">
        <f>IF(AND(EXACT(G87,"Rara vez"),(EXACT(K87,"Moderado"))),"Moderado",IF(AND(EXACT(G87,"Rara vez"),(EXACT(K87,"Mayor"))),"Alto",IF(AND(EXACT(G87,"Rara vez"),(EXACT(K87,"Catastrófico"))),"Extremo",IF(AND(EXACT(G87,"Improbable"),(EXACT(K87,"Moderado"))),"Moderado",IF(AND(EXACT(G87,"Improbable"),(EXACT(K87,"Mayor"))),"Alto",IF(AND(EXACT(G87,"Improbable"),(EXACT(K87,"Catastrófico"))),"Extremo",IF(AND(EXACT(G87,"Posible"),(EXACT(K87,"Moderado"))),"Alto",IF(AND(EXACT(G87,"Posible"),(EXACT(K87,"Mayor"))),"Extremo",IF(AND(EXACT(G87,"Posible"),(EXACT(K87,"Catastrófico"))),"Extremo",IF(AND(EXACT(G87,"Probable"),(EXACT(K87,"Moderado"))),"Alto",IF(AND(EXACT(G87,"Probable"),(EXACT(K87,"Mayor"))),"Extremo",IF(AND(EXACT(G87,"Probable"),(EXACT(K87,"Catastrófico"))),"Extremo",IF(AND(EXACT(G87,"Casi Seguro"),(EXACT(K87,"Moderado"))),"Extremo",IF(AND(EXACT(G87,"Casi Seguro"),(EXACT(K87,"Mayor"))),"Extremo",IF(AND(EXACT(G87,"Casi Seguro"),(EXACT(K87,"Catastrófico"))),"Extremo","")))))))))))))))</f>
        <v/>
      </c>
      <c r="M87" s="1081" t="str">
        <f>IF(EXACT(L87,"Bajo"),"Evitar el Riesgo, Reducir el Riesgo, Compartir el Riesgo",IF(EXACT(L87,"Moderado"),"Evitar el Riesgo, Reducir el Riesgo, Compartir el Riesgo",IF(EXACT(L87,"Alto"),"Evitar el Riesgo, Reducir el Riesgo, Compartir el Riesgo",IF(EXACT(L87,"Extremo"),"Evitar el Riesgo, Reducir el Riesgo, Compartir el Riesgo",""))))</f>
        <v/>
      </c>
      <c r="N87" s="1095" t="s">
        <v>1008</v>
      </c>
      <c r="O87" s="1078" t="s">
        <v>343</v>
      </c>
      <c r="P87" s="26" t="s">
        <v>344</v>
      </c>
      <c r="Q87" s="22" t="s">
        <v>345</v>
      </c>
      <c r="R87" s="26">
        <f>+IFERROR(VLOOKUP(Q87,[6]DATOS!$E$2:$F$17,2,FALSE),"")</f>
        <v>15</v>
      </c>
      <c r="S87" s="1093">
        <f>SUM(R87:R94)</f>
        <v>100</v>
      </c>
      <c r="T87" s="1093" t="str">
        <f>+IF(AND(S87&lt;=100,S87&gt;=96),"Fuerte",IF(AND(S87&lt;=95,S87&gt;=86),"Moderado",IF(AND(S87&lt;=85,J87&gt;=0),"Débil"," ")))</f>
        <v>Fuerte</v>
      </c>
      <c r="U87" s="1093" t="s">
        <v>346</v>
      </c>
      <c r="V87" s="1093" t="str">
        <f>IF(AND(EXACT(T87,"Fuerte"),(EXACT(U87,"Fuerte"))),"Fuerte",IF(AND(EXACT(T87,"Fuerte"),(EXACT(U87,"Moderado"))),"Moderado",IF(AND(EXACT(T87,"Fuerte"),(EXACT(U87,"Débil"))),"Débil",IF(AND(EXACT(T87,"Moderado"),(EXACT(U87,"Fuerte"))),"Moderado",IF(AND(EXACT(T87,"Moderado"),(EXACT(U87,"Moderado"))),"Moderado",IF(AND(EXACT(T87,"Moderado"),(EXACT(U87,"Débil"))),"Débil",IF(AND(EXACT(T87,"Débil"),(EXACT(U87,"Fuerte"))),"Débil",IF(AND(EXACT(T87,"Débil"),(EXACT(U87,"Moderado"))),"Débil",IF(AND(EXACT(T87,"Débil"),(EXACT(U87,"Débil"))),"Débil",)))))))))</f>
        <v>Fuerte</v>
      </c>
      <c r="W87" s="1093">
        <f>IF(V87="Fuerte",100,IF(V87="Moderado",50,IF(V87="Débil",0)))</f>
        <v>100</v>
      </c>
      <c r="X87" s="1093">
        <f>AVERAGE(W87:W112)</f>
        <v>100</v>
      </c>
      <c r="Y87" s="1078" t="s">
        <v>777</v>
      </c>
      <c r="Z87" s="1093" t="s">
        <v>989</v>
      </c>
      <c r="AA87" s="1073" t="s">
        <v>1009</v>
      </c>
      <c r="AB87" s="1073" t="str">
        <f>+IF(X87=100,"Fuerte",IF(AND(X87&lt;=99,X87&gt;=50),"Moderado",IF(X87&lt;50,"Débil"," ")))</f>
        <v>Fuerte</v>
      </c>
      <c r="AC87" s="1230" t="s">
        <v>349</v>
      </c>
      <c r="AD87" s="1230" t="s">
        <v>350</v>
      </c>
      <c r="AE87" s="1075" t="str">
        <f>IF(AND(OR(AD87="Directamente",AD87="Indirectamente",AD87="No Disminuye"),(AB87="Fuerte"),(AC87="Directamente"),(OR(G87="Rara vez",G87="Improbable",G87="Posible"))),"Rara vez",IF(AND(OR(AD87="Directamente",AD87="Indirectamente",AD87="No Disminuye"),(AB87="Fuerte"),(AC87="Directamente"),(G87="Probable")),"Improbable",IF(AND(OR(AD87="Directamente",AD87="Indirectamente",AD87="No Disminuye"),(AB87="Fuerte"),(AC87="Directamente"),(G87="Casi Seguro")),"Posible",IF(AND(AD87="Directamente",AC87="No disminuye",AB87="Fuerte"),G87,IF(AND(OR(AD87="Directamente",AD87="Indirectamente",AD87="No Disminuye"),AB87="Moderado",AC87="Directamente",(OR(G87="Rara vez",G87="Improbable"))),"Rara vez",IF(AND(OR(AD87="Directamente",AD87="Indirectamente",AD87="No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disminuye",AB87="Moderado"),G87,IF(AB87="Débil",G87," ESTA COMBINACION NO ESTÁ CONTEMPLADA EN LA METODOLOGÍA "))))))))))</f>
        <v>Rara vez</v>
      </c>
      <c r="AF87" s="1078" t="str">
        <f>IF(AND(OR(AD87="Directamente",AD87="Indirectamente",AD87="No Disminuye"),AB87="Moderado",AC87="Directamente",(OR(G87="Raro",G87="Improbable"))),"Raro",IF(AND(OR(AD87="Directamente",AD87="Indirectamente",AD87="No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 ")))))</f>
        <v xml:space="preserve"> </v>
      </c>
      <c r="AG87" s="1055" t="str">
        <f>K87</f>
        <v>Responda las Preguntas de Impacto</v>
      </c>
      <c r="AH87" s="1055" t="str">
        <f>IF(AND(EXACT(AE87,"Rara vez"),(EXACT(AG87,"Moderado"))),"Moderado",IF(AND(EXACT(AE87,"Rara vez"),(EXACT(AG87,"Mayor"))),"Alto",IF(AND(EXACT(AE87,"Rara vez"),(EXACT(AG87,"Catastrófico"))),"Extremo",IF(AND(EXACT(AE87,"Improbable"),(EXACT(AG87,"Moderado"))),"Moderado",IF(AND(EXACT(AE87,"Improbable"),(EXACT(AG87,"Mayor"))),"Alto",IF(AND(EXACT(AE87,"Improbable"),(EXACT(AG87,"Catastrófico"))),"Extremo",IF(AND(EXACT(AE87,"Posible"),(EXACT(AG87,"Moderado"))),"Alto",IF(AND(EXACT(AE87,"Posible"),(EXACT(AG87,"Mayor"))),"Extremo",IF(AND(EXACT(AE87,"Posible"),(EXACT(AG87,"Catastrófico"))),"Extremo",IF(AND(EXACT(AE87,"Probable"),(EXACT(AG87,"Moderado"))),"Alto",IF(AND(EXACT(AE87,"Probable"),(EXACT(AG87,"Mayor"))),"Extremo",IF(AND(EXACT(AE87,"Probable"),(EXACT(AG87,"Catastrófico"))),"Extremo",IF(AND(EXACT(AE87,"Casi Seguro"),(EXACT(AG87,"Moderado"))),"Extremo",IF(AND(EXACT(AE87,"Casi Seguro"),(EXACT(AG87,"Mayor"))),"Extremo",IF(AND(EXACT(AE87,"Casi Seguro"),(EXACT(AG87,"Catastrófico"))),"Extremo","")))))))))))))))</f>
        <v/>
      </c>
      <c r="AI87" s="1081" t="str">
        <f>IF(EXACT(L87,"Bajo"),"Evitar el Riesgo, Reducir el Riesgo, Compartir el Riesg",IF(EXACT(L87,"Moderado"),"Evitar el Riesgo, Reducir el Riesgo, Compartir el Riesgo",IF(EXACT(L87,"Alto"),"Evitar el Riesgo, Reducir el Riesgo, Compartir el Riesgo",IF(EXACT(L87,"Extremo"),"Evitar el Riesgo, Reducir el Riesgo, Compartir el Riesgo",""))))</f>
        <v/>
      </c>
      <c r="AJ87" s="1084" t="s">
        <v>1010</v>
      </c>
      <c r="AK87" s="1077">
        <v>43466</v>
      </c>
      <c r="AL87" s="1077">
        <v>43830</v>
      </c>
      <c r="AM87" s="1084" t="s">
        <v>1011</v>
      </c>
      <c r="AN87" s="1057" t="s">
        <v>1012</v>
      </c>
      <c r="AO87" s="1160"/>
      <c r="AP87" s="1156"/>
      <c r="AQ87" s="1156"/>
      <c r="AR87" s="1156"/>
      <c r="AS87" s="1156"/>
      <c r="AT87" s="1156"/>
      <c r="AU87" s="1156"/>
      <c r="AV87" s="1156"/>
      <c r="AW87" s="1156"/>
      <c r="AX87" s="1156"/>
      <c r="AY87" s="1156"/>
      <c r="AZ87" s="1157"/>
      <c r="BA87" s="1198"/>
      <c r="BB87" s="1199"/>
      <c r="BC87" s="1199"/>
      <c r="BD87" s="1199"/>
      <c r="BE87" s="1182"/>
    </row>
    <row r="88" spans="1:57" ht="37.5" customHeight="1" thickBot="1">
      <c r="A88" s="1078"/>
      <c r="B88" s="1047"/>
      <c r="C88" s="1078"/>
      <c r="D88" s="1083"/>
      <c r="E88" s="1078"/>
      <c r="F88" s="1078"/>
      <c r="G88" s="1061"/>
      <c r="H88" s="70" t="s">
        <v>354</v>
      </c>
      <c r="I88" s="71" t="s">
        <v>968</v>
      </c>
      <c r="J88" s="1139"/>
      <c r="K88" s="1038"/>
      <c r="L88" s="739"/>
      <c r="M88" s="1082"/>
      <c r="N88" s="1095"/>
      <c r="O88" s="1078"/>
      <c r="P88" s="26" t="s">
        <v>355</v>
      </c>
      <c r="Q88" s="22" t="s">
        <v>356</v>
      </c>
      <c r="R88" s="26">
        <f>+IFERROR(VLOOKUP(Q88,[6]DATOS!$E$2:$F$17,2,FALSE),"")</f>
        <v>15</v>
      </c>
      <c r="S88" s="1093"/>
      <c r="T88" s="1093"/>
      <c r="U88" s="1093"/>
      <c r="V88" s="1093"/>
      <c r="W88" s="1093"/>
      <c r="X88" s="1093"/>
      <c r="Y88" s="1078"/>
      <c r="Z88" s="1093"/>
      <c r="AA88" s="1073"/>
      <c r="AB88" s="1073"/>
      <c r="AC88" s="1089"/>
      <c r="AD88" s="1089"/>
      <c r="AE88" s="1076"/>
      <c r="AF88" s="1078"/>
      <c r="AG88" s="739"/>
      <c r="AH88" s="739"/>
      <c r="AI88" s="1082"/>
      <c r="AJ88" s="1084"/>
      <c r="AK88" s="1077"/>
      <c r="AL88" s="1077"/>
      <c r="AM88" s="1084"/>
      <c r="AN88" s="1057"/>
      <c r="AO88" s="1161"/>
      <c r="AP88" s="1064"/>
      <c r="AQ88" s="1064"/>
      <c r="AR88" s="1064"/>
      <c r="AS88" s="1064"/>
      <c r="AT88" s="1064"/>
      <c r="AU88" s="1064"/>
      <c r="AV88" s="1064"/>
      <c r="AW88" s="1064"/>
      <c r="AX88" s="1064"/>
      <c r="AY88" s="1064"/>
      <c r="AZ88" s="1158"/>
      <c r="BA88" s="1006"/>
      <c r="BB88" s="1200"/>
      <c r="BC88" s="1200"/>
      <c r="BD88" s="1200"/>
      <c r="BE88" s="1183"/>
    </row>
    <row r="89" spans="1:57" ht="37.5" customHeight="1" thickBot="1">
      <c r="A89" s="1078"/>
      <c r="B89" s="1047"/>
      <c r="C89" s="1078"/>
      <c r="D89" s="1083"/>
      <c r="E89" s="1078"/>
      <c r="F89" s="1078"/>
      <c r="G89" s="1061"/>
      <c r="H89" s="70" t="s">
        <v>358</v>
      </c>
      <c r="I89" s="71" t="s">
        <v>968</v>
      </c>
      <c r="J89" s="1139"/>
      <c r="K89" s="1038"/>
      <c r="L89" s="739"/>
      <c r="M89" s="1082"/>
      <c r="N89" s="1095"/>
      <c r="O89" s="1078"/>
      <c r="P89" s="26" t="s">
        <v>360</v>
      </c>
      <c r="Q89" s="22" t="s">
        <v>361</v>
      </c>
      <c r="R89" s="26">
        <f>+IFERROR(VLOOKUP(Q89,[6]DATOS!$E$2:$F$17,2,FALSE),"")</f>
        <v>15</v>
      </c>
      <c r="S89" s="1093"/>
      <c r="T89" s="1093"/>
      <c r="U89" s="1093"/>
      <c r="V89" s="1093"/>
      <c r="W89" s="1093"/>
      <c r="X89" s="1093"/>
      <c r="Y89" s="1078"/>
      <c r="Z89" s="1093"/>
      <c r="AA89" s="1073"/>
      <c r="AB89" s="1073"/>
      <c r="AC89" s="1089"/>
      <c r="AD89" s="1089"/>
      <c r="AE89" s="1076"/>
      <c r="AF89" s="1078"/>
      <c r="AG89" s="739"/>
      <c r="AH89" s="739"/>
      <c r="AI89" s="1082"/>
      <c r="AJ89" s="1084"/>
      <c r="AK89" s="1077"/>
      <c r="AL89" s="1077"/>
      <c r="AM89" s="1084"/>
      <c r="AN89" s="1057"/>
      <c r="AO89" s="1161"/>
      <c r="AP89" s="1064"/>
      <c r="AQ89" s="1064"/>
      <c r="AR89" s="1064"/>
      <c r="AS89" s="1064"/>
      <c r="AT89" s="1064"/>
      <c r="AU89" s="1064"/>
      <c r="AV89" s="1064"/>
      <c r="AW89" s="1064"/>
      <c r="AX89" s="1064"/>
      <c r="AY89" s="1064"/>
      <c r="AZ89" s="1158"/>
      <c r="BA89" s="1006"/>
      <c r="BB89" s="1200"/>
      <c r="BC89" s="1200"/>
      <c r="BD89" s="1200"/>
      <c r="BE89" s="1183"/>
    </row>
    <row r="90" spans="1:57" ht="37.5" customHeight="1" thickBot="1">
      <c r="A90" s="1078"/>
      <c r="B90" s="1047"/>
      <c r="C90" s="1078"/>
      <c r="D90" s="1083"/>
      <c r="E90" s="1078"/>
      <c r="F90" s="1078"/>
      <c r="G90" s="1061"/>
      <c r="H90" s="70" t="s">
        <v>363</v>
      </c>
      <c r="I90" s="71" t="s">
        <v>968</v>
      </c>
      <c r="J90" s="1139"/>
      <c r="K90" s="1038"/>
      <c r="L90" s="739"/>
      <c r="M90" s="1082"/>
      <c r="N90" s="1095"/>
      <c r="O90" s="1078"/>
      <c r="P90" s="26" t="s">
        <v>364</v>
      </c>
      <c r="Q90" s="22" t="s">
        <v>365</v>
      </c>
      <c r="R90" s="26">
        <f>+IFERROR(VLOOKUP(Q90,[6]DATOS!$E$2:$F$17,2,FALSE),"")</f>
        <v>15</v>
      </c>
      <c r="S90" s="1093"/>
      <c r="T90" s="1093"/>
      <c r="U90" s="1093"/>
      <c r="V90" s="1093"/>
      <c r="W90" s="1093"/>
      <c r="X90" s="1093"/>
      <c r="Y90" s="1078"/>
      <c r="Z90" s="1093"/>
      <c r="AA90" s="1073"/>
      <c r="AB90" s="1073"/>
      <c r="AC90" s="1089"/>
      <c r="AD90" s="1089"/>
      <c r="AE90" s="1076"/>
      <c r="AF90" s="1078"/>
      <c r="AG90" s="739"/>
      <c r="AH90" s="739"/>
      <c r="AI90" s="1082"/>
      <c r="AJ90" s="1084"/>
      <c r="AK90" s="1077"/>
      <c r="AL90" s="1077"/>
      <c r="AM90" s="1084"/>
      <c r="AN90" s="1057"/>
      <c r="AO90" s="1161"/>
      <c r="AP90" s="1064"/>
      <c r="AQ90" s="1064"/>
      <c r="AR90" s="1064"/>
      <c r="AS90" s="1064"/>
      <c r="AT90" s="1064"/>
      <c r="AU90" s="1064"/>
      <c r="AV90" s="1064"/>
      <c r="AW90" s="1064"/>
      <c r="AX90" s="1064"/>
      <c r="AY90" s="1064"/>
      <c r="AZ90" s="1158"/>
      <c r="BA90" s="1006"/>
      <c r="BB90" s="1200"/>
      <c r="BC90" s="1200"/>
      <c r="BD90" s="1200"/>
      <c r="BE90" s="1183"/>
    </row>
    <row r="91" spans="1:57" ht="47.25" customHeight="1" thickBot="1">
      <c r="A91" s="1078"/>
      <c r="B91" s="1047"/>
      <c r="C91" s="1078"/>
      <c r="D91" s="1083"/>
      <c r="E91" s="1078"/>
      <c r="F91" s="1078"/>
      <c r="G91" s="1061"/>
      <c r="H91" s="70" t="s">
        <v>367</v>
      </c>
      <c r="I91" s="71" t="s">
        <v>968</v>
      </c>
      <c r="J91" s="1139"/>
      <c r="K91" s="1038"/>
      <c r="L91" s="739"/>
      <c r="M91" s="1082"/>
      <c r="N91" s="1095"/>
      <c r="O91" s="1078"/>
      <c r="P91" s="26" t="s">
        <v>368</v>
      </c>
      <c r="Q91" s="22" t="s">
        <v>369</v>
      </c>
      <c r="R91" s="26">
        <f>+IFERROR(VLOOKUP(Q91,[6]DATOS!$E$2:$F$17,2,FALSE),"")</f>
        <v>15</v>
      </c>
      <c r="S91" s="1093"/>
      <c r="T91" s="1093"/>
      <c r="U91" s="1093"/>
      <c r="V91" s="1093"/>
      <c r="W91" s="1093"/>
      <c r="X91" s="1093"/>
      <c r="Y91" s="1078"/>
      <c r="Z91" s="1093"/>
      <c r="AA91" s="1073"/>
      <c r="AB91" s="1073"/>
      <c r="AC91" s="1089"/>
      <c r="AD91" s="1089"/>
      <c r="AE91" s="1076"/>
      <c r="AF91" s="1078"/>
      <c r="AG91" s="739"/>
      <c r="AH91" s="739"/>
      <c r="AI91" s="1082"/>
      <c r="AJ91" s="1084"/>
      <c r="AK91" s="1077"/>
      <c r="AL91" s="1077"/>
      <c r="AM91" s="1084"/>
      <c r="AN91" s="1057"/>
      <c r="AO91" s="1161"/>
      <c r="AP91" s="1064"/>
      <c r="AQ91" s="1064"/>
      <c r="AR91" s="1064"/>
      <c r="AS91" s="1064"/>
      <c r="AT91" s="1064"/>
      <c r="AU91" s="1064"/>
      <c r="AV91" s="1064"/>
      <c r="AW91" s="1064"/>
      <c r="AX91" s="1064"/>
      <c r="AY91" s="1064"/>
      <c r="AZ91" s="1158"/>
      <c r="BA91" s="1006"/>
      <c r="BB91" s="1200"/>
      <c r="BC91" s="1200"/>
      <c r="BD91" s="1200"/>
      <c r="BE91" s="1183"/>
    </row>
    <row r="92" spans="1:57" ht="56.25" customHeight="1" thickBot="1">
      <c r="A92" s="1078"/>
      <c r="B92" s="1047"/>
      <c r="C92" s="1078"/>
      <c r="D92" s="1083"/>
      <c r="E92" s="1078"/>
      <c r="F92" s="1078"/>
      <c r="G92" s="1061"/>
      <c r="H92" s="70" t="s">
        <v>371</v>
      </c>
      <c r="I92" s="71" t="s">
        <v>968</v>
      </c>
      <c r="J92" s="1139"/>
      <c r="K92" s="1038"/>
      <c r="L92" s="739"/>
      <c r="M92" s="1082"/>
      <c r="N92" s="1095"/>
      <c r="O92" s="1078"/>
      <c r="P92" s="26" t="s">
        <v>372</v>
      </c>
      <c r="Q92" s="22" t="s">
        <v>373</v>
      </c>
      <c r="R92" s="26">
        <f>+IFERROR(VLOOKUP(Q92,[6]DATOS!$E$2:$F$17,2,FALSE),"")</f>
        <v>15</v>
      </c>
      <c r="S92" s="1093"/>
      <c r="T92" s="1093"/>
      <c r="U92" s="1093"/>
      <c r="V92" s="1093"/>
      <c r="W92" s="1093"/>
      <c r="X92" s="1093"/>
      <c r="Y92" s="1078"/>
      <c r="Z92" s="1093"/>
      <c r="AA92" s="1073"/>
      <c r="AB92" s="1073"/>
      <c r="AC92" s="1089"/>
      <c r="AD92" s="1089"/>
      <c r="AE92" s="1076"/>
      <c r="AF92" s="1078"/>
      <c r="AG92" s="739"/>
      <c r="AH92" s="739"/>
      <c r="AI92" s="1082"/>
      <c r="AJ92" s="1084"/>
      <c r="AK92" s="1077"/>
      <c r="AL92" s="1077"/>
      <c r="AM92" s="1084"/>
      <c r="AN92" s="1057"/>
      <c r="AO92" s="1161"/>
      <c r="AP92" s="1064"/>
      <c r="AQ92" s="1064"/>
      <c r="AR92" s="1064"/>
      <c r="AS92" s="1064"/>
      <c r="AT92" s="1064"/>
      <c r="AU92" s="1064"/>
      <c r="AV92" s="1064"/>
      <c r="AW92" s="1064"/>
      <c r="AX92" s="1064"/>
      <c r="AY92" s="1064"/>
      <c r="AZ92" s="1158"/>
      <c r="BA92" s="1006"/>
      <c r="BB92" s="1200"/>
      <c r="BC92" s="1200"/>
      <c r="BD92" s="1200"/>
      <c r="BE92" s="1183"/>
    </row>
    <row r="93" spans="1:57" ht="51.75" customHeight="1" thickBot="1">
      <c r="A93" s="1078"/>
      <c r="B93" s="1047"/>
      <c r="C93" s="1078"/>
      <c r="D93" s="1083"/>
      <c r="E93" s="1078"/>
      <c r="F93" s="1078"/>
      <c r="G93" s="1061"/>
      <c r="H93" s="70" t="s">
        <v>375</v>
      </c>
      <c r="I93" s="71" t="s">
        <v>968</v>
      </c>
      <c r="J93" s="1139"/>
      <c r="K93" s="1038"/>
      <c r="L93" s="739"/>
      <c r="M93" s="1082"/>
      <c r="N93" s="1095"/>
      <c r="O93" s="1078"/>
      <c r="P93" s="26" t="s">
        <v>376</v>
      </c>
      <c r="Q93" s="26" t="s">
        <v>377</v>
      </c>
      <c r="R93" s="26">
        <f>+IFERROR(VLOOKUP(Q93,[6]DATOS!$E$2:$F$17,2,FALSE),"")</f>
        <v>10</v>
      </c>
      <c r="S93" s="1093"/>
      <c r="T93" s="1093"/>
      <c r="U93" s="1093"/>
      <c r="V93" s="1093"/>
      <c r="W93" s="1093"/>
      <c r="X93" s="1093"/>
      <c r="Y93" s="1078"/>
      <c r="Z93" s="1093"/>
      <c r="AA93" s="1073"/>
      <c r="AB93" s="1073"/>
      <c r="AC93" s="1089"/>
      <c r="AD93" s="1089"/>
      <c r="AE93" s="1076"/>
      <c r="AF93" s="1078"/>
      <c r="AG93" s="739"/>
      <c r="AH93" s="739"/>
      <c r="AI93" s="1082"/>
      <c r="AJ93" s="1084"/>
      <c r="AK93" s="1077"/>
      <c r="AL93" s="1077"/>
      <c r="AM93" s="1084"/>
      <c r="AN93" s="1057"/>
      <c r="AO93" s="1161"/>
      <c r="AP93" s="1064"/>
      <c r="AQ93" s="1064"/>
      <c r="AR93" s="1064"/>
      <c r="AS93" s="1064"/>
      <c r="AT93" s="1064"/>
      <c r="AU93" s="1064"/>
      <c r="AV93" s="1064"/>
      <c r="AW93" s="1064"/>
      <c r="AX93" s="1064"/>
      <c r="AY93" s="1064"/>
      <c r="AZ93" s="1158"/>
      <c r="BA93" s="1006"/>
      <c r="BB93" s="1200"/>
      <c r="BC93" s="1200"/>
      <c r="BD93" s="1200"/>
      <c r="BE93" s="1183"/>
    </row>
    <row r="94" spans="1:57" ht="68.25" customHeight="1" thickBot="1">
      <c r="A94" s="1078"/>
      <c r="B94" s="1047"/>
      <c r="C94" s="1078"/>
      <c r="D94" s="1083"/>
      <c r="E94" s="1078"/>
      <c r="F94" s="1078"/>
      <c r="G94" s="1061"/>
      <c r="H94" s="70" t="s">
        <v>379</v>
      </c>
      <c r="I94" s="71" t="s">
        <v>968</v>
      </c>
      <c r="J94" s="1139"/>
      <c r="K94" s="1038"/>
      <c r="L94" s="739"/>
      <c r="M94" s="1082"/>
      <c r="N94" s="1095"/>
      <c r="O94" s="1078"/>
      <c r="P94" s="26"/>
      <c r="Q94" s="26"/>
      <c r="R94" s="26"/>
      <c r="S94" s="1093"/>
      <c r="T94" s="1093"/>
      <c r="U94" s="1093"/>
      <c r="V94" s="1093"/>
      <c r="W94" s="1093"/>
      <c r="X94" s="1093"/>
      <c r="Y94" s="1078"/>
      <c r="Z94" s="1093"/>
      <c r="AA94" s="1073"/>
      <c r="AB94" s="1073"/>
      <c r="AC94" s="1089"/>
      <c r="AD94" s="1089"/>
      <c r="AE94" s="1076"/>
      <c r="AF94" s="1078"/>
      <c r="AG94" s="739"/>
      <c r="AH94" s="739"/>
      <c r="AI94" s="1082"/>
      <c r="AJ94" s="1084"/>
      <c r="AK94" s="1077"/>
      <c r="AL94" s="1077"/>
      <c r="AM94" s="1084"/>
      <c r="AN94" s="1057"/>
      <c r="AO94" s="1162"/>
      <c r="AP94" s="1088"/>
      <c r="AQ94" s="1088"/>
      <c r="AR94" s="1088"/>
      <c r="AS94" s="1088"/>
      <c r="AT94" s="1088"/>
      <c r="AU94" s="1088"/>
      <c r="AV94" s="1088"/>
      <c r="AW94" s="1088"/>
      <c r="AX94" s="1088"/>
      <c r="AY94" s="1088"/>
      <c r="AZ94" s="1159"/>
      <c r="BA94" s="1007"/>
      <c r="BB94" s="1201"/>
      <c r="BC94" s="1201"/>
      <c r="BD94" s="1201"/>
      <c r="BE94" s="1184"/>
    </row>
    <row r="95" spans="1:57" ht="37.5" customHeight="1" thickBot="1">
      <c r="A95" s="1078"/>
      <c r="B95" s="1047"/>
      <c r="C95" s="1078"/>
      <c r="D95" s="1083"/>
      <c r="E95" s="1078"/>
      <c r="F95" s="1078"/>
      <c r="G95" s="1061"/>
      <c r="H95" s="70" t="s">
        <v>381</v>
      </c>
      <c r="I95" s="71" t="s">
        <v>968</v>
      </c>
      <c r="J95" s="1139"/>
      <c r="K95" s="1038"/>
      <c r="L95" s="739"/>
      <c r="M95" s="1082"/>
      <c r="N95" s="1095" t="s">
        <v>1013</v>
      </c>
      <c r="O95" s="1078" t="s">
        <v>343</v>
      </c>
      <c r="P95" s="26" t="s">
        <v>344</v>
      </c>
      <c r="Q95" s="22" t="s">
        <v>345</v>
      </c>
      <c r="R95" s="26">
        <f>+IFERROR(VLOOKUP(Q95,[6]DATOS!$E$2:$F$17,2,FALSE),"")</f>
        <v>15</v>
      </c>
      <c r="S95" s="1093">
        <f>SUM(R95:R104)</f>
        <v>100</v>
      </c>
      <c r="T95" s="1093" t="str">
        <f>+IF(AND(S95&lt;=100,S95&gt;=96),"Fuerte",IF(AND(S95&lt;=95,S95&gt;=86),"Moderado",IF(AND(S95&lt;=85,J95&gt;=0),"Débil"," ")))</f>
        <v>Fuerte</v>
      </c>
      <c r="U95" s="1093" t="s">
        <v>346</v>
      </c>
      <c r="V95" s="1093" t="str">
        <f>IF(AND(EXACT(T95,"Fuerte"),(EXACT(U95,"Fuerte"))),"Fuerte",IF(AND(EXACT(T95,"Fuerte"),(EXACT(U95,"Moderado"))),"Moderado",IF(AND(EXACT(T95,"Fuerte"),(EXACT(U95,"Débil"))),"Débil",IF(AND(EXACT(T95,"Moderado"),(EXACT(U95,"Fuerte"))),"Moderado",IF(AND(EXACT(T95,"Moderado"),(EXACT(U95,"Moderado"))),"Moderado",IF(AND(EXACT(T95,"Moderado"),(EXACT(U95,"Débil"))),"Débil",IF(AND(EXACT(T95,"Débil"),(EXACT(U95,"Fuerte"))),"Débil",IF(AND(EXACT(T95,"Débil"),(EXACT(U95,"Moderado"))),"Débil",IF(AND(EXACT(T95,"Débil"),(EXACT(U95,"Débil"))),"Débil",)))))))))</f>
        <v>Fuerte</v>
      </c>
      <c r="W95" s="1093">
        <f>IF(V95="Fuerte",100,IF(V95="Moderado",50,IF(V95="Débil",0)))</f>
        <v>100</v>
      </c>
      <c r="X95" s="1093"/>
      <c r="Y95" s="1078" t="s">
        <v>777</v>
      </c>
      <c r="Z95" s="1236" t="s">
        <v>996</v>
      </c>
      <c r="AA95" s="1078" t="s">
        <v>1014</v>
      </c>
      <c r="AB95" s="1073"/>
      <c r="AC95" s="1089"/>
      <c r="AD95" s="1089"/>
      <c r="AE95" s="1076"/>
      <c r="AF95" s="1078"/>
      <c r="AG95" s="739"/>
      <c r="AH95" s="739"/>
      <c r="AI95" s="1082"/>
      <c r="AJ95" s="1084"/>
      <c r="AK95" s="1077"/>
      <c r="AL95" s="1077"/>
      <c r="AM95" s="1084"/>
      <c r="AN95" s="1057"/>
      <c r="AO95" s="1188"/>
      <c r="AP95" s="1093"/>
      <c r="AQ95" s="1093"/>
      <c r="AR95" s="1093"/>
      <c r="AS95" s="1093"/>
      <c r="AT95" s="1093"/>
      <c r="AU95" s="1093"/>
      <c r="AV95" s="1093"/>
      <c r="AW95" s="1093"/>
      <c r="AX95" s="1093"/>
      <c r="AY95" s="1093"/>
      <c r="AZ95" s="1179"/>
      <c r="BA95" s="1180"/>
      <c r="BB95" s="1181"/>
      <c r="BC95" s="1181"/>
      <c r="BD95" s="1181"/>
      <c r="BE95" s="1178"/>
    </row>
    <row r="96" spans="1:57" ht="37.5" customHeight="1" thickBot="1">
      <c r="A96" s="1078"/>
      <c r="B96" s="1047"/>
      <c r="C96" s="1078"/>
      <c r="D96" s="1083"/>
      <c r="E96" s="1078"/>
      <c r="F96" s="1078"/>
      <c r="G96" s="1061"/>
      <c r="H96" s="70" t="s">
        <v>385</v>
      </c>
      <c r="I96" s="71" t="s">
        <v>968</v>
      </c>
      <c r="J96" s="1139"/>
      <c r="K96" s="1038"/>
      <c r="L96" s="739"/>
      <c r="M96" s="1082"/>
      <c r="N96" s="1095"/>
      <c r="O96" s="1078"/>
      <c r="P96" s="26" t="s">
        <v>355</v>
      </c>
      <c r="Q96" s="22" t="s">
        <v>356</v>
      </c>
      <c r="R96" s="26">
        <f>+IFERROR(VLOOKUP(Q96,[6]DATOS!$E$2:$F$17,2,FALSE),"")</f>
        <v>15</v>
      </c>
      <c r="S96" s="1093"/>
      <c r="T96" s="1093"/>
      <c r="U96" s="1093"/>
      <c r="V96" s="1093"/>
      <c r="W96" s="1093"/>
      <c r="X96" s="1093"/>
      <c r="Y96" s="1078"/>
      <c r="Z96" s="1093"/>
      <c r="AA96" s="1078"/>
      <c r="AB96" s="1073"/>
      <c r="AC96" s="1089"/>
      <c r="AD96" s="1089"/>
      <c r="AE96" s="1076"/>
      <c r="AF96" s="1078"/>
      <c r="AG96" s="739"/>
      <c r="AH96" s="739"/>
      <c r="AI96" s="1082"/>
      <c r="AJ96" s="1084"/>
      <c r="AK96" s="1077"/>
      <c r="AL96" s="1077"/>
      <c r="AM96" s="1084"/>
      <c r="AN96" s="1057"/>
      <c r="AO96" s="1188"/>
      <c r="AP96" s="1093"/>
      <c r="AQ96" s="1093"/>
      <c r="AR96" s="1093"/>
      <c r="AS96" s="1093"/>
      <c r="AT96" s="1093"/>
      <c r="AU96" s="1093"/>
      <c r="AV96" s="1093"/>
      <c r="AW96" s="1093"/>
      <c r="AX96" s="1093"/>
      <c r="AY96" s="1093"/>
      <c r="AZ96" s="1179"/>
      <c r="BA96" s="1180"/>
      <c r="BB96" s="1181"/>
      <c r="BC96" s="1181"/>
      <c r="BD96" s="1181"/>
      <c r="BE96" s="1178"/>
    </row>
    <row r="97" spans="1:57" ht="37.5" customHeight="1" thickBot="1">
      <c r="A97" s="1078"/>
      <c r="B97" s="1047"/>
      <c r="C97" s="1078"/>
      <c r="D97" s="1083"/>
      <c r="E97" s="1078"/>
      <c r="F97" s="1078"/>
      <c r="G97" s="1061"/>
      <c r="H97" s="70" t="s">
        <v>387</v>
      </c>
      <c r="I97" s="71" t="s">
        <v>968</v>
      </c>
      <c r="J97" s="1139"/>
      <c r="K97" s="1038"/>
      <c r="L97" s="739"/>
      <c r="M97" s="1082"/>
      <c r="N97" s="1095"/>
      <c r="O97" s="1078"/>
      <c r="P97" s="26" t="s">
        <v>360</v>
      </c>
      <c r="Q97" s="22" t="s">
        <v>361</v>
      </c>
      <c r="R97" s="26">
        <f>+IFERROR(VLOOKUP(Q97,[6]DATOS!$E$2:$F$17,2,FALSE),"")</f>
        <v>15</v>
      </c>
      <c r="S97" s="1093"/>
      <c r="T97" s="1093"/>
      <c r="U97" s="1093"/>
      <c r="V97" s="1093"/>
      <c r="W97" s="1093"/>
      <c r="X97" s="1093"/>
      <c r="Y97" s="1078"/>
      <c r="Z97" s="1093"/>
      <c r="AA97" s="1078"/>
      <c r="AB97" s="1073"/>
      <c r="AC97" s="1089"/>
      <c r="AD97" s="1089"/>
      <c r="AE97" s="1076"/>
      <c r="AF97" s="1078"/>
      <c r="AG97" s="739"/>
      <c r="AH97" s="739"/>
      <c r="AI97" s="1082"/>
      <c r="AJ97" s="1084"/>
      <c r="AK97" s="1077"/>
      <c r="AL97" s="1077"/>
      <c r="AM97" s="1084"/>
      <c r="AN97" s="1057"/>
      <c r="AO97" s="1188"/>
      <c r="AP97" s="1093"/>
      <c r="AQ97" s="1093"/>
      <c r="AR97" s="1093"/>
      <c r="AS97" s="1093"/>
      <c r="AT97" s="1093"/>
      <c r="AU97" s="1093"/>
      <c r="AV97" s="1093"/>
      <c r="AW97" s="1093"/>
      <c r="AX97" s="1093"/>
      <c r="AY97" s="1093"/>
      <c r="AZ97" s="1179"/>
      <c r="BA97" s="1180"/>
      <c r="BB97" s="1181"/>
      <c r="BC97" s="1181"/>
      <c r="BD97" s="1181"/>
      <c r="BE97" s="1178"/>
    </row>
    <row r="98" spans="1:57" ht="37.5" customHeight="1" thickBot="1">
      <c r="A98" s="1078"/>
      <c r="B98" s="1047"/>
      <c r="C98" s="1078"/>
      <c r="D98" s="1083"/>
      <c r="E98" s="1078"/>
      <c r="F98" s="1078"/>
      <c r="G98" s="1061"/>
      <c r="H98" s="70" t="s">
        <v>390</v>
      </c>
      <c r="I98" s="71" t="s">
        <v>968</v>
      </c>
      <c r="J98" s="1139"/>
      <c r="K98" s="1038"/>
      <c r="L98" s="739"/>
      <c r="M98" s="1082"/>
      <c r="N98" s="1095"/>
      <c r="O98" s="1078"/>
      <c r="P98" s="26" t="s">
        <v>364</v>
      </c>
      <c r="Q98" s="22" t="s">
        <v>365</v>
      </c>
      <c r="R98" s="26">
        <f>+IFERROR(VLOOKUP(Q98,[6]DATOS!$E$2:$F$17,2,FALSE),"")</f>
        <v>15</v>
      </c>
      <c r="S98" s="1093"/>
      <c r="T98" s="1093"/>
      <c r="U98" s="1093"/>
      <c r="V98" s="1093"/>
      <c r="W98" s="1093"/>
      <c r="X98" s="1093"/>
      <c r="Y98" s="1078"/>
      <c r="Z98" s="1093"/>
      <c r="AA98" s="1078"/>
      <c r="AB98" s="1073"/>
      <c r="AC98" s="1089"/>
      <c r="AD98" s="1089"/>
      <c r="AE98" s="1076"/>
      <c r="AF98" s="1078"/>
      <c r="AG98" s="739"/>
      <c r="AH98" s="739"/>
      <c r="AI98" s="1082"/>
      <c r="AJ98" s="1084"/>
      <c r="AK98" s="1077"/>
      <c r="AL98" s="1077"/>
      <c r="AM98" s="1084"/>
      <c r="AN98" s="1057"/>
      <c r="AO98" s="1188"/>
      <c r="AP98" s="1093"/>
      <c r="AQ98" s="1093"/>
      <c r="AR98" s="1093"/>
      <c r="AS98" s="1093"/>
      <c r="AT98" s="1093"/>
      <c r="AU98" s="1093"/>
      <c r="AV98" s="1093"/>
      <c r="AW98" s="1093"/>
      <c r="AX98" s="1093"/>
      <c r="AY98" s="1093"/>
      <c r="AZ98" s="1179"/>
      <c r="BA98" s="1180"/>
      <c r="BB98" s="1181"/>
      <c r="BC98" s="1181"/>
      <c r="BD98" s="1181"/>
      <c r="BE98" s="1178"/>
    </row>
    <row r="99" spans="1:57" ht="18.75" customHeight="1" thickBot="1">
      <c r="A99" s="1078"/>
      <c r="B99" s="1047"/>
      <c r="C99" s="1078"/>
      <c r="D99" s="1083"/>
      <c r="E99" s="1078"/>
      <c r="F99" s="1078"/>
      <c r="G99" s="1061"/>
      <c r="H99" s="1096" t="s">
        <v>395</v>
      </c>
      <c r="I99" s="71" t="s">
        <v>968</v>
      </c>
      <c r="J99" s="1139"/>
      <c r="K99" s="1038"/>
      <c r="L99" s="739"/>
      <c r="M99" s="1082"/>
      <c r="N99" s="1095"/>
      <c r="O99" s="1078"/>
      <c r="P99" s="26" t="s">
        <v>368</v>
      </c>
      <c r="Q99" s="22" t="s">
        <v>369</v>
      </c>
      <c r="R99" s="26">
        <f>+IFERROR(VLOOKUP(Q99,[6]DATOS!$E$2:$F$17,2,FALSE),"")</f>
        <v>15</v>
      </c>
      <c r="S99" s="1093"/>
      <c r="T99" s="1093"/>
      <c r="U99" s="1093"/>
      <c r="V99" s="1093"/>
      <c r="W99" s="1093"/>
      <c r="X99" s="1093"/>
      <c r="Y99" s="1078"/>
      <c r="Z99" s="1093"/>
      <c r="AA99" s="1078"/>
      <c r="AB99" s="1073"/>
      <c r="AC99" s="1089"/>
      <c r="AD99" s="1089"/>
      <c r="AE99" s="1076"/>
      <c r="AF99" s="1078"/>
      <c r="AG99" s="739"/>
      <c r="AH99" s="739"/>
      <c r="AI99" s="1082"/>
      <c r="AJ99" s="1084"/>
      <c r="AK99" s="1077"/>
      <c r="AL99" s="1077"/>
      <c r="AM99" s="1084"/>
      <c r="AN99" s="1057"/>
      <c r="AO99" s="1188"/>
      <c r="AP99" s="1093"/>
      <c r="AQ99" s="1093"/>
      <c r="AR99" s="1093"/>
      <c r="AS99" s="1093"/>
      <c r="AT99" s="1093"/>
      <c r="AU99" s="1093"/>
      <c r="AV99" s="1093"/>
      <c r="AW99" s="1093"/>
      <c r="AX99" s="1093"/>
      <c r="AY99" s="1093"/>
      <c r="AZ99" s="1179"/>
      <c r="BA99" s="1180"/>
      <c r="BB99" s="1181"/>
      <c r="BC99" s="1181"/>
      <c r="BD99" s="1181"/>
      <c r="BE99" s="1178"/>
    </row>
    <row r="100" spans="1:57" ht="45.75" customHeight="1" thickBot="1">
      <c r="A100" s="1078"/>
      <c r="B100" s="1047"/>
      <c r="C100" s="1078"/>
      <c r="D100" s="1083"/>
      <c r="E100" s="1078"/>
      <c r="F100" s="1078"/>
      <c r="G100" s="1061"/>
      <c r="H100" s="1096"/>
      <c r="I100" s="71" t="s">
        <v>968</v>
      </c>
      <c r="J100" s="1139"/>
      <c r="K100" s="1038"/>
      <c r="L100" s="739"/>
      <c r="M100" s="1082"/>
      <c r="N100" s="1095"/>
      <c r="O100" s="1078"/>
      <c r="P100" s="26" t="s">
        <v>372</v>
      </c>
      <c r="Q100" s="22" t="s">
        <v>373</v>
      </c>
      <c r="R100" s="26">
        <f>+IFERROR(VLOOKUP(Q100,[6]DATOS!$E$2:$F$17,2,FALSE),"")</f>
        <v>15</v>
      </c>
      <c r="S100" s="1093"/>
      <c r="T100" s="1093"/>
      <c r="U100" s="1093"/>
      <c r="V100" s="1093"/>
      <c r="W100" s="1093"/>
      <c r="X100" s="1093"/>
      <c r="Y100" s="1078"/>
      <c r="Z100" s="1093"/>
      <c r="AA100" s="1078"/>
      <c r="AB100" s="1073"/>
      <c r="AC100" s="1089"/>
      <c r="AD100" s="1089"/>
      <c r="AE100" s="1076"/>
      <c r="AF100" s="1078"/>
      <c r="AG100" s="739"/>
      <c r="AH100" s="739"/>
      <c r="AI100" s="1082"/>
      <c r="AJ100" s="1084"/>
      <c r="AK100" s="1077"/>
      <c r="AL100" s="1077"/>
      <c r="AM100" s="1084"/>
      <c r="AN100" s="1057"/>
      <c r="AO100" s="1188"/>
      <c r="AP100" s="1093"/>
      <c r="AQ100" s="1093"/>
      <c r="AR100" s="1093"/>
      <c r="AS100" s="1093"/>
      <c r="AT100" s="1093"/>
      <c r="AU100" s="1093"/>
      <c r="AV100" s="1093"/>
      <c r="AW100" s="1093"/>
      <c r="AX100" s="1093"/>
      <c r="AY100" s="1093"/>
      <c r="AZ100" s="1179"/>
      <c r="BA100" s="1180"/>
      <c r="BB100" s="1181"/>
      <c r="BC100" s="1181"/>
      <c r="BD100" s="1181"/>
      <c r="BE100" s="1178"/>
    </row>
    <row r="101" spans="1:57" ht="27.75" customHeight="1" thickBot="1">
      <c r="A101" s="1078"/>
      <c r="B101" s="1047"/>
      <c r="C101" s="1078"/>
      <c r="D101" s="1083"/>
      <c r="E101" s="1078"/>
      <c r="F101" s="1078"/>
      <c r="G101" s="1061"/>
      <c r="H101" s="1096" t="s">
        <v>397</v>
      </c>
      <c r="I101" s="71" t="s">
        <v>968</v>
      </c>
      <c r="J101" s="1139"/>
      <c r="K101" s="1038"/>
      <c r="L101" s="739"/>
      <c r="M101" s="1082"/>
      <c r="N101" s="1095"/>
      <c r="O101" s="1078"/>
      <c r="P101" s="26" t="s">
        <v>376</v>
      </c>
      <c r="Q101" s="26" t="s">
        <v>377</v>
      </c>
      <c r="R101" s="26">
        <f>+IFERROR(VLOOKUP(Q101,[6]DATOS!$E$2:$F$17,2,FALSE),"")</f>
        <v>10</v>
      </c>
      <c r="S101" s="1093"/>
      <c r="T101" s="1093"/>
      <c r="U101" s="1093"/>
      <c r="V101" s="1093"/>
      <c r="W101" s="1093"/>
      <c r="X101" s="1093"/>
      <c r="Y101" s="1078"/>
      <c r="Z101" s="1093"/>
      <c r="AA101" s="1078"/>
      <c r="AB101" s="1073"/>
      <c r="AC101" s="1089"/>
      <c r="AD101" s="1089"/>
      <c r="AE101" s="1076"/>
      <c r="AF101" s="1078"/>
      <c r="AG101" s="739"/>
      <c r="AH101" s="739"/>
      <c r="AI101" s="1082"/>
      <c r="AJ101" s="1084"/>
      <c r="AK101" s="1077"/>
      <c r="AL101" s="1077"/>
      <c r="AM101" s="1084"/>
      <c r="AN101" s="1057"/>
      <c r="AO101" s="1188"/>
      <c r="AP101" s="1093"/>
      <c r="AQ101" s="1093"/>
      <c r="AR101" s="1093"/>
      <c r="AS101" s="1093"/>
      <c r="AT101" s="1093"/>
      <c r="AU101" s="1093"/>
      <c r="AV101" s="1093"/>
      <c r="AW101" s="1093"/>
      <c r="AX101" s="1093"/>
      <c r="AY101" s="1093"/>
      <c r="AZ101" s="1179"/>
      <c r="BA101" s="1180"/>
      <c r="BB101" s="1181"/>
      <c r="BC101" s="1181"/>
      <c r="BD101" s="1181"/>
      <c r="BE101" s="1178"/>
    </row>
    <row r="102" spans="1:57" ht="26.25" customHeight="1" thickBot="1">
      <c r="A102" s="1078"/>
      <c r="B102" s="1047"/>
      <c r="C102" s="1078"/>
      <c r="D102" s="1083"/>
      <c r="E102" s="1078"/>
      <c r="F102" s="1078"/>
      <c r="G102" s="1061"/>
      <c r="H102" s="1096"/>
      <c r="I102" s="71" t="s">
        <v>968</v>
      </c>
      <c r="J102" s="1139"/>
      <c r="K102" s="1038"/>
      <c r="L102" s="739"/>
      <c r="M102" s="1082"/>
      <c r="N102" s="1095"/>
      <c r="O102" s="1078"/>
      <c r="P102" s="1093"/>
      <c r="Q102" s="1093"/>
      <c r="R102" s="1093"/>
      <c r="S102" s="1093"/>
      <c r="T102" s="1093"/>
      <c r="U102" s="1093"/>
      <c r="V102" s="1093"/>
      <c r="W102" s="1093"/>
      <c r="X102" s="1093"/>
      <c r="Y102" s="1078"/>
      <c r="Z102" s="1093"/>
      <c r="AA102" s="1078"/>
      <c r="AB102" s="1073"/>
      <c r="AC102" s="1089"/>
      <c r="AD102" s="1089"/>
      <c r="AE102" s="1076"/>
      <c r="AF102" s="1078"/>
      <c r="AG102" s="739"/>
      <c r="AH102" s="739"/>
      <c r="AI102" s="1082"/>
      <c r="AJ102" s="1084"/>
      <c r="AK102" s="1077"/>
      <c r="AL102" s="1077"/>
      <c r="AM102" s="1084"/>
      <c r="AN102" s="1057"/>
      <c r="AO102" s="1188"/>
      <c r="AP102" s="1093"/>
      <c r="AQ102" s="1093"/>
      <c r="AR102" s="1093"/>
      <c r="AS102" s="1093"/>
      <c r="AT102" s="1093"/>
      <c r="AU102" s="1093"/>
      <c r="AV102" s="1093"/>
      <c r="AW102" s="1093"/>
      <c r="AX102" s="1093"/>
      <c r="AY102" s="1093"/>
      <c r="AZ102" s="1179"/>
      <c r="BA102" s="1180"/>
      <c r="BB102" s="1181"/>
      <c r="BC102" s="1181"/>
      <c r="BD102" s="1181"/>
      <c r="BE102" s="1178"/>
    </row>
    <row r="103" spans="1:57" ht="18.75" customHeight="1" thickBot="1">
      <c r="A103" s="1078"/>
      <c r="B103" s="1047"/>
      <c r="C103" s="1078"/>
      <c r="D103" s="1083"/>
      <c r="E103" s="1078"/>
      <c r="F103" s="1078"/>
      <c r="G103" s="1061"/>
      <c r="H103" s="1096" t="s">
        <v>398</v>
      </c>
      <c r="I103" s="71" t="s">
        <v>968</v>
      </c>
      <c r="J103" s="1139"/>
      <c r="K103" s="1038"/>
      <c r="L103" s="739"/>
      <c r="M103" s="1082"/>
      <c r="N103" s="1095"/>
      <c r="O103" s="1078"/>
      <c r="P103" s="1093"/>
      <c r="Q103" s="1093"/>
      <c r="R103" s="1093"/>
      <c r="S103" s="1093"/>
      <c r="T103" s="1093"/>
      <c r="U103" s="1093"/>
      <c r="V103" s="1093"/>
      <c r="W103" s="1093"/>
      <c r="X103" s="1093"/>
      <c r="Y103" s="1078"/>
      <c r="Z103" s="1093"/>
      <c r="AA103" s="1078"/>
      <c r="AB103" s="1073"/>
      <c r="AC103" s="1089"/>
      <c r="AD103" s="1089"/>
      <c r="AE103" s="1076"/>
      <c r="AF103" s="1078"/>
      <c r="AG103" s="739"/>
      <c r="AH103" s="739"/>
      <c r="AI103" s="1082"/>
      <c r="AJ103" s="1084"/>
      <c r="AK103" s="1077"/>
      <c r="AL103" s="1077"/>
      <c r="AM103" s="1084"/>
      <c r="AN103" s="1057"/>
      <c r="AO103" s="1188"/>
      <c r="AP103" s="1093"/>
      <c r="AQ103" s="1093"/>
      <c r="AR103" s="1093"/>
      <c r="AS103" s="1093"/>
      <c r="AT103" s="1093"/>
      <c r="AU103" s="1093"/>
      <c r="AV103" s="1093"/>
      <c r="AW103" s="1093"/>
      <c r="AX103" s="1093"/>
      <c r="AY103" s="1093"/>
      <c r="AZ103" s="1179"/>
      <c r="BA103" s="1180"/>
      <c r="BB103" s="1181"/>
      <c r="BC103" s="1181"/>
      <c r="BD103" s="1181"/>
      <c r="BE103" s="1178"/>
    </row>
    <row r="104" spans="1:57" ht="9.75" customHeight="1" thickBot="1">
      <c r="A104" s="1078"/>
      <c r="B104" s="1047"/>
      <c r="C104" s="1078"/>
      <c r="D104" s="1083"/>
      <c r="E104" s="1078"/>
      <c r="F104" s="1078"/>
      <c r="G104" s="1061"/>
      <c r="H104" s="1096"/>
      <c r="I104" s="71" t="s">
        <v>968</v>
      </c>
      <c r="J104" s="1139"/>
      <c r="K104" s="1038"/>
      <c r="L104" s="739"/>
      <c r="M104" s="1082"/>
      <c r="N104" s="1095"/>
      <c r="O104" s="1078"/>
      <c r="P104" s="1093"/>
      <c r="Q104" s="1093"/>
      <c r="R104" s="1093"/>
      <c r="S104" s="1093"/>
      <c r="T104" s="1093"/>
      <c r="U104" s="1093"/>
      <c r="V104" s="1093"/>
      <c r="W104" s="1093"/>
      <c r="X104" s="1093"/>
      <c r="Y104" s="1078"/>
      <c r="Z104" s="1093"/>
      <c r="AA104" s="1078"/>
      <c r="AB104" s="1073"/>
      <c r="AC104" s="1089"/>
      <c r="AD104" s="1089"/>
      <c r="AE104" s="1076"/>
      <c r="AF104" s="1078"/>
      <c r="AG104" s="739"/>
      <c r="AH104" s="739"/>
      <c r="AI104" s="1082"/>
      <c r="AJ104" s="1084"/>
      <c r="AK104" s="1077"/>
      <c r="AL104" s="1077"/>
      <c r="AM104" s="1084"/>
      <c r="AN104" s="1057"/>
      <c r="AO104" s="1188"/>
      <c r="AP104" s="1093"/>
      <c r="AQ104" s="1093"/>
      <c r="AR104" s="1093"/>
      <c r="AS104" s="1093"/>
      <c r="AT104" s="1093"/>
      <c r="AU104" s="1093"/>
      <c r="AV104" s="1093"/>
      <c r="AW104" s="1093"/>
      <c r="AX104" s="1093"/>
      <c r="AY104" s="1093"/>
      <c r="AZ104" s="1179"/>
      <c r="BA104" s="1180"/>
      <c r="BB104" s="1181"/>
      <c r="BC104" s="1181"/>
      <c r="BD104" s="1181"/>
      <c r="BE104" s="1178"/>
    </row>
    <row r="105" spans="1:57" ht="18.75" customHeight="1" thickBot="1">
      <c r="A105" s="1078"/>
      <c r="B105" s="1047"/>
      <c r="C105" s="1078"/>
      <c r="D105" s="1083"/>
      <c r="E105" s="1078"/>
      <c r="F105" s="1078"/>
      <c r="G105" s="1061"/>
      <c r="H105" s="1096" t="s">
        <v>399</v>
      </c>
      <c r="I105" s="71" t="s">
        <v>968</v>
      </c>
      <c r="J105" s="1139"/>
      <c r="K105" s="1038"/>
      <c r="L105" s="739"/>
      <c r="M105" s="1082"/>
      <c r="N105" s="1095"/>
      <c r="O105" s="1078"/>
      <c r="P105" s="1093"/>
      <c r="Q105" s="1093"/>
      <c r="R105" s="1093"/>
      <c r="S105" s="1093"/>
      <c r="T105" s="1093"/>
      <c r="U105" s="1093"/>
      <c r="V105" s="1093"/>
      <c r="W105" s="1093"/>
      <c r="X105" s="1093"/>
      <c r="Y105" s="1078"/>
      <c r="Z105" s="1093"/>
      <c r="AA105" s="1078"/>
      <c r="AB105" s="1073"/>
      <c r="AC105" s="1089"/>
      <c r="AD105" s="1089"/>
      <c r="AE105" s="1076"/>
      <c r="AF105" s="1078"/>
      <c r="AG105" s="739"/>
      <c r="AH105" s="739"/>
      <c r="AI105" s="1082"/>
      <c r="AJ105" s="1084"/>
      <c r="AK105" s="1077"/>
      <c r="AL105" s="1077"/>
      <c r="AM105" s="1084"/>
      <c r="AN105" s="1057"/>
      <c r="AO105" s="1188"/>
      <c r="AP105" s="1093"/>
      <c r="AQ105" s="1093"/>
      <c r="AR105" s="1093"/>
      <c r="AS105" s="1093"/>
      <c r="AT105" s="1093"/>
      <c r="AU105" s="1093"/>
      <c r="AV105" s="1093"/>
      <c r="AW105" s="1093"/>
      <c r="AX105" s="1093"/>
      <c r="AY105" s="1093"/>
      <c r="AZ105" s="1179"/>
      <c r="BA105" s="1180"/>
      <c r="BB105" s="1181"/>
      <c r="BC105" s="1181"/>
      <c r="BD105" s="1181"/>
      <c r="BE105" s="1178"/>
    </row>
    <row r="106" spans="1:57" ht="12.75" customHeight="1" thickBot="1">
      <c r="A106" s="1078"/>
      <c r="B106" s="1047"/>
      <c r="C106" s="1078"/>
      <c r="D106" s="1083"/>
      <c r="E106" s="1078"/>
      <c r="F106" s="1078"/>
      <c r="G106" s="1061"/>
      <c r="H106" s="1096"/>
      <c r="I106" s="71" t="s">
        <v>968</v>
      </c>
      <c r="J106" s="1139"/>
      <c r="K106" s="1038"/>
      <c r="L106" s="739"/>
      <c r="M106" s="1082"/>
      <c r="N106" s="1095"/>
      <c r="O106" s="1078"/>
      <c r="P106" s="1093"/>
      <c r="Q106" s="1093"/>
      <c r="R106" s="1093"/>
      <c r="S106" s="1093"/>
      <c r="T106" s="1093"/>
      <c r="U106" s="1093"/>
      <c r="V106" s="1093"/>
      <c r="W106" s="1093"/>
      <c r="X106" s="1093"/>
      <c r="Y106" s="1078"/>
      <c r="Z106" s="1093"/>
      <c r="AA106" s="1078"/>
      <c r="AB106" s="1073"/>
      <c r="AC106" s="1089"/>
      <c r="AD106" s="1089"/>
      <c r="AE106" s="1076"/>
      <c r="AF106" s="1078"/>
      <c r="AG106" s="739"/>
      <c r="AH106" s="739"/>
      <c r="AI106" s="1082"/>
      <c r="AJ106" s="1084"/>
      <c r="AK106" s="1077"/>
      <c r="AL106" s="1077"/>
      <c r="AM106" s="1084"/>
      <c r="AN106" s="1057"/>
      <c r="AO106" s="1188"/>
      <c r="AP106" s="1093"/>
      <c r="AQ106" s="1093"/>
      <c r="AR106" s="1093"/>
      <c r="AS106" s="1093"/>
      <c r="AT106" s="1093"/>
      <c r="AU106" s="1093"/>
      <c r="AV106" s="1093"/>
      <c r="AW106" s="1093"/>
      <c r="AX106" s="1093"/>
      <c r="AY106" s="1093"/>
      <c r="AZ106" s="1179"/>
      <c r="BA106" s="1180"/>
      <c r="BB106" s="1181"/>
      <c r="BC106" s="1181"/>
      <c r="BD106" s="1181"/>
      <c r="BE106" s="1178"/>
    </row>
    <row r="107" spans="1:57" ht="18.75" customHeight="1" thickBot="1">
      <c r="A107" s="1078"/>
      <c r="B107" s="1047"/>
      <c r="C107" s="1078"/>
      <c r="D107" s="1083"/>
      <c r="E107" s="1078"/>
      <c r="F107" s="1078"/>
      <c r="G107" s="1061"/>
      <c r="H107" s="1096" t="s">
        <v>400</v>
      </c>
      <c r="I107" s="71" t="s">
        <v>968</v>
      </c>
      <c r="J107" s="1139"/>
      <c r="K107" s="1038"/>
      <c r="L107" s="739"/>
      <c r="M107" s="1082"/>
      <c r="N107" s="1095"/>
      <c r="O107" s="1078"/>
      <c r="P107" s="1093"/>
      <c r="Q107" s="1093"/>
      <c r="R107" s="1093"/>
      <c r="S107" s="1093"/>
      <c r="T107" s="1093"/>
      <c r="U107" s="1093"/>
      <c r="V107" s="1093"/>
      <c r="W107" s="1093"/>
      <c r="X107" s="1093"/>
      <c r="Y107" s="1078"/>
      <c r="Z107" s="1093"/>
      <c r="AA107" s="1078"/>
      <c r="AB107" s="1073"/>
      <c r="AC107" s="1089"/>
      <c r="AD107" s="1089"/>
      <c r="AE107" s="1076"/>
      <c r="AF107" s="1078"/>
      <c r="AG107" s="739"/>
      <c r="AH107" s="739"/>
      <c r="AI107" s="1082"/>
      <c r="AJ107" s="1084"/>
      <c r="AK107" s="1077"/>
      <c r="AL107" s="1077"/>
      <c r="AM107" s="1084"/>
      <c r="AN107" s="1057"/>
      <c r="AO107" s="1188"/>
      <c r="AP107" s="1093"/>
      <c r="AQ107" s="1093"/>
      <c r="AR107" s="1093"/>
      <c r="AS107" s="1093"/>
      <c r="AT107" s="1093"/>
      <c r="AU107" s="1093"/>
      <c r="AV107" s="1093"/>
      <c r="AW107" s="1093"/>
      <c r="AX107" s="1093"/>
      <c r="AY107" s="1093"/>
      <c r="AZ107" s="1179"/>
      <c r="BA107" s="1180"/>
      <c r="BB107" s="1181"/>
      <c r="BC107" s="1181"/>
      <c r="BD107" s="1181"/>
      <c r="BE107" s="1178"/>
    </row>
    <row r="108" spans="1:57" ht="12.75" customHeight="1" thickBot="1">
      <c r="A108" s="1078"/>
      <c r="B108" s="1047"/>
      <c r="C108" s="1078"/>
      <c r="D108" s="1083"/>
      <c r="E108" s="1078"/>
      <c r="F108" s="1078"/>
      <c r="G108" s="1061"/>
      <c r="H108" s="1096"/>
      <c r="I108" s="71" t="s">
        <v>968</v>
      </c>
      <c r="J108" s="1139"/>
      <c r="K108" s="1038"/>
      <c r="L108" s="739"/>
      <c r="M108" s="1082"/>
      <c r="N108" s="1095"/>
      <c r="O108" s="1078"/>
      <c r="P108" s="1093"/>
      <c r="Q108" s="1093"/>
      <c r="R108" s="1093"/>
      <c r="S108" s="1093"/>
      <c r="T108" s="1093"/>
      <c r="U108" s="1093"/>
      <c r="V108" s="1093"/>
      <c r="W108" s="1093"/>
      <c r="X108" s="1093"/>
      <c r="Y108" s="1078"/>
      <c r="Z108" s="1093"/>
      <c r="AA108" s="1078"/>
      <c r="AB108" s="1073"/>
      <c r="AC108" s="1089"/>
      <c r="AD108" s="1089"/>
      <c r="AE108" s="1076"/>
      <c r="AF108" s="1078"/>
      <c r="AG108" s="739"/>
      <c r="AH108" s="739"/>
      <c r="AI108" s="1082"/>
      <c r="AJ108" s="1084"/>
      <c r="AK108" s="1077"/>
      <c r="AL108" s="1077"/>
      <c r="AM108" s="1084"/>
      <c r="AN108" s="1057"/>
      <c r="AO108" s="1188"/>
      <c r="AP108" s="1093"/>
      <c r="AQ108" s="1093"/>
      <c r="AR108" s="1093"/>
      <c r="AS108" s="1093"/>
      <c r="AT108" s="1093"/>
      <c r="AU108" s="1093"/>
      <c r="AV108" s="1093"/>
      <c r="AW108" s="1093"/>
      <c r="AX108" s="1093"/>
      <c r="AY108" s="1093"/>
      <c r="AZ108" s="1179"/>
      <c r="BA108" s="1180"/>
      <c r="BB108" s="1181"/>
      <c r="BC108" s="1181"/>
      <c r="BD108" s="1181"/>
      <c r="BE108" s="1178"/>
    </row>
    <row r="109" spans="1:57" ht="14.25" customHeight="1" thickBot="1">
      <c r="A109" s="1078"/>
      <c r="B109" s="1047"/>
      <c r="C109" s="1078"/>
      <c r="D109" s="1083"/>
      <c r="E109" s="1078"/>
      <c r="F109" s="1078"/>
      <c r="G109" s="1061"/>
      <c r="H109" s="1096" t="s">
        <v>401</v>
      </c>
      <c r="I109" s="71" t="s">
        <v>968</v>
      </c>
      <c r="J109" s="1139"/>
      <c r="K109" s="1038"/>
      <c r="L109" s="739"/>
      <c r="M109" s="1082"/>
      <c r="N109" s="1095"/>
      <c r="O109" s="1078"/>
      <c r="P109" s="1093"/>
      <c r="Q109" s="1093"/>
      <c r="R109" s="1093"/>
      <c r="S109" s="1093"/>
      <c r="T109" s="1093"/>
      <c r="U109" s="1093"/>
      <c r="V109" s="1093"/>
      <c r="W109" s="1093"/>
      <c r="X109" s="1093"/>
      <c r="Y109" s="1078"/>
      <c r="Z109" s="1093"/>
      <c r="AA109" s="1078"/>
      <c r="AB109" s="1073"/>
      <c r="AC109" s="1089"/>
      <c r="AD109" s="1089"/>
      <c r="AE109" s="1076"/>
      <c r="AF109" s="1078"/>
      <c r="AG109" s="739"/>
      <c r="AH109" s="739"/>
      <c r="AI109" s="1082"/>
      <c r="AJ109" s="1084"/>
      <c r="AK109" s="1077"/>
      <c r="AL109" s="1077"/>
      <c r="AM109" s="1084"/>
      <c r="AN109" s="1057"/>
      <c r="AO109" s="1188"/>
      <c r="AP109" s="1093"/>
      <c r="AQ109" s="1093"/>
      <c r="AR109" s="1093"/>
      <c r="AS109" s="1093"/>
      <c r="AT109" s="1093"/>
      <c r="AU109" s="1093"/>
      <c r="AV109" s="1093"/>
      <c r="AW109" s="1093"/>
      <c r="AX109" s="1093"/>
      <c r="AY109" s="1093"/>
      <c r="AZ109" s="1179"/>
      <c r="BA109" s="1180"/>
      <c r="BB109" s="1181"/>
      <c r="BC109" s="1181"/>
      <c r="BD109" s="1181"/>
      <c r="BE109" s="1178"/>
    </row>
    <row r="110" spans="1:57" ht="13.5" customHeight="1" thickBot="1">
      <c r="A110" s="1078"/>
      <c r="B110" s="1047"/>
      <c r="C110" s="1078"/>
      <c r="D110" s="1083"/>
      <c r="E110" s="1078"/>
      <c r="F110" s="1078"/>
      <c r="G110" s="1061"/>
      <c r="H110" s="1096"/>
      <c r="I110" s="71" t="s">
        <v>968</v>
      </c>
      <c r="J110" s="1139"/>
      <c r="K110" s="1038"/>
      <c r="L110" s="739"/>
      <c r="M110" s="1082"/>
      <c r="N110" s="1095"/>
      <c r="O110" s="1078"/>
      <c r="P110" s="1093"/>
      <c r="Q110" s="1093"/>
      <c r="R110" s="1093"/>
      <c r="S110" s="1093"/>
      <c r="T110" s="1093"/>
      <c r="U110" s="1093"/>
      <c r="V110" s="1093"/>
      <c r="W110" s="1093"/>
      <c r="X110" s="1093"/>
      <c r="Y110" s="1078"/>
      <c r="Z110" s="1093"/>
      <c r="AA110" s="1078"/>
      <c r="AB110" s="1073"/>
      <c r="AC110" s="1089"/>
      <c r="AD110" s="1089"/>
      <c r="AE110" s="1076"/>
      <c r="AF110" s="1078"/>
      <c r="AG110" s="739"/>
      <c r="AH110" s="739"/>
      <c r="AI110" s="1082"/>
      <c r="AJ110" s="1084"/>
      <c r="AK110" s="1077"/>
      <c r="AL110" s="1077"/>
      <c r="AM110" s="1084"/>
      <c r="AN110" s="1057"/>
      <c r="AO110" s="1188"/>
      <c r="AP110" s="1093"/>
      <c r="AQ110" s="1093"/>
      <c r="AR110" s="1093"/>
      <c r="AS110" s="1093"/>
      <c r="AT110" s="1093"/>
      <c r="AU110" s="1093"/>
      <c r="AV110" s="1093"/>
      <c r="AW110" s="1093"/>
      <c r="AX110" s="1093"/>
      <c r="AY110" s="1093"/>
      <c r="AZ110" s="1179"/>
      <c r="BA110" s="1180"/>
      <c r="BB110" s="1181"/>
      <c r="BC110" s="1181"/>
      <c r="BD110" s="1181"/>
      <c r="BE110" s="1178"/>
    </row>
    <row r="111" spans="1:57" ht="18.75" customHeight="1" thickBot="1">
      <c r="A111" s="1078"/>
      <c r="B111" s="1047"/>
      <c r="C111" s="1078"/>
      <c r="D111" s="1083"/>
      <c r="E111" s="1078"/>
      <c r="F111" s="1078"/>
      <c r="G111" s="1061"/>
      <c r="H111" s="1096" t="s">
        <v>402</v>
      </c>
      <c r="I111" s="71" t="s">
        <v>968</v>
      </c>
      <c r="J111" s="1139"/>
      <c r="K111" s="1038"/>
      <c r="L111" s="739"/>
      <c r="M111" s="1082"/>
      <c r="N111" s="1095"/>
      <c r="O111" s="1078"/>
      <c r="P111" s="1093"/>
      <c r="Q111" s="1093"/>
      <c r="R111" s="1093"/>
      <c r="S111" s="1093"/>
      <c r="T111" s="1093"/>
      <c r="U111" s="1093"/>
      <c r="V111" s="1093"/>
      <c r="W111" s="1093"/>
      <c r="X111" s="1093"/>
      <c r="Y111" s="1078"/>
      <c r="Z111" s="1093"/>
      <c r="AA111" s="1078"/>
      <c r="AB111" s="1073"/>
      <c r="AC111" s="1089"/>
      <c r="AD111" s="1089"/>
      <c r="AE111" s="1076"/>
      <c r="AF111" s="1078"/>
      <c r="AG111" s="739"/>
      <c r="AH111" s="739"/>
      <c r="AI111" s="1082"/>
      <c r="AJ111" s="1084"/>
      <c r="AK111" s="1077"/>
      <c r="AL111" s="1077"/>
      <c r="AM111" s="1084"/>
      <c r="AN111" s="1057"/>
      <c r="AO111" s="1188"/>
      <c r="AP111" s="1093"/>
      <c r="AQ111" s="1093"/>
      <c r="AR111" s="1093"/>
      <c r="AS111" s="1093"/>
      <c r="AT111" s="1093"/>
      <c r="AU111" s="1093"/>
      <c r="AV111" s="1093"/>
      <c r="AW111" s="1093"/>
      <c r="AX111" s="1093"/>
      <c r="AY111" s="1093"/>
      <c r="AZ111" s="1179"/>
      <c r="BA111" s="1180"/>
      <c r="BB111" s="1181"/>
      <c r="BC111" s="1181"/>
      <c r="BD111" s="1181"/>
      <c r="BE111" s="1178"/>
    </row>
    <row r="112" spans="1:57" ht="15.75" customHeight="1" thickBot="1">
      <c r="A112" s="1078"/>
      <c r="B112" s="1048"/>
      <c r="C112" s="1078"/>
      <c r="D112" s="1134"/>
      <c r="E112" s="1078"/>
      <c r="F112" s="1078"/>
      <c r="G112" s="1062"/>
      <c r="H112" s="1096"/>
      <c r="I112" s="71" t="s">
        <v>968</v>
      </c>
      <c r="J112" s="1150"/>
      <c r="K112" s="1038"/>
      <c r="L112" s="740"/>
      <c r="M112" s="1235"/>
      <c r="N112" s="1095"/>
      <c r="O112" s="1078"/>
      <c r="P112" s="1093"/>
      <c r="Q112" s="1093"/>
      <c r="R112" s="1093"/>
      <c r="S112" s="1093"/>
      <c r="T112" s="1093"/>
      <c r="U112" s="1093"/>
      <c r="V112" s="1093"/>
      <c r="W112" s="1093"/>
      <c r="X112" s="1093"/>
      <c r="Y112" s="1078"/>
      <c r="Z112" s="1093"/>
      <c r="AA112" s="1078"/>
      <c r="AB112" s="1073"/>
      <c r="AC112" s="1231"/>
      <c r="AD112" s="1231"/>
      <c r="AE112" s="1146"/>
      <c r="AF112" s="1078"/>
      <c r="AG112" s="740"/>
      <c r="AH112" s="740"/>
      <c r="AI112" s="1235"/>
      <c r="AJ112" s="1084"/>
      <c r="AK112" s="1077"/>
      <c r="AL112" s="1077"/>
      <c r="AM112" s="1084"/>
      <c r="AN112" s="1057"/>
      <c r="AO112" s="1206"/>
      <c r="AP112" s="1207"/>
      <c r="AQ112" s="1207"/>
      <c r="AR112" s="1207"/>
      <c r="AS112" s="1207"/>
      <c r="AT112" s="1207"/>
      <c r="AU112" s="1207"/>
      <c r="AV112" s="1207"/>
      <c r="AW112" s="1207"/>
      <c r="AX112" s="1207"/>
      <c r="AY112" s="1207"/>
      <c r="AZ112" s="1212"/>
      <c r="BA112" s="1213"/>
      <c r="BB112" s="1197"/>
      <c r="BC112" s="1197"/>
      <c r="BD112" s="1197"/>
      <c r="BE112" s="1208"/>
    </row>
    <row r="113" spans="1:57" ht="36.75" customHeight="1" thickBot="1">
      <c r="A113" s="1093">
        <v>5</v>
      </c>
      <c r="B113" s="1049" t="s">
        <v>1004</v>
      </c>
      <c r="C113" s="1078" t="s">
        <v>1015</v>
      </c>
      <c r="D113" s="1218" t="s">
        <v>334</v>
      </c>
      <c r="E113" s="1072" t="s">
        <v>1016</v>
      </c>
      <c r="F113" s="1078" t="s">
        <v>1017</v>
      </c>
      <c r="G113" s="1072" t="s">
        <v>338</v>
      </c>
      <c r="H113" s="1096" t="s">
        <v>339</v>
      </c>
      <c r="I113" s="71" t="s">
        <v>968</v>
      </c>
      <c r="J113" s="1217">
        <f>COUNTIF(I113:I164,[3]DATOS!$D$24)</f>
        <v>52</v>
      </c>
      <c r="K113" s="1226" t="str">
        <f>+IF(AND(J113&lt;6,J113&gt;0),"Moderado",IF(AND(J113&lt;12,J113&gt;5),"Mayor",IF(AND(J113&lt;20,J113&gt;11),"Catastrófico","Responda las Preguntas de Impacto")))</f>
        <v>Responda las Preguntas de Impacto</v>
      </c>
      <c r="L113" s="1055" t="str">
        <f>IF(AND(EXACT(G113,"Rara vez"),(EXACT(K113,"Moderado"))),"Moderado",IF(AND(EXACT(G113,"Rara vez"),(EXACT(K113,"Mayor"))),"Alto",IF(AND(EXACT(G113,"Rara vez"),(EXACT(K113,"Catastrófico"))),"Extremo",IF(AND(EXACT(G113,"Improbable"),(EXACT(K113,"Moderado"))),"Moderado",IF(AND(EXACT(G113,"Improbable"),(EXACT(K113,"Mayor"))),"Alto",IF(AND(EXACT(G113,"Improbable"),(EXACT(K113,"Catastrófico"))),"Extremo",IF(AND(EXACT(G113,"Posible"),(EXACT(K113,"Moderado"))),"Alto",IF(AND(EXACT(G113,"Posible"),(EXACT(K113,"Mayor"))),"Extremo",IF(AND(EXACT(G113,"Posible"),(EXACT(K113,"Catastrófico"))),"Extremo",IF(AND(EXACT(G113,"Probable"),(EXACT(K113,"Moderado"))),"Alto",IF(AND(EXACT(G113,"Probable"),(EXACT(K113,"Mayor"))),"Extremo",IF(AND(EXACT(G113,"Probable"),(EXACT(K113,"Catastrófico"))),"Extremo",IF(AND(EXACT(G113,"Casi Seguro"),(EXACT(K113,"Moderado"))),"Extremo",IF(AND(EXACT(G113,"Casi Seguro"),(EXACT(K113,"Mayor"))),"Extremo",IF(AND(EXACT(G113,"Casi Seguro"),(EXACT(K113,"Catastrófico"))),"Extremo","")))))))))))))))</f>
        <v/>
      </c>
      <c r="M113" s="1081" t="str">
        <f>IF(EXACT(L113,"Bajo"),"Evitar el Riesgo, Reducir el Riesgo, Compartir el Riesgo",IF(EXACT(L113,"Moderado"),"Evitar el Riesgo, Reducir el Riesgo, Compartir el Riesgo",IF(EXACT(L113,"Alto"),"Evitar el Riesgo, Reducir el Riesgo, Compartir el Riesgo",IF(EXACT(L113,"Extremo"),"Evitar el Riesgo, Reducir el Riesgo, Compartir el Riesgo",""))))</f>
        <v/>
      </c>
      <c r="N113" s="1094" t="s">
        <v>1018</v>
      </c>
      <c r="O113" s="1078" t="s">
        <v>343</v>
      </c>
      <c r="P113" s="37" t="s">
        <v>344</v>
      </c>
      <c r="Q113" s="22" t="s">
        <v>345</v>
      </c>
      <c r="R113" s="63">
        <f>+IFERROR(VLOOKUP(Q113,[7]DATOS!$E$2:$F$17,2,FALSE),"")</f>
        <v>15</v>
      </c>
      <c r="S113" s="1093">
        <f>SUM(R113:R120)</f>
        <v>100</v>
      </c>
      <c r="T113" s="1093" t="str">
        <f>+IF(AND(S113&lt;=100,S113&gt;=96),"Fuerte",IF(AND(S113&lt;=95,S113&gt;=86),"Moderado",IF(AND(S113&lt;=85,J113&gt;=0),"Débil"," ")))</f>
        <v>Fuerte</v>
      </c>
      <c r="U113" s="1093" t="s">
        <v>346</v>
      </c>
      <c r="V113" s="1093" t="str">
        <f>IF(AND(EXACT(T113,"Fuerte"),(EXACT(U113,"Fuerte"))),"Fuerte",IF(AND(EXACT(T113,"Fuerte"),(EXACT(U113,"Moderado"))),"Moderado",IF(AND(EXACT(T113,"Fuerte"),(EXACT(U113,"Débil"))),"Débil",IF(AND(EXACT(T113,"Moderado"),(EXACT(U113,"Fuerte"))),"Moderado",IF(AND(EXACT(T113,"Moderado"),(EXACT(U113,"Moderado"))),"Moderado",IF(AND(EXACT(T113,"Moderado"),(EXACT(U113,"Débil"))),"Débil",IF(AND(EXACT(T113,"Débil"),(EXACT(U113,"Fuerte"))),"Débil",IF(AND(EXACT(T113,"Débil"),(EXACT(U113,"Moderado"))),"Débil",IF(AND(EXACT(T113,"Débil"),(EXACT(U113,"Débil"))),"Débil",)))))))))</f>
        <v>Fuerte</v>
      </c>
      <c r="W113" s="1093">
        <f>IF(V113="Fuerte",100,IF(V113="Moderado",50,IF(V113="Débil",0)))</f>
        <v>100</v>
      </c>
      <c r="X113" s="1093">
        <f>AVERAGE(W113:W120)</f>
        <v>100</v>
      </c>
      <c r="Y113" s="1078" t="s">
        <v>1019</v>
      </c>
      <c r="Z113" s="1093" t="s">
        <v>989</v>
      </c>
      <c r="AA113" s="1229" t="s">
        <v>1020</v>
      </c>
      <c r="AB113" s="1073" t="str">
        <f>+IF(X113=100,"Fuerte",IF(AND(X113&lt;=99,X113&gt;=50),"Moderado",IF(X113&lt;50,"Débil"," ")))</f>
        <v>Fuerte</v>
      </c>
      <c r="AC113" s="1230" t="s">
        <v>349</v>
      </c>
      <c r="AD113" s="1230" t="s">
        <v>350</v>
      </c>
      <c r="AE113" s="1055" t="str">
        <f>IF(AND(OR(AD113="Directamente",AD113="Indirectamente",AD113="No Disminuye"),(AB113="Fuerte"),(AC113="Directamente"),(OR(G113="Rara vez",G113="Improbable",G113="Posible"))),"Rara vez",IF(AND(OR(AD113="Directamente",AD113="Indirectamente",AD113="No Disminuye"),(AB113="Fuerte"),(AC113="Directamente"),(G113="Probable")),"Improbable",IF(AND(OR(AD113="Directamente",AD113="Indirectamente",AD113="No Disminuye"),(AB113="Fuerte"),(AC113="Directamente"),(G113="Casi Seguro")),"Posible",IF(AND(AD113="Directamente",AC113="No disminuye",AB113="Fuerte"),G113,IF(AND(OR(AD113="Directamente",AD113="Indirectamente",AD113="No Disminuye"),AB113="Moderado",AC113="Directamente",(OR(G113="Rara vez",G113="Improbable"))),"Rara vez",IF(AND(OR(AD113="Directamente",AD113="Indirectamente",AD113="No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disminuye",AB113="Moderado"),G113,IF(AB113="Débil",G113," ESTA COMBINACION NO ESTÁ CONTEMPLADA EN LA METODOLOGÍA "))))))))))</f>
        <v>Rara vez</v>
      </c>
      <c r="AF113" s="1078" t="str">
        <f>IF(AND(OR(AD113="Directamente",AD113="Indirectamente",AD113="No Disminuye"),AB113="Moderado",AC113="Directamente",(OR(G113="Raro",G113="Improbable"))),"Raro",IF(AND(OR(AD113="Directamente",AD113="Indirectamente",AD113="No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 ")))))</f>
        <v xml:space="preserve"> </v>
      </c>
      <c r="AG113" s="1078" t="str">
        <f>K113</f>
        <v>Responda las Preguntas de Impacto</v>
      </c>
      <c r="AH113" s="1055" t="str">
        <f>IF(AND(EXACT(AE113,"Rara vez"),(EXACT(AG113,"Moderado"))),"Moderado",IF(AND(EXACT(AE113,"Rara vez"),(EXACT(AG113,"Mayor"))),"Alto",IF(AND(EXACT(AE113,"Rara vez"),(EXACT(AG113,"Catastrófico"))),"Extremo",IF(AND(EXACT(AE113,"Improbable"),(EXACT(AG113,"Moderado"))),"Moderado",IF(AND(EXACT(AE113,"Improbable"),(EXACT(AG113,"Mayor"))),"Alto",IF(AND(EXACT(AE113,"Improbable"),(EXACT(AG113,"Catastrófico"))),"Extremo",IF(AND(EXACT(AE113,"Posible"),(EXACT(AG113,"Moderado"))),"Alto",IF(AND(EXACT(AE113,"Posible"),(EXACT(AG113,"Mayor"))),"Extremo",IF(AND(EXACT(AE113,"Posible"),(EXACT(AG113,"Catastrófico"))),"Extremo",IF(AND(EXACT(AE113,"Probable"),(EXACT(AG113,"Moderado"))),"Alto",IF(AND(EXACT(AE113,"Probable"),(EXACT(AG113,"Mayor"))),"Extremo",IF(AND(EXACT(AE113,"Probable"),(EXACT(AG113,"Catastrófico"))),"Extremo",IF(AND(EXACT(AE113,"Casi Seguro"),(EXACT(AG113,"Moderado"))),"Extremo",IF(AND(EXACT(AE113,"Casi Seguro"),(EXACT(AG113,"Mayor"))),"Extremo",IF(AND(EXACT(AE113,"Casi Seguro"),(EXACT(AG113,"Catastrófico"))),"Extremo","")))))))))))))))</f>
        <v/>
      </c>
      <c r="AI113" s="1055" t="str">
        <f>IF(EXACT(L113,"Bajo"),"Evitar el Riesgo, Reducir el Riesgo, Compartir el Riesg",IF(EXACT(L113,"Moderado"),"Evitar el Riesgo, Reducir el Riesgo, Compartir el Riesgo",IF(EXACT(L113,"Alto"),"Evitar el Riesgo, Reducir el Riesgo, Compartir el Riesgo",IF(EXACT(L113,"Extremo"),"Evitar el Riesgo, Reducir el Riesgo, Compartir el Riesgo",""))))</f>
        <v/>
      </c>
      <c r="AJ113" s="1084" t="s">
        <v>1021</v>
      </c>
      <c r="AK113" s="1227" t="s">
        <v>1022</v>
      </c>
      <c r="AL113" s="1227" t="s">
        <v>1023</v>
      </c>
      <c r="AM113" s="1078" t="s">
        <v>1024</v>
      </c>
      <c r="AN113" s="1058" t="s">
        <v>1025</v>
      </c>
      <c r="AO113" s="1188"/>
      <c r="AP113" s="1093"/>
      <c r="AQ113" s="1093"/>
      <c r="AR113" s="1093"/>
      <c r="AS113" s="1093"/>
      <c r="AT113" s="1093"/>
      <c r="AU113" s="1093"/>
      <c r="AV113" s="1093"/>
      <c r="AW113" s="1093"/>
      <c r="AX113" s="1093"/>
      <c r="AY113" s="1093"/>
      <c r="AZ113" s="1093"/>
      <c r="BA113" s="1225"/>
      <c r="BB113" s="1225"/>
      <c r="BC113" s="1225"/>
      <c r="BD113" s="1225"/>
      <c r="BE113" s="1225"/>
    </row>
    <row r="114" spans="1:57" ht="36.75" customHeight="1" thickBot="1">
      <c r="A114" s="1093"/>
      <c r="B114" s="1047"/>
      <c r="C114" s="1078"/>
      <c r="D114" s="1083"/>
      <c r="E114" s="739"/>
      <c r="F114" s="1078"/>
      <c r="G114" s="739"/>
      <c r="H114" s="1096"/>
      <c r="I114" s="71" t="s">
        <v>968</v>
      </c>
      <c r="J114" s="1217"/>
      <c r="K114" s="1226"/>
      <c r="L114" s="739"/>
      <c r="M114" s="1082"/>
      <c r="N114" s="1061"/>
      <c r="O114" s="1078"/>
      <c r="P114" s="37" t="s">
        <v>355</v>
      </c>
      <c r="Q114" s="22" t="s">
        <v>356</v>
      </c>
      <c r="R114" s="63">
        <f>+IFERROR(VLOOKUP(Q114,[7]DATOS!$E$2:$F$17,2,FALSE),"")</f>
        <v>15</v>
      </c>
      <c r="S114" s="1093"/>
      <c r="T114" s="1093"/>
      <c r="U114" s="1093"/>
      <c r="V114" s="1093"/>
      <c r="W114" s="1093"/>
      <c r="X114" s="1093"/>
      <c r="Y114" s="1078"/>
      <c r="Z114" s="1093"/>
      <c r="AA114" s="1229"/>
      <c r="AB114" s="1073"/>
      <c r="AC114" s="1089"/>
      <c r="AD114" s="1089"/>
      <c r="AE114" s="739"/>
      <c r="AF114" s="1078"/>
      <c r="AG114" s="1078"/>
      <c r="AH114" s="739"/>
      <c r="AI114" s="739"/>
      <c r="AJ114" s="1084"/>
      <c r="AK114" s="1227"/>
      <c r="AL114" s="1227"/>
      <c r="AM114" s="1078"/>
      <c r="AN114" s="1083"/>
      <c r="AO114" s="1188"/>
      <c r="AP114" s="1093"/>
      <c r="AQ114" s="1093"/>
      <c r="AR114" s="1093"/>
      <c r="AS114" s="1093"/>
      <c r="AT114" s="1093"/>
      <c r="AU114" s="1093"/>
      <c r="AV114" s="1093"/>
      <c r="AW114" s="1093"/>
      <c r="AX114" s="1093"/>
      <c r="AY114" s="1093"/>
      <c r="AZ114" s="1093"/>
      <c r="BA114" s="1225"/>
      <c r="BB114" s="1225"/>
      <c r="BC114" s="1225"/>
      <c r="BD114" s="1225"/>
      <c r="BE114" s="1225"/>
    </row>
    <row r="115" spans="1:57" ht="36.75" customHeight="1" thickBot="1">
      <c r="A115" s="1093"/>
      <c r="B115" s="1047"/>
      <c r="C115" s="1078"/>
      <c r="D115" s="1083"/>
      <c r="E115" s="739"/>
      <c r="F115" s="1078"/>
      <c r="G115" s="739"/>
      <c r="H115" s="1096" t="s">
        <v>354</v>
      </c>
      <c r="I115" s="71" t="s">
        <v>968</v>
      </c>
      <c r="J115" s="1217"/>
      <c r="K115" s="1226"/>
      <c r="L115" s="739"/>
      <c r="M115" s="1082"/>
      <c r="N115" s="1061"/>
      <c r="O115" s="1078"/>
      <c r="P115" s="37" t="s">
        <v>360</v>
      </c>
      <c r="Q115" s="22" t="s">
        <v>361</v>
      </c>
      <c r="R115" s="63">
        <f>+IFERROR(VLOOKUP(Q115,[7]DATOS!$E$2:$F$17,2,FALSE),"")</f>
        <v>15</v>
      </c>
      <c r="S115" s="1093"/>
      <c r="T115" s="1093"/>
      <c r="U115" s="1093"/>
      <c r="V115" s="1093"/>
      <c r="W115" s="1093"/>
      <c r="X115" s="1093"/>
      <c r="Y115" s="1078"/>
      <c r="Z115" s="1093"/>
      <c r="AA115" s="1229"/>
      <c r="AB115" s="1073"/>
      <c r="AC115" s="1089"/>
      <c r="AD115" s="1089"/>
      <c r="AE115" s="739"/>
      <c r="AF115" s="1078"/>
      <c r="AG115" s="1078"/>
      <c r="AH115" s="739"/>
      <c r="AI115" s="739"/>
      <c r="AJ115" s="1084"/>
      <c r="AK115" s="1227"/>
      <c r="AL115" s="1227"/>
      <c r="AM115" s="1078"/>
      <c r="AN115" s="1083"/>
      <c r="AO115" s="1188"/>
      <c r="AP115" s="1093"/>
      <c r="AQ115" s="1093"/>
      <c r="AR115" s="1093"/>
      <c r="AS115" s="1093"/>
      <c r="AT115" s="1093"/>
      <c r="AU115" s="1093"/>
      <c r="AV115" s="1093"/>
      <c r="AW115" s="1093"/>
      <c r="AX115" s="1093"/>
      <c r="AY115" s="1093"/>
      <c r="AZ115" s="1093"/>
      <c r="BA115" s="1225"/>
      <c r="BB115" s="1225"/>
      <c r="BC115" s="1225"/>
      <c r="BD115" s="1225"/>
      <c r="BE115" s="1225"/>
    </row>
    <row r="116" spans="1:57" ht="36.75" customHeight="1" thickBot="1">
      <c r="A116" s="1093"/>
      <c r="B116" s="1047"/>
      <c r="C116" s="1078"/>
      <c r="D116" s="1083"/>
      <c r="E116" s="739"/>
      <c r="F116" s="1078"/>
      <c r="G116" s="739"/>
      <c r="H116" s="1096"/>
      <c r="I116" s="71" t="s">
        <v>968</v>
      </c>
      <c r="J116" s="1217"/>
      <c r="K116" s="1226"/>
      <c r="L116" s="739"/>
      <c r="M116" s="1082"/>
      <c r="N116" s="1061"/>
      <c r="O116" s="1078"/>
      <c r="P116" s="37" t="s">
        <v>364</v>
      </c>
      <c r="Q116" s="22" t="s">
        <v>365</v>
      </c>
      <c r="R116" s="63">
        <f>+IFERROR(VLOOKUP(Q116,[7]DATOS!$E$2:$F$17,2,FALSE),"")</f>
        <v>15</v>
      </c>
      <c r="S116" s="1093"/>
      <c r="T116" s="1093"/>
      <c r="U116" s="1093"/>
      <c r="V116" s="1093"/>
      <c r="W116" s="1093"/>
      <c r="X116" s="1093"/>
      <c r="Y116" s="1078"/>
      <c r="Z116" s="1093"/>
      <c r="AA116" s="1229"/>
      <c r="AB116" s="1073"/>
      <c r="AC116" s="1089"/>
      <c r="AD116" s="1089"/>
      <c r="AE116" s="739"/>
      <c r="AF116" s="1078"/>
      <c r="AG116" s="1078"/>
      <c r="AH116" s="739"/>
      <c r="AI116" s="739"/>
      <c r="AJ116" s="1084"/>
      <c r="AK116" s="1227"/>
      <c r="AL116" s="1227"/>
      <c r="AM116" s="1078"/>
      <c r="AN116" s="1083"/>
      <c r="AO116" s="1188"/>
      <c r="AP116" s="1093"/>
      <c r="AQ116" s="1093"/>
      <c r="AR116" s="1093"/>
      <c r="AS116" s="1093"/>
      <c r="AT116" s="1093"/>
      <c r="AU116" s="1093"/>
      <c r="AV116" s="1093"/>
      <c r="AW116" s="1093"/>
      <c r="AX116" s="1093"/>
      <c r="AY116" s="1093"/>
      <c r="AZ116" s="1093"/>
      <c r="BA116" s="1225"/>
      <c r="BB116" s="1225"/>
      <c r="BC116" s="1225"/>
      <c r="BD116" s="1225"/>
      <c r="BE116" s="1225"/>
    </row>
    <row r="117" spans="1:57" ht="36.75" customHeight="1" thickBot="1">
      <c r="A117" s="1093"/>
      <c r="B117" s="1047"/>
      <c r="C117" s="1078"/>
      <c r="D117" s="1083"/>
      <c r="E117" s="739"/>
      <c r="F117" s="1078"/>
      <c r="G117" s="739"/>
      <c r="H117" s="1096" t="s">
        <v>358</v>
      </c>
      <c r="I117" s="71" t="s">
        <v>968</v>
      </c>
      <c r="J117" s="1217"/>
      <c r="K117" s="1226"/>
      <c r="L117" s="739"/>
      <c r="M117" s="1082"/>
      <c r="N117" s="1061"/>
      <c r="O117" s="1078"/>
      <c r="P117" s="37" t="s">
        <v>368</v>
      </c>
      <c r="Q117" s="22" t="s">
        <v>369</v>
      </c>
      <c r="R117" s="63">
        <f>+IFERROR(VLOOKUP(Q117,[7]DATOS!$E$2:$F$17,2,FALSE),"")</f>
        <v>15</v>
      </c>
      <c r="S117" s="1093"/>
      <c r="T117" s="1093"/>
      <c r="U117" s="1093"/>
      <c r="V117" s="1093"/>
      <c r="W117" s="1093"/>
      <c r="X117" s="1093"/>
      <c r="Y117" s="1078"/>
      <c r="Z117" s="1093"/>
      <c r="AA117" s="1229"/>
      <c r="AB117" s="1073"/>
      <c r="AC117" s="1089"/>
      <c r="AD117" s="1089"/>
      <c r="AE117" s="739"/>
      <c r="AF117" s="1078"/>
      <c r="AG117" s="1078"/>
      <c r="AH117" s="739"/>
      <c r="AI117" s="739"/>
      <c r="AJ117" s="1084"/>
      <c r="AK117" s="1227"/>
      <c r="AL117" s="1227"/>
      <c r="AM117" s="1078"/>
      <c r="AN117" s="1083"/>
      <c r="AO117" s="1188"/>
      <c r="AP117" s="1093"/>
      <c r="AQ117" s="1093"/>
      <c r="AR117" s="1093"/>
      <c r="AS117" s="1093"/>
      <c r="AT117" s="1093"/>
      <c r="AU117" s="1093"/>
      <c r="AV117" s="1093"/>
      <c r="AW117" s="1093"/>
      <c r="AX117" s="1093"/>
      <c r="AY117" s="1093"/>
      <c r="AZ117" s="1093"/>
      <c r="BA117" s="1225"/>
      <c r="BB117" s="1225"/>
      <c r="BC117" s="1225"/>
      <c r="BD117" s="1225"/>
      <c r="BE117" s="1225"/>
    </row>
    <row r="118" spans="1:57" ht="36.75" customHeight="1" thickBot="1">
      <c r="A118" s="1093"/>
      <c r="B118" s="1047"/>
      <c r="C118" s="1078"/>
      <c r="D118" s="1083"/>
      <c r="E118" s="739"/>
      <c r="F118" s="1078"/>
      <c r="G118" s="739"/>
      <c r="H118" s="1096"/>
      <c r="I118" s="71" t="s">
        <v>968</v>
      </c>
      <c r="J118" s="1217"/>
      <c r="K118" s="1226"/>
      <c r="L118" s="739"/>
      <c r="M118" s="1082"/>
      <c r="N118" s="1061"/>
      <c r="O118" s="1078"/>
      <c r="P118" s="37" t="s">
        <v>372</v>
      </c>
      <c r="Q118" s="22" t="s">
        <v>373</v>
      </c>
      <c r="R118" s="63">
        <f>+IFERROR(VLOOKUP(Q118,[7]DATOS!$E$2:$F$17,2,FALSE),"")</f>
        <v>15</v>
      </c>
      <c r="S118" s="1093"/>
      <c r="T118" s="1093"/>
      <c r="U118" s="1093"/>
      <c r="V118" s="1093"/>
      <c r="W118" s="1093"/>
      <c r="X118" s="1093"/>
      <c r="Y118" s="1078"/>
      <c r="Z118" s="1093"/>
      <c r="AA118" s="1229"/>
      <c r="AB118" s="1073"/>
      <c r="AC118" s="1089"/>
      <c r="AD118" s="1089"/>
      <c r="AE118" s="739"/>
      <c r="AF118" s="1078"/>
      <c r="AG118" s="1078"/>
      <c r="AH118" s="739"/>
      <c r="AI118" s="739"/>
      <c r="AJ118" s="1084"/>
      <c r="AK118" s="1227"/>
      <c r="AL118" s="1227"/>
      <c r="AM118" s="1078"/>
      <c r="AN118" s="1083"/>
      <c r="AO118" s="1188"/>
      <c r="AP118" s="1093"/>
      <c r="AQ118" s="1093"/>
      <c r="AR118" s="1093"/>
      <c r="AS118" s="1093"/>
      <c r="AT118" s="1093"/>
      <c r="AU118" s="1093"/>
      <c r="AV118" s="1093"/>
      <c r="AW118" s="1093"/>
      <c r="AX118" s="1093"/>
      <c r="AY118" s="1093"/>
      <c r="AZ118" s="1093"/>
      <c r="BA118" s="1225"/>
      <c r="BB118" s="1225"/>
      <c r="BC118" s="1225"/>
      <c r="BD118" s="1225"/>
      <c r="BE118" s="1225"/>
    </row>
    <row r="119" spans="1:57" ht="36.75" customHeight="1" thickBot="1">
      <c r="A119" s="1093"/>
      <c r="B119" s="1047"/>
      <c r="C119" s="1078"/>
      <c r="D119" s="1083"/>
      <c r="E119" s="739"/>
      <c r="F119" s="1078"/>
      <c r="G119" s="739"/>
      <c r="H119" s="1096" t="s">
        <v>1026</v>
      </c>
      <c r="I119" s="71" t="s">
        <v>968</v>
      </c>
      <c r="J119" s="1217"/>
      <c r="K119" s="1226"/>
      <c r="L119" s="739"/>
      <c r="M119" s="1082"/>
      <c r="N119" s="1061"/>
      <c r="O119" s="1078"/>
      <c r="P119" s="37" t="s">
        <v>376</v>
      </c>
      <c r="Q119" s="26" t="s">
        <v>377</v>
      </c>
      <c r="R119" s="63">
        <f>+IFERROR(VLOOKUP(Q119,[7]DATOS!$E$2:$F$17,2,FALSE),"")</f>
        <v>10</v>
      </c>
      <c r="S119" s="1093"/>
      <c r="T119" s="1093"/>
      <c r="U119" s="1093"/>
      <c r="V119" s="1093"/>
      <c r="W119" s="1093"/>
      <c r="X119" s="1093"/>
      <c r="Y119" s="1078"/>
      <c r="Z119" s="1093"/>
      <c r="AA119" s="1229"/>
      <c r="AB119" s="1073"/>
      <c r="AC119" s="1089"/>
      <c r="AD119" s="1089"/>
      <c r="AE119" s="739"/>
      <c r="AF119" s="1078"/>
      <c r="AG119" s="1078"/>
      <c r="AH119" s="739"/>
      <c r="AI119" s="739"/>
      <c r="AJ119" s="1084"/>
      <c r="AK119" s="1227"/>
      <c r="AL119" s="1227"/>
      <c r="AM119" s="1078"/>
      <c r="AN119" s="1083"/>
      <c r="AO119" s="1188"/>
      <c r="AP119" s="1093"/>
      <c r="AQ119" s="1093"/>
      <c r="AR119" s="1093"/>
      <c r="AS119" s="1093"/>
      <c r="AT119" s="1093"/>
      <c r="AU119" s="1093"/>
      <c r="AV119" s="1093"/>
      <c r="AW119" s="1093"/>
      <c r="AX119" s="1093"/>
      <c r="AY119" s="1093"/>
      <c r="AZ119" s="1093"/>
      <c r="BA119" s="1225"/>
      <c r="BB119" s="1225"/>
      <c r="BC119" s="1225"/>
      <c r="BD119" s="1225"/>
      <c r="BE119" s="1225"/>
    </row>
    <row r="120" spans="1:57" ht="108" customHeight="1" thickBot="1">
      <c r="A120" s="1093"/>
      <c r="B120" s="1047"/>
      <c r="C120" s="1078"/>
      <c r="D120" s="1083"/>
      <c r="E120" s="739"/>
      <c r="F120" s="1078"/>
      <c r="G120" s="739"/>
      <c r="H120" s="1096"/>
      <c r="I120" s="71" t="s">
        <v>968</v>
      </c>
      <c r="J120" s="1217"/>
      <c r="K120" s="1226"/>
      <c r="L120" s="739"/>
      <c r="M120" s="1082"/>
      <c r="N120" s="1112"/>
      <c r="O120" s="1078"/>
      <c r="P120" s="37"/>
      <c r="Q120" s="26"/>
      <c r="R120" s="63"/>
      <c r="S120" s="1093"/>
      <c r="T120" s="1093"/>
      <c r="U120" s="1093"/>
      <c r="V120" s="1093"/>
      <c r="W120" s="1093"/>
      <c r="X120" s="1093"/>
      <c r="Y120" s="1078"/>
      <c r="Z120" s="1093"/>
      <c r="AA120" s="1229"/>
      <c r="AB120" s="1073"/>
      <c r="AC120" s="1089"/>
      <c r="AD120" s="1089"/>
      <c r="AE120" s="739"/>
      <c r="AF120" s="1078"/>
      <c r="AG120" s="1078"/>
      <c r="AH120" s="739"/>
      <c r="AI120" s="739"/>
      <c r="AJ120" s="1084"/>
      <c r="AK120" s="1227"/>
      <c r="AL120" s="1227"/>
      <c r="AM120" s="1078"/>
      <c r="AN120" s="1083"/>
      <c r="AO120" s="1188"/>
      <c r="AP120" s="1093"/>
      <c r="AQ120" s="1093"/>
      <c r="AR120" s="1093"/>
      <c r="AS120" s="1093"/>
      <c r="AT120" s="1093"/>
      <c r="AU120" s="1093"/>
      <c r="AV120" s="1093"/>
      <c r="AW120" s="1093"/>
      <c r="AX120" s="1093"/>
      <c r="AY120" s="1093"/>
      <c r="AZ120" s="1093"/>
      <c r="BA120" s="1225"/>
      <c r="BB120" s="1225"/>
      <c r="BC120" s="1225"/>
      <c r="BD120" s="1225"/>
      <c r="BE120" s="1225"/>
    </row>
    <row r="121" spans="1:57" ht="36.75" customHeight="1" thickBot="1">
      <c r="A121" s="1093"/>
      <c r="B121" s="1047"/>
      <c r="C121" s="1078"/>
      <c r="D121" s="1083"/>
      <c r="E121" s="739"/>
      <c r="F121" s="1078"/>
      <c r="G121" s="739"/>
      <c r="H121" s="1096" t="s">
        <v>367</v>
      </c>
      <c r="I121" s="71" t="s">
        <v>968</v>
      </c>
      <c r="J121" s="1217"/>
      <c r="K121" s="1226"/>
      <c r="L121" s="739"/>
      <c r="M121" s="1082"/>
      <c r="N121" s="1219" t="s">
        <v>1027</v>
      </c>
      <c r="O121" s="1050" t="s">
        <v>343</v>
      </c>
      <c r="P121" s="1072" t="s">
        <v>344</v>
      </c>
      <c r="Q121" s="1063" t="s">
        <v>345</v>
      </c>
      <c r="R121" s="1063">
        <f>+IFERROR(VLOOKUP(Q121,[7]DATOS!$E$2:$F$17,2,FALSE),"")</f>
        <v>15</v>
      </c>
      <c r="S121" s="1063">
        <f>SUM(R121:R164)</f>
        <v>100</v>
      </c>
      <c r="T121" s="1063" t="str">
        <f>+IF(AND(S121&lt;=100,S121&gt;=96),"Fuerte",IF(AND(S121&lt;=95,S121&gt;=86),"Moderado",IF(AND(S121&lt;=85,J121&gt;=0),"Débil"," ")))</f>
        <v>Fuerte</v>
      </c>
      <c r="U121" s="1063" t="s">
        <v>346</v>
      </c>
      <c r="V121" s="1063" t="str">
        <f>IF(AND(EXACT(T121,"Fuerte"),(EXACT(U121,"Fuerte"))),"Fuerte",IF(AND(EXACT(T121,"Fuerte"),(EXACT(U121,"Moderado"))),"Moderado",IF(AND(EXACT(T121,"Fuerte"),(EXACT(U121,"Débil"))),"Débil",IF(AND(EXACT(T121,"Moderado"),(EXACT(U121,"Fuerte"))),"Moderado",IF(AND(EXACT(T121,"Moderado"),(EXACT(U121,"Moderado"))),"Moderado",IF(AND(EXACT(T121,"Moderado"),(EXACT(U121,"Débil"))),"Débil",IF(AND(EXACT(T121,"Débil"),(EXACT(U121,"Fuerte"))),"Débil",IF(AND(EXACT(T121,"Débil"),(EXACT(U121,"Moderado"))),"Débil",IF(AND(EXACT(T121,"Débil"),(EXACT(U121,"Débil"))),"Débil",)))))))))</f>
        <v>Fuerte</v>
      </c>
      <c r="W121" s="1063">
        <f>IF(V121="Fuerte",100,IF(V121="Moderado",50,IF(V121="Débil",0)))</f>
        <v>100</v>
      </c>
      <c r="X121" s="1063">
        <f>AVERAGE(W121:W138)</f>
        <v>100</v>
      </c>
      <c r="Y121" s="1072" t="s">
        <v>1019</v>
      </c>
      <c r="Z121" s="1115" t="s">
        <v>996</v>
      </c>
      <c r="AA121" s="1072" t="s">
        <v>1028</v>
      </c>
      <c r="AB121" s="1073"/>
      <c r="AC121" s="1089"/>
      <c r="AD121" s="1089"/>
      <c r="AE121" s="739"/>
      <c r="AF121" s="1078"/>
      <c r="AG121" s="1078"/>
      <c r="AH121" s="739"/>
      <c r="AI121" s="739"/>
      <c r="AJ121" s="1084"/>
      <c r="AK121" s="1227"/>
      <c r="AL121" s="1227"/>
      <c r="AM121" s="1078"/>
      <c r="AN121" s="1083"/>
      <c r="AO121" s="1228"/>
      <c r="AP121" s="1063"/>
      <c r="AQ121" s="1063"/>
      <c r="AR121" s="1063"/>
      <c r="AS121" s="1063"/>
      <c r="AT121" s="1063"/>
      <c r="AU121" s="1063"/>
      <c r="AV121" s="1063"/>
      <c r="AW121" s="1063"/>
      <c r="AX121" s="1063"/>
      <c r="AY121" s="1063"/>
      <c r="AZ121" s="1063"/>
      <c r="BA121" s="1222"/>
      <c r="BB121" s="1222"/>
      <c r="BC121" s="1222"/>
      <c r="BD121" s="1222"/>
      <c r="BE121" s="1222"/>
    </row>
    <row r="122" spans="1:57" ht="28.5" customHeight="1" thickBot="1">
      <c r="A122" s="1093"/>
      <c r="B122" s="1047"/>
      <c r="C122" s="1078"/>
      <c r="D122" s="1083"/>
      <c r="E122" s="739"/>
      <c r="F122" s="1078"/>
      <c r="G122" s="739"/>
      <c r="H122" s="1096"/>
      <c r="I122" s="71" t="s">
        <v>968</v>
      </c>
      <c r="J122" s="1217"/>
      <c r="K122" s="1226"/>
      <c r="L122" s="739"/>
      <c r="M122" s="1082"/>
      <c r="N122" s="1220"/>
      <c r="O122" s="1036"/>
      <c r="P122" s="739"/>
      <c r="Q122" s="1064"/>
      <c r="R122" s="1064"/>
      <c r="S122" s="1064"/>
      <c r="T122" s="1064"/>
      <c r="U122" s="1064"/>
      <c r="V122" s="1064"/>
      <c r="W122" s="1064"/>
      <c r="X122" s="1064"/>
      <c r="Y122" s="739"/>
      <c r="Z122" s="1125"/>
      <c r="AA122" s="739"/>
      <c r="AB122" s="1073"/>
      <c r="AC122" s="1089"/>
      <c r="AD122" s="1089"/>
      <c r="AE122" s="739"/>
      <c r="AF122" s="1078"/>
      <c r="AG122" s="1078"/>
      <c r="AH122" s="739"/>
      <c r="AI122" s="739"/>
      <c r="AJ122" s="1084"/>
      <c r="AK122" s="1227"/>
      <c r="AL122" s="1227"/>
      <c r="AM122" s="1078"/>
      <c r="AN122" s="1083"/>
      <c r="AO122" s="1161"/>
      <c r="AP122" s="1064"/>
      <c r="AQ122" s="1064"/>
      <c r="AR122" s="1064"/>
      <c r="AS122" s="1064"/>
      <c r="AT122" s="1064"/>
      <c r="AU122" s="1064"/>
      <c r="AV122" s="1064"/>
      <c r="AW122" s="1064"/>
      <c r="AX122" s="1064"/>
      <c r="AY122" s="1064"/>
      <c r="AZ122" s="1064"/>
      <c r="BA122" s="1223"/>
      <c r="BB122" s="1223"/>
      <c r="BC122" s="1223"/>
      <c r="BD122" s="1223"/>
      <c r="BE122" s="1223"/>
    </row>
    <row r="123" spans="1:57" ht="28.5" customHeight="1" thickBot="1">
      <c r="A123" s="1093"/>
      <c r="B123" s="1047"/>
      <c r="C123" s="1078"/>
      <c r="D123" s="1083"/>
      <c r="E123" s="739"/>
      <c r="F123" s="1078"/>
      <c r="G123" s="739"/>
      <c r="H123" s="70" t="s">
        <v>371</v>
      </c>
      <c r="I123" s="71" t="s">
        <v>968</v>
      </c>
      <c r="J123" s="1217"/>
      <c r="K123" s="1226"/>
      <c r="L123" s="739"/>
      <c r="M123" s="1082"/>
      <c r="N123" s="1220"/>
      <c r="O123" s="1036"/>
      <c r="P123" s="739"/>
      <c r="Q123" s="1064"/>
      <c r="R123" s="1064"/>
      <c r="S123" s="1064"/>
      <c r="T123" s="1064"/>
      <c r="U123" s="1064"/>
      <c r="V123" s="1064"/>
      <c r="W123" s="1064"/>
      <c r="X123" s="1064"/>
      <c r="Y123" s="739"/>
      <c r="Z123" s="1125"/>
      <c r="AA123" s="739"/>
      <c r="AB123" s="1073"/>
      <c r="AC123" s="1089"/>
      <c r="AD123" s="1089"/>
      <c r="AE123" s="739"/>
      <c r="AF123" s="1078"/>
      <c r="AG123" s="1078"/>
      <c r="AH123" s="739"/>
      <c r="AI123" s="739"/>
      <c r="AJ123" s="1084"/>
      <c r="AK123" s="1227"/>
      <c r="AL123" s="1227"/>
      <c r="AM123" s="1078"/>
      <c r="AN123" s="1083"/>
      <c r="AO123" s="1161"/>
      <c r="AP123" s="1064"/>
      <c r="AQ123" s="1064"/>
      <c r="AR123" s="1064"/>
      <c r="AS123" s="1064"/>
      <c r="AT123" s="1064"/>
      <c r="AU123" s="1064"/>
      <c r="AV123" s="1064"/>
      <c r="AW123" s="1064"/>
      <c r="AX123" s="1064"/>
      <c r="AY123" s="1064"/>
      <c r="AZ123" s="1064"/>
      <c r="BA123" s="1223"/>
      <c r="BB123" s="1223"/>
      <c r="BC123" s="1223"/>
      <c r="BD123" s="1223"/>
      <c r="BE123" s="1223"/>
    </row>
    <row r="124" spans="1:57" ht="28.5" customHeight="1" thickBot="1">
      <c r="A124" s="1093"/>
      <c r="B124" s="1047"/>
      <c r="C124" s="1078"/>
      <c r="D124" s="1083"/>
      <c r="E124" s="739"/>
      <c r="F124" s="1078"/>
      <c r="G124" s="739"/>
      <c r="H124" s="1096" t="s">
        <v>375</v>
      </c>
      <c r="I124" s="71" t="s">
        <v>968</v>
      </c>
      <c r="J124" s="1217"/>
      <c r="K124" s="1226"/>
      <c r="L124" s="739"/>
      <c r="M124" s="1082"/>
      <c r="N124" s="1220"/>
      <c r="O124" s="1036"/>
      <c r="P124" s="1059"/>
      <c r="Q124" s="1088"/>
      <c r="R124" s="1088"/>
      <c r="S124" s="1064"/>
      <c r="T124" s="1064"/>
      <c r="U124" s="1064"/>
      <c r="V124" s="1064"/>
      <c r="W124" s="1064"/>
      <c r="X124" s="1064"/>
      <c r="Y124" s="739"/>
      <c r="Z124" s="1125"/>
      <c r="AA124" s="739"/>
      <c r="AB124" s="1073"/>
      <c r="AC124" s="1089"/>
      <c r="AD124" s="1089"/>
      <c r="AE124" s="739"/>
      <c r="AF124" s="1078"/>
      <c r="AG124" s="1078"/>
      <c r="AH124" s="739"/>
      <c r="AI124" s="739"/>
      <c r="AJ124" s="1084"/>
      <c r="AK124" s="1227"/>
      <c r="AL124" s="1227"/>
      <c r="AM124" s="1078"/>
      <c r="AN124" s="1083"/>
      <c r="AO124" s="1161"/>
      <c r="AP124" s="1064"/>
      <c r="AQ124" s="1064"/>
      <c r="AR124" s="1064"/>
      <c r="AS124" s="1064"/>
      <c r="AT124" s="1064"/>
      <c r="AU124" s="1064"/>
      <c r="AV124" s="1064"/>
      <c r="AW124" s="1064"/>
      <c r="AX124" s="1064"/>
      <c r="AY124" s="1064"/>
      <c r="AZ124" s="1064"/>
      <c r="BA124" s="1223"/>
      <c r="BB124" s="1223"/>
      <c r="BC124" s="1223"/>
      <c r="BD124" s="1223"/>
      <c r="BE124" s="1223"/>
    </row>
    <row r="125" spans="1:57" ht="28.5" customHeight="1" thickBot="1">
      <c r="A125" s="1093"/>
      <c r="B125" s="1047"/>
      <c r="C125" s="1078"/>
      <c r="D125" s="1083"/>
      <c r="E125" s="739"/>
      <c r="F125" s="1078"/>
      <c r="G125" s="739"/>
      <c r="H125" s="1096"/>
      <c r="I125" s="71" t="s">
        <v>968</v>
      </c>
      <c r="J125" s="1217"/>
      <c r="K125" s="1226"/>
      <c r="L125" s="739"/>
      <c r="M125" s="1082"/>
      <c r="N125" s="1220"/>
      <c r="O125" s="1036"/>
      <c r="P125" s="1072" t="s">
        <v>355</v>
      </c>
      <c r="Q125" s="1063" t="s">
        <v>356</v>
      </c>
      <c r="R125" s="1063">
        <f>+IFERROR(VLOOKUP(Q125,[7]DATOS!$E$2:$F$17,2,FALSE),"")</f>
        <v>15</v>
      </c>
      <c r="S125" s="1064"/>
      <c r="T125" s="1064"/>
      <c r="U125" s="1064"/>
      <c r="V125" s="1064"/>
      <c r="W125" s="1064"/>
      <c r="X125" s="1064"/>
      <c r="Y125" s="739"/>
      <c r="Z125" s="1125"/>
      <c r="AA125" s="739"/>
      <c r="AB125" s="1073"/>
      <c r="AC125" s="1089"/>
      <c r="AD125" s="1089"/>
      <c r="AE125" s="739"/>
      <c r="AF125" s="1078"/>
      <c r="AG125" s="1078"/>
      <c r="AH125" s="739"/>
      <c r="AI125" s="739"/>
      <c r="AJ125" s="1084"/>
      <c r="AK125" s="1227"/>
      <c r="AL125" s="1227"/>
      <c r="AM125" s="1078"/>
      <c r="AN125" s="1083"/>
      <c r="AO125" s="1161"/>
      <c r="AP125" s="1064"/>
      <c r="AQ125" s="1064"/>
      <c r="AR125" s="1064"/>
      <c r="AS125" s="1064"/>
      <c r="AT125" s="1064"/>
      <c r="AU125" s="1064"/>
      <c r="AV125" s="1064"/>
      <c r="AW125" s="1064"/>
      <c r="AX125" s="1064"/>
      <c r="AY125" s="1064"/>
      <c r="AZ125" s="1064"/>
      <c r="BA125" s="1223"/>
      <c r="BB125" s="1223"/>
      <c r="BC125" s="1223"/>
      <c r="BD125" s="1223"/>
      <c r="BE125" s="1223"/>
    </row>
    <row r="126" spans="1:57" ht="28.5" customHeight="1" thickBot="1">
      <c r="A126" s="1093"/>
      <c r="B126" s="1047"/>
      <c r="C126" s="1078"/>
      <c r="D126" s="1083"/>
      <c r="E126" s="739"/>
      <c r="F126" s="1078"/>
      <c r="G126" s="739"/>
      <c r="H126" s="1096"/>
      <c r="I126" s="71" t="s">
        <v>968</v>
      </c>
      <c r="J126" s="1217"/>
      <c r="K126" s="1226"/>
      <c r="L126" s="739"/>
      <c r="M126" s="1082"/>
      <c r="N126" s="1220"/>
      <c r="O126" s="1036"/>
      <c r="P126" s="739"/>
      <c r="Q126" s="1064"/>
      <c r="R126" s="1064"/>
      <c r="S126" s="1064"/>
      <c r="T126" s="1064"/>
      <c r="U126" s="1064"/>
      <c r="V126" s="1064"/>
      <c r="W126" s="1064"/>
      <c r="X126" s="1064"/>
      <c r="Y126" s="739"/>
      <c r="Z126" s="1125"/>
      <c r="AA126" s="739"/>
      <c r="AB126" s="1073"/>
      <c r="AC126" s="1089"/>
      <c r="AD126" s="1089"/>
      <c r="AE126" s="739"/>
      <c r="AF126" s="1078"/>
      <c r="AG126" s="1078"/>
      <c r="AH126" s="739"/>
      <c r="AI126" s="739"/>
      <c r="AJ126" s="1084"/>
      <c r="AK126" s="1227"/>
      <c r="AL126" s="1227"/>
      <c r="AM126" s="1078"/>
      <c r="AN126" s="1083"/>
      <c r="AO126" s="1161"/>
      <c r="AP126" s="1064"/>
      <c r="AQ126" s="1064"/>
      <c r="AR126" s="1064"/>
      <c r="AS126" s="1064"/>
      <c r="AT126" s="1064"/>
      <c r="AU126" s="1064"/>
      <c r="AV126" s="1064"/>
      <c r="AW126" s="1064"/>
      <c r="AX126" s="1064"/>
      <c r="AY126" s="1064"/>
      <c r="AZ126" s="1064"/>
      <c r="BA126" s="1223"/>
      <c r="BB126" s="1223"/>
      <c r="BC126" s="1223"/>
      <c r="BD126" s="1223"/>
      <c r="BE126" s="1223"/>
    </row>
    <row r="127" spans="1:57" ht="28.5" customHeight="1" thickBot="1">
      <c r="A127" s="1093"/>
      <c r="B127" s="1047"/>
      <c r="C127" s="1078"/>
      <c r="D127" s="1083"/>
      <c r="E127" s="739"/>
      <c r="F127" s="1078"/>
      <c r="G127" s="739"/>
      <c r="H127" s="1096" t="s">
        <v>379</v>
      </c>
      <c r="I127" s="71" t="s">
        <v>968</v>
      </c>
      <c r="J127" s="1217"/>
      <c r="K127" s="1226"/>
      <c r="L127" s="739"/>
      <c r="M127" s="1082"/>
      <c r="N127" s="1220"/>
      <c r="O127" s="1036"/>
      <c r="P127" s="739"/>
      <c r="Q127" s="1064"/>
      <c r="R127" s="1064"/>
      <c r="S127" s="1064"/>
      <c r="T127" s="1064"/>
      <c r="U127" s="1064"/>
      <c r="V127" s="1064"/>
      <c r="W127" s="1064"/>
      <c r="X127" s="1064"/>
      <c r="Y127" s="739"/>
      <c r="Z127" s="1125"/>
      <c r="AA127" s="739"/>
      <c r="AB127" s="1073"/>
      <c r="AC127" s="1089"/>
      <c r="AD127" s="1089"/>
      <c r="AE127" s="739"/>
      <c r="AF127" s="1078"/>
      <c r="AG127" s="1078"/>
      <c r="AH127" s="739"/>
      <c r="AI127" s="739"/>
      <c r="AJ127" s="1084"/>
      <c r="AK127" s="1227"/>
      <c r="AL127" s="1227"/>
      <c r="AM127" s="1078"/>
      <c r="AN127" s="1083"/>
      <c r="AO127" s="1161"/>
      <c r="AP127" s="1064"/>
      <c r="AQ127" s="1064"/>
      <c r="AR127" s="1064"/>
      <c r="AS127" s="1064"/>
      <c r="AT127" s="1064"/>
      <c r="AU127" s="1064"/>
      <c r="AV127" s="1064"/>
      <c r="AW127" s="1064"/>
      <c r="AX127" s="1064"/>
      <c r="AY127" s="1064"/>
      <c r="AZ127" s="1064"/>
      <c r="BA127" s="1223"/>
      <c r="BB127" s="1223"/>
      <c r="BC127" s="1223"/>
      <c r="BD127" s="1223"/>
      <c r="BE127" s="1223"/>
    </row>
    <row r="128" spans="1:57" ht="28.5" customHeight="1" thickBot="1">
      <c r="A128" s="1093"/>
      <c r="B128" s="1047"/>
      <c r="C128" s="1078"/>
      <c r="D128" s="1083"/>
      <c r="E128" s="739"/>
      <c r="F128" s="1078"/>
      <c r="G128" s="739"/>
      <c r="H128" s="1096"/>
      <c r="I128" s="71" t="s">
        <v>968</v>
      </c>
      <c r="J128" s="1217"/>
      <c r="K128" s="1226"/>
      <c r="L128" s="739"/>
      <c r="M128" s="1082"/>
      <c r="N128" s="1220"/>
      <c r="O128" s="1036"/>
      <c r="P128" s="1059"/>
      <c r="Q128" s="1088"/>
      <c r="R128" s="1088"/>
      <c r="S128" s="1064"/>
      <c r="T128" s="1064"/>
      <c r="U128" s="1064"/>
      <c r="V128" s="1064"/>
      <c r="W128" s="1064"/>
      <c r="X128" s="1064"/>
      <c r="Y128" s="739"/>
      <c r="Z128" s="1125"/>
      <c r="AA128" s="739"/>
      <c r="AB128" s="1073"/>
      <c r="AC128" s="1089"/>
      <c r="AD128" s="1089"/>
      <c r="AE128" s="739"/>
      <c r="AF128" s="1078"/>
      <c r="AG128" s="1078"/>
      <c r="AH128" s="739"/>
      <c r="AI128" s="739"/>
      <c r="AJ128" s="1084"/>
      <c r="AK128" s="1227"/>
      <c r="AL128" s="1227"/>
      <c r="AM128" s="1078"/>
      <c r="AN128" s="1083"/>
      <c r="AO128" s="1161"/>
      <c r="AP128" s="1064"/>
      <c r="AQ128" s="1064"/>
      <c r="AR128" s="1064"/>
      <c r="AS128" s="1064"/>
      <c r="AT128" s="1064"/>
      <c r="AU128" s="1064"/>
      <c r="AV128" s="1064"/>
      <c r="AW128" s="1064"/>
      <c r="AX128" s="1064"/>
      <c r="AY128" s="1064"/>
      <c r="AZ128" s="1064"/>
      <c r="BA128" s="1223"/>
      <c r="BB128" s="1223"/>
      <c r="BC128" s="1223"/>
      <c r="BD128" s="1223"/>
      <c r="BE128" s="1223"/>
    </row>
    <row r="129" spans="1:57" ht="28.5" customHeight="1" thickBot="1">
      <c r="A129" s="1093"/>
      <c r="B129" s="1047"/>
      <c r="C129" s="1078"/>
      <c r="D129" s="1083"/>
      <c r="E129" s="739"/>
      <c r="F129" s="1078"/>
      <c r="G129" s="739"/>
      <c r="H129" s="1096" t="s">
        <v>381</v>
      </c>
      <c r="I129" s="71" t="s">
        <v>968</v>
      </c>
      <c r="J129" s="1217"/>
      <c r="K129" s="1226"/>
      <c r="L129" s="739"/>
      <c r="M129" s="1082"/>
      <c r="N129" s="1220"/>
      <c r="O129" s="1036"/>
      <c r="P129" s="1072" t="s">
        <v>360</v>
      </c>
      <c r="Q129" s="1063" t="s">
        <v>361</v>
      </c>
      <c r="R129" s="1063">
        <f>+IFERROR(VLOOKUP(Q129,[7]DATOS!$E$2:$F$17,2,FALSE),"")</f>
        <v>15</v>
      </c>
      <c r="S129" s="1064"/>
      <c r="T129" s="1064"/>
      <c r="U129" s="1064"/>
      <c r="V129" s="1064"/>
      <c r="W129" s="1064"/>
      <c r="X129" s="1064"/>
      <c r="Y129" s="739"/>
      <c r="Z129" s="1125"/>
      <c r="AA129" s="739"/>
      <c r="AB129" s="1073"/>
      <c r="AC129" s="1089"/>
      <c r="AD129" s="1089"/>
      <c r="AE129" s="739"/>
      <c r="AF129" s="1078"/>
      <c r="AG129" s="1078"/>
      <c r="AH129" s="739"/>
      <c r="AI129" s="739"/>
      <c r="AJ129" s="1084"/>
      <c r="AK129" s="1227"/>
      <c r="AL129" s="1227"/>
      <c r="AM129" s="1078"/>
      <c r="AN129" s="1083"/>
      <c r="AO129" s="1161"/>
      <c r="AP129" s="1064"/>
      <c r="AQ129" s="1064"/>
      <c r="AR129" s="1064"/>
      <c r="AS129" s="1064"/>
      <c r="AT129" s="1064"/>
      <c r="AU129" s="1064"/>
      <c r="AV129" s="1064"/>
      <c r="AW129" s="1064"/>
      <c r="AX129" s="1064"/>
      <c r="AY129" s="1064"/>
      <c r="AZ129" s="1064"/>
      <c r="BA129" s="1223"/>
      <c r="BB129" s="1223"/>
      <c r="BC129" s="1223"/>
      <c r="BD129" s="1223"/>
      <c r="BE129" s="1223"/>
    </row>
    <row r="130" spans="1:57" ht="28.5" customHeight="1" thickBot="1">
      <c r="A130" s="1093"/>
      <c r="B130" s="1047"/>
      <c r="C130" s="1078"/>
      <c r="D130" s="1083"/>
      <c r="E130" s="739"/>
      <c r="F130" s="1078"/>
      <c r="G130" s="739"/>
      <c r="H130" s="1096"/>
      <c r="I130" s="71" t="s">
        <v>968</v>
      </c>
      <c r="J130" s="1217"/>
      <c r="K130" s="1226"/>
      <c r="L130" s="739"/>
      <c r="M130" s="1082"/>
      <c r="N130" s="1220"/>
      <c r="O130" s="1036"/>
      <c r="P130" s="739"/>
      <c r="Q130" s="1064"/>
      <c r="R130" s="1064"/>
      <c r="S130" s="1064"/>
      <c r="T130" s="1064"/>
      <c r="U130" s="1064"/>
      <c r="V130" s="1064"/>
      <c r="W130" s="1064"/>
      <c r="X130" s="1064"/>
      <c r="Y130" s="739"/>
      <c r="Z130" s="1125"/>
      <c r="AA130" s="739"/>
      <c r="AB130" s="1073"/>
      <c r="AC130" s="1089"/>
      <c r="AD130" s="1089"/>
      <c r="AE130" s="739"/>
      <c r="AF130" s="1078"/>
      <c r="AG130" s="1078"/>
      <c r="AH130" s="739"/>
      <c r="AI130" s="739"/>
      <c r="AJ130" s="1084"/>
      <c r="AK130" s="1227"/>
      <c r="AL130" s="1227"/>
      <c r="AM130" s="1078"/>
      <c r="AN130" s="1083"/>
      <c r="AO130" s="1161"/>
      <c r="AP130" s="1064"/>
      <c r="AQ130" s="1064"/>
      <c r="AR130" s="1064"/>
      <c r="AS130" s="1064"/>
      <c r="AT130" s="1064"/>
      <c r="AU130" s="1064"/>
      <c r="AV130" s="1064"/>
      <c r="AW130" s="1064"/>
      <c r="AX130" s="1064"/>
      <c r="AY130" s="1064"/>
      <c r="AZ130" s="1064"/>
      <c r="BA130" s="1223"/>
      <c r="BB130" s="1223"/>
      <c r="BC130" s="1223"/>
      <c r="BD130" s="1223"/>
      <c r="BE130" s="1223"/>
    </row>
    <row r="131" spans="1:57" ht="28.5" customHeight="1" thickBot="1">
      <c r="A131" s="1093"/>
      <c r="B131" s="1047"/>
      <c r="C131" s="1078"/>
      <c r="D131" s="1083"/>
      <c r="E131" s="739"/>
      <c r="F131" s="1078"/>
      <c r="G131" s="739"/>
      <c r="H131" s="1096"/>
      <c r="I131" s="71" t="s">
        <v>968</v>
      </c>
      <c r="J131" s="1217"/>
      <c r="K131" s="1226"/>
      <c r="L131" s="739"/>
      <c r="M131" s="1082"/>
      <c r="N131" s="1220"/>
      <c r="O131" s="1036"/>
      <c r="P131" s="739"/>
      <c r="Q131" s="1064"/>
      <c r="R131" s="1064"/>
      <c r="S131" s="1064"/>
      <c r="T131" s="1064"/>
      <c r="U131" s="1064"/>
      <c r="V131" s="1064"/>
      <c r="W131" s="1064"/>
      <c r="X131" s="1064"/>
      <c r="Y131" s="739"/>
      <c r="Z131" s="1125"/>
      <c r="AA131" s="739"/>
      <c r="AB131" s="1073"/>
      <c r="AC131" s="1089"/>
      <c r="AD131" s="1089"/>
      <c r="AE131" s="739"/>
      <c r="AF131" s="1078"/>
      <c r="AG131" s="1078"/>
      <c r="AH131" s="739"/>
      <c r="AI131" s="739"/>
      <c r="AJ131" s="1084"/>
      <c r="AK131" s="1227"/>
      <c r="AL131" s="1227"/>
      <c r="AM131" s="1078"/>
      <c r="AN131" s="1083"/>
      <c r="AO131" s="1161"/>
      <c r="AP131" s="1064"/>
      <c r="AQ131" s="1064"/>
      <c r="AR131" s="1064"/>
      <c r="AS131" s="1064"/>
      <c r="AT131" s="1064"/>
      <c r="AU131" s="1064"/>
      <c r="AV131" s="1064"/>
      <c r="AW131" s="1064"/>
      <c r="AX131" s="1064"/>
      <c r="AY131" s="1064"/>
      <c r="AZ131" s="1064"/>
      <c r="BA131" s="1223"/>
      <c r="BB131" s="1223"/>
      <c r="BC131" s="1223"/>
      <c r="BD131" s="1223"/>
      <c r="BE131" s="1223"/>
    </row>
    <row r="132" spans="1:57" ht="28.5" customHeight="1" thickBot="1">
      <c r="A132" s="1093"/>
      <c r="B132" s="1047"/>
      <c r="C132" s="1078"/>
      <c r="D132" s="1083"/>
      <c r="E132" s="739"/>
      <c r="F132" s="1078"/>
      <c r="G132" s="739"/>
      <c r="H132" s="1096" t="s">
        <v>385</v>
      </c>
      <c r="I132" s="71" t="s">
        <v>968</v>
      </c>
      <c r="J132" s="1217"/>
      <c r="K132" s="1226"/>
      <c r="L132" s="739"/>
      <c r="M132" s="1082"/>
      <c r="N132" s="1220"/>
      <c r="O132" s="1036"/>
      <c r="P132" s="739"/>
      <c r="Q132" s="1064"/>
      <c r="R132" s="1064"/>
      <c r="S132" s="1064"/>
      <c r="T132" s="1064"/>
      <c r="U132" s="1064"/>
      <c r="V132" s="1064"/>
      <c r="W132" s="1064"/>
      <c r="X132" s="1064"/>
      <c r="Y132" s="739"/>
      <c r="Z132" s="1125"/>
      <c r="AA132" s="739"/>
      <c r="AB132" s="1073"/>
      <c r="AC132" s="1089"/>
      <c r="AD132" s="1089"/>
      <c r="AE132" s="739"/>
      <c r="AF132" s="1078"/>
      <c r="AG132" s="1078"/>
      <c r="AH132" s="739"/>
      <c r="AI132" s="739"/>
      <c r="AJ132" s="1084"/>
      <c r="AK132" s="1227"/>
      <c r="AL132" s="1227"/>
      <c r="AM132" s="1078"/>
      <c r="AN132" s="1083"/>
      <c r="AO132" s="1161"/>
      <c r="AP132" s="1064"/>
      <c r="AQ132" s="1064"/>
      <c r="AR132" s="1064"/>
      <c r="AS132" s="1064"/>
      <c r="AT132" s="1064"/>
      <c r="AU132" s="1064"/>
      <c r="AV132" s="1064"/>
      <c r="AW132" s="1064"/>
      <c r="AX132" s="1064"/>
      <c r="AY132" s="1064"/>
      <c r="AZ132" s="1064"/>
      <c r="BA132" s="1223"/>
      <c r="BB132" s="1223"/>
      <c r="BC132" s="1223"/>
      <c r="BD132" s="1223"/>
      <c r="BE132" s="1223"/>
    </row>
    <row r="133" spans="1:57" ht="28.5" customHeight="1" thickBot="1">
      <c r="A133" s="1093"/>
      <c r="B133" s="1047"/>
      <c r="C133" s="1078"/>
      <c r="D133" s="1083"/>
      <c r="E133" s="739"/>
      <c r="F133" s="1078"/>
      <c r="G133" s="739"/>
      <c r="H133" s="1096"/>
      <c r="I133" s="71" t="s">
        <v>968</v>
      </c>
      <c r="J133" s="1217"/>
      <c r="K133" s="1226"/>
      <c r="L133" s="739"/>
      <c r="M133" s="1082"/>
      <c r="N133" s="1220"/>
      <c r="O133" s="1036"/>
      <c r="P133" s="1059"/>
      <c r="Q133" s="1088"/>
      <c r="R133" s="1088"/>
      <c r="S133" s="1064"/>
      <c r="T133" s="1064"/>
      <c r="U133" s="1064"/>
      <c r="V133" s="1064"/>
      <c r="W133" s="1064"/>
      <c r="X133" s="1064"/>
      <c r="Y133" s="739"/>
      <c r="Z133" s="1125"/>
      <c r="AA133" s="739"/>
      <c r="AB133" s="1073"/>
      <c r="AC133" s="1089"/>
      <c r="AD133" s="1089"/>
      <c r="AE133" s="739"/>
      <c r="AF133" s="1078"/>
      <c r="AG133" s="1078"/>
      <c r="AH133" s="739"/>
      <c r="AI133" s="739"/>
      <c r="AJ133" s="1084"/>
      <c r="AK133" s="1227"/>
      <c r="AL133" s="1227"/>
      <c r="AM133" s="1078"/>
      <c r="AN133" s="1083"/>
      <c r="AO133" s="1161"/>
      <c r="AP133" s="1064"/>
      <c r="AQ133" s="1064"/>
      <c r="AR133" s="1064"/>
      <c r="AS133" s="1064"/>
      <c r="AT133" s="1064"/>
      <c r="AU133" s="1064"/>
      <c r="AV133" s="1064"/>
      <c r="AW133" s="1064"/>
      <c r="AX133" s="1064"/>
      <c r="AY133" s="1064"/>
      <c r="AZ133" s="1064"/>
      <c r="BA133" s="1223"/>
      <c r="BB133" s="1223"/>
      <c r="BC133" s="1223"/>
      <c r="BD133" s="1223"/>
      <c r="BE133" s="1223"/>
    </row>
    <row r="134" spans="1:57" ht="28.5" customHeight="1" thickBot="1">
      <c r="A134" s="1093"/>
      <c r="B134" s="1047"/>
      <c r="C134" s="1078"/>
      <c r="D134" s="1083"/>
      <c r="E134" s="739"/>
      <c r="F134" s="1078"/>
      <c r="G134" s="739"/>
      <c r="H134" s="1096" t="s">
        <v>387</v>
      </c>
      <c r="I134" s="71" t="s">
        <v>968</v>
      </c>
      <c r="J134" s="1217"/>
      <c r="K134" s="1226"/>
      <c r="L134" s="739"/>
      <c r="M134" s="1082"/>
      <c r="N134" s="1220"/>
      <c r="O134" s="1036"/>
      <c r="P134" s="1072" t="s">
        <v>364</v>
      </c>
      <c r="Q134" s="1063" t="s">
        <v>365</v>
      </c>
      <c r="R134" s="1063">
        <f>+IFERROR(VLOOKUP(Q134,[7]DATOS!$E$2:$F$17,2,FALSE),"")</f>
        <v>15</v>
      </c>
      <c r="S134" s="1064"/>
      <c r="T134" s="1064"/>
      <c r="U134" s="1064"/>
      <c r="V134" s="1064"/>
      <c r="W134" s="1064"/>
      <c r="X134" s="1064"/>
      <c r="Y134" s="739"/>
      <c r="Z134" s="1125"/>
      <c r="AA134" s="739"/>
      <c r="AB134" s="1073"/>
      <c r="AC134" s="1089"/>
      <c r="AD134" s="1089"/>
      <c r="AE134" s="739"/>
      <c r="AF134" s="1078"/>
      <c r="AG134" s="1078"/>
      <c r="AH134" s="739"/>
      <c r="AI134" s="739"/>
      <c r="AJ134" s="1084"/>
      <c r="AK134" s="1227"/>
      <c r="AL134" s="1227"/>
      <c r="AM134" s="1078"/>
      <c r="AN134" s="1108"/>
      <c r="AO134" s="1161"/>
      <c r="AP134" s="1064"/>
      <c r="AQ134" s="1064"/>
      <c r="AR134" s="1064"/>
      <c r="AS134" s="1064"/>
      <c r="AT134" s="1064"/>
      <c r="AU134" s="1064"/>
      <c r="AV134" s="1064"/>
      <c r="AW134" s="1064"/>
      <c r="AX134" s="1064"/>
      <c r="AY134" s="1064"/>
      <c r="AZ134" s="1064"/>
      <c r="BA134" s="1223"/>
      <c r="BB134" s="1223"/>
      <c r="BC134" s="1223"/>
      <c r="BD134" s="1223"/>
      <c r="BE134" s="1223"/>
    </row>
    <row r="135" spans="1:57" ht="28.5" customHeight="1" thickBot="1">
      <c r="A135" s="1093"/>
      <c r="B135" s="1047"/>
      <c r="C135" s="1078"/>
      <c r="D135" s="1083"/>
      <c r="E135" s="739"/>
      <c r="F135" s="1078"/>
      <c r="G135" s="739"/>
      <c r="H135" s="1096"/>
      <c r="I135" s="71" t="s">
        <v>968</v>
      </c>
      <c r="J135" s="1217"/>
      <c r="K135" s="1226"/>
      <c r="L135" s="739"/>
      <c r="M135" s="1082"/>
      <c r="N135" s="1220"/>
      <c r="O135" s="1036"/>
      <c r="P135" s="739"/>
      <c r="Q135" s="1064"/>
      <c r="R135" s="1064"/>
      <c r="S135" s="1064"/>
      <c r="T135" s="1064"/>
      <c r="U135" s="1064"/>
      <c r="V135" s="1064"/>
      <c r="W135" s="1064"/>
      <c r="X135" s="1064"/>
      <c r="Y135" s="739"/>
      <c r="Z135" s="1125"/>
      <c r="AA135" s="739"/>
      <c r="AB135" s="1073"/>
      <c r="AC135" s="1089"/>
      <c r="AD135" s="1089"/>
      <c r="AE135" s="739"/>
      <c r="AF135" s="1078"/>
      <c r="AG135" s="1078"/>
      <c r="AH135" s="739"/>
      <c r="AI135" s="739"/>
      <c r="AJ135" s="1084"/>
      <c r="AK135" s="1227"/>
      <c r="AL135" s="1227"/>
      <c r="AM135" s="1078"/>
      <c r="AN135" s="1058" t="s">
        <v>1029</v>
      </c>
      <c r="AO135" s="1161"/>
      <c r="AP135" s="1064"/>
      <c r="AQ135" s="1064"/>
      <c r="AR135" s="1064"/>
      <c r="AS135" s="1064"/>
      <c r="AT135" s="1064"/>
      <c r="AU135" s="1064"/>
      <c r="AV135" s="1064"/>
      <c r="AW135" s="1064"/>
      <c r="AX135" s="1064"/>
      <c r="AY135" s="1064"/>
      <c r="AZ135" s="1064"/>
      <c r="BA135" s="1223"/>
      <c r="BB135" s="1223"/>
      <c r="BC135" s="1223"/>
      <c r="BD135" s="1223"/>
      <c r="BE135" s="1223"/>
    </row>
    <row r="136" spans="1:57" ht="28.5" customHeight="1" thickBot="1">
      <c r="A136" s="1093"/>
      <c r="B136" s="1047"/>
      <c r="C136" s="1078"/>
      <c r="D136" s="1083"/>
      <c r="E136" s="739"/>
      <c r="F136" s="1078"/>
      <c r="G136" s="739"/>
      <c r="H136" s="1096"/>
      <c r="I136" s="71" t="s">
        <v>968</v>
      </c>
      <c r="J136" s="1217"/>
      <c r="K136" s="1226"/>
      <c r="L136" s="739"/>
      <c r="M136" s="1082"/>
      <c r="N136" s="1220"/>
      <c r="O136" s="1036"/>
      <c r="P136" s="739"/>
      <c r="Q136" s="1064"/>
      <c r="R136" s="1064"/>
      <c r="S136" s="1064"/>
      <c r="T136" s="1064"/>
      <c r="U136" s="1064"/>
      <c r="V136" s="1064"/>
      <c r="W136" s="1064"/>
      <c r="X136" s="1064"/>
      <c r="Y136" s="739"/>
      <c r="Z136" s="1125"/>
      <c r="AA136" s="739"/>
      <c r="AB136" s="1073"/>
      <c r="AC136" s="1089"/>
      <c r="AD136" s="1089"/>
      <c r="AE136" s="739"/>
      <c r="AF136" s="1078"/>
      <c r="AG136" s="1078"/>
      <c r="AH136" s="739"/>
      <c r="AI136" s="739"/>
      <c r="AJ136" s="1084"/>
      <c r="AK136" s="1227"/>
      <c r="AL136" s="1227"/>
      <c r="AM136" s="1078"/>
      <c r="AN136" s="1083"/>
      <c r="AO136" s="1161"/>
      <c r="AP136" s="1064"/>
      <c r="AQ136" s="1064"/>
      <c r="AR136" s="1064"/>
      <c r="AS136" s="1064"/>
      <c r="AT136" s="1064"/>
      <c r="AU136" s="1064"/>
      <c r="AV136" s="1064"/>
      <c r="AW136" s="1064"/>
      <c r="AX136" s="1064"/>
      <c r="AY136" s="1064"/>
      <c r="AZ136" s="1064"/>
      <c r="BA136" s="1223"/>
      <c r="BB136" s="1223"/>
      <c r="BC136" s="1223"/>
      <c r="BD136" s="1223"/>
      <c r="BE136" s="1223"/>
    </row>
    <row r="137" spans="1:57" ht="28.5" customHeight="1" thickBot="1">
      <c r="A137" s="1093"/>
      <c r="B137" s="1047"/>
      <c r="C137" s="1078"/>
      <c r="D137" s="1083"/>
      <c r="E137" s="739"/>
      <c r="F137" s="1078"/>
      <c r="G137" s="739"/>
      <c r="H137" s="1096"/>
      <c r="I137" s="71" t="s">
        <v>968</v>
      </c>
      <c r="J137" s="1217"/>
      <c r="K137" s="1226"/>
      <c r="L137" s="739"/>
      <c r="M137" s="1082"/>
      <c r="N137" s="1220"/>
      <c r="O137" s="1036"/>
      <c r="P137" s="739"/>
      <c r="Q137" s="1064"/>
      <c r="R137" s="1064"/>
      <c r="S137" s="1064"/>
      <c r="T137" s="1064"/>
      <c r="U137" s="1064"/>
      <c r="V137" s="1064"/>
      <c r="W137" s="1064"/>
      <c r="X137" s="1064"/>
      <c r="Y137" s="739"/>
      <c r="Z137" s="1125"/>
      <c r="AA137" s="739"/>
      <c r="AB137" s="1073"/>
      <c r="AC137" s="1089"/>
      <c r="AD137" s="1089"/>
      <c r="AE137" s="739"/>
      <c r="AF137" s="1078"/>
      <c r="AG137" s="1078"/>
      <c r="AH137" s="739"/>
      <c r="AI137" s="739"/>
      <c r="AJ137" s="1084"/>
      <c r="AK137" s="1227"/>
      <c r="AL137" s="1227"/>
      <c r="AM137" s="1078"/>
      <c r="AN137" s="1083"/>
      <c r="AO137" s="1161"/>
      <c r="AP137" s="1064"/>
      <c r="AQ137" s="1064"/>
      <c r="AR137" s="1064"/>
      <c r="AS137" s="1064"/>
      <c r="AT137" s="1064"/>
      <c r="AU137" s="1064"/>
      <c r="AV137" s="1064"/>
      <c r="AW137" s="1064"/>
      <c r="AX137" s="1064"/>
      <c r="AY137" s="1064"/>
      <c r="AZ137" s="1064"/>
      <c r="BA137" s="1223"/>
      <c r="BB137" s="1223"/>
      <c r="BC137" s="1223"/>
      <c r="BD137" s="1223"/>
      <c r="BE137" s="1223"/>
    </row>
    <row r="138" spans="1:57" ht="28.5" customHeight="1" thickBot="1">
      <c r="A138" s="1093"/>
      <c r="B138" s="1047"/>
      <c r="C138" s="1078"/>
      <c r="D138" s="1134"/>
      <c r="E138" s="1059"/>
      <c r="F138" s="1078"/>
      <c r="G138" s="739"/>
      <c r="H138" s="1096" t="s">
        <v>390</v>
      </c>
      <c r="I138" s="71" t="s">
        <v>968</v>
      </c>
      <c r="J138" s="1217"/>
      <c r="K138" s="1226"/>
      <c r="L138" s="739"/>
      <c r="M138" s="1082"/>
      <c r="N138" s="1220"/>
      <c r="O138" s="1036"/>
      <c r="P138" s="1059"/>
      <c r="Q138" s="1088"/>
      <c r="R138" s="1088"/>
      <c r="S138" s="1064"/>
      <c r="T138" s="1064"/>
      <c r="U138" s="1064"/>
      <c r="V138" s="1064"/>
      <c r="W138" s="1064"/>
      <c r="X138" s="1064"/>
      <c r="Y138" s="739"/>
      <c r="Z138" s="1125"/>
      <c r="AA138" s="739"/>
      <c r="AB138" s="1073"/>
      <c r="AC138" s="1231"/>
      <c r="AD138" s="1231"/>
      <c r="AE138" s="739"/>
      <c r="AF138" s="1078"/>
      <c r="AG138" s="1078"/>
      <c r="AH138" s="739"/>
      <c r="AI138" s="739"/>
      <c r="AJ138" s="1084"/>
      <c r="AK138" s="1227"/>
      <c r="AL138" s="1227"/>
      <c r="AM138" s="1078"/>
      <c r="AN138" s="1083"/>
      <c r="AO138" s="1161"/>
      <c r="AP138" s="1064"/>
      <c r="AQ138" s="1064"/>
      <c r="AR138" s="1064"/>
      <c r="AS138" s="1064"/>
      <c r="AT138" s="1064"/>
      <c r="AU138" s="1064"/>
      <c r="AV138" s="1064"/>
      <c r="AW138" s="1064"/>
      <c r="AX138" s="1064"/>
      <c r="AY138" s="1064"/>
      <c r="AZ138" s="1064"/>
      <c r="BA138" s="1223"/>
      <c r="BB138" s="1223"/>
      <c r="BC138" s="1223"/>
      <c r="BD138" s="1223"/>
      <c r="BE138" s="1223"/>
    </row>
    <row r="139" spans="1:57" ht="28.5" customHeight="1" thickBot="1">
      <c r="A139" s="1093"/>
      <c r="B139" s="1047"/>
      <c r="C139" s="1078"/>
      <c r="D139" s="596"/>
      <c r="E139" s="1078" t="s">
        <v>1030</v>
      </c>
      <c r="F139" s="1078"/>
      <c r="G139" s="739"/>
      <c r="H139" s="1096"/>
      <c r="I139" s="71" t="s">
        <v>968</v>
      </c>
      <c r="J139" s="1217"/>
      <c r="K139" s="1226"/>
      <c r="L139" s="739"/>
      <c r="M139" s="1082"/>
      <c r="N139" s="1220"/>
      <c r="O139" s="1036"/>
      <c r="P139" s="1072" t="s">
        <v>368</v>
      </c>
      <c r="Q139" s="1063" t="s">
        <v>369</v>
      </c>
      <c r="R139" s="1063">
        <f>+IFERROR(VLOOKUP(Q139,[7]DATOS!$E$2:$F$17,2,FALSE),"")</f>
        <v>15</v>
      </c>
      <c r="S139" s="1064"/>
      <c r="T139" s="1064"/>
      <c r="U139" s="1064"/>
      <c r="V139" s="1064"/>
      <c r="W139" s="1064"/>
      <c r="X139" s="1064"/>
      <c r="Y139" s="739"/>
      <c r="Z139" s="1125"/>
      <c r="AA139" s="739"/>
      <c r="AB139" s="1073"/>
      <c r="AC139" s="1230" t="s">
        <v>349</v>
      </c>
      <c r="AD139" s="1230" t="s">
        <v>350</v>
      </c>
      <c r="AE139" s="739"/>
      <c r="AF139" s="64"/>
      <c r="AG139" s="1078"/>
      <c r="AH139" s="739"/>
      <c r="AI139" s="739"/>
      <c r="AJ139" s="1084"/>
      <c r="AK139" s="1227"/>
      <c r="AL139" s="1227"/>
      <c r="AM139" s="1078"/>
      <c r="AN139" s="1083"/>
      <c r="AO139" s="1161"/>
      <c r="AP139" s="1064"/>
      <c r="AQ139" s="1064"/>
      <c r="AR139" s="1064"/>
      <c r="AS139" s="1064"/>
      <c r="AT139" s="1064"/>
      <c r="AU139" s="1064"/>
      <c r="AV139" s="1064"/>
      <c r="AW139" s="1064"/>
      <c r="AX139" s="1064"/>
      <c r="AY139" s="1064"/>
      <c r="AZ139" s="1064"/>
      <c r="BA139" s="1223"/>
      <c r="BB139" s="1223"/>
      <c r="BC139" s="1223"/>
      <c r="BD139" s="1223"/>
      <c r="BE139" s="1223"/>
    </row>
    <row r="140" spans="1:57" ht="28.5" customHeight="1" thickBot="1">
      <c r="A140" s="1093"/>
      <c r="B140" s="1047"/>
      <c r="C140" s="1078"/>
      <c r="D140" s="596"/>
      <c r="E140" s="1078"/>
      <c r="F140" s="1078"/>
      <c r="G140" s="739"/>
      <c r="H140" s="1096"/>
      <c r="I140" s="71" t="s">
        <v>968</v>
      </c>
      <c r="J140" s="1217"/>
      <c r="K140" s="1226"/>
      <c r="L140" s="739"/>
      <c r="M140" s="1082"/>
      <c r="N140" s="1220"/>
      <c r="O140" s="1036"/>
      <c r="P140" s="739"/>
      <c r="Q140" s="1064"/>
      <c r="R140" s="1064"/>
      <c r="S140" s="1064"/>
      <c r="T140" s="1064"/>
      <c r="U140" s="1064"/>
      <c r="V140" s="1064"/>
      <c r="W140" s="1064"/>
      <c r="X140" s="1064"/>
      <c r="Y140" s="739"/>
      <c r="Z140" s="1125"/>
      <c r="AA140" s="739"/>
      <c r="AB140" s="1073"/>
      <c r="AC140" s="1089"/>
      <c r="AD140" s="1089"/>
      <c r="AE140" s="739"/>
      <c r="AF140" s="64"/>
      <c r="AG140" s="1078"/>
      <c r="AH140" s="739"/>
      <c r="AI140" s="739"/>
      <c r="AJ140" s="1084"/>
      <c r="AK140" s="1227"/>
      <c r="AL140" s="1227"/>
      <c r="AM140" s="1078"/>
      <c r="AN140" s="1083"/>
      <c r="AO140" s="1161"/>
      <c r="AP140" s="1064"/>
      <c r="AQ140" s="1064"/>
      <c r="AR140" s="1064"/>
      <c r="AS140" s="1064"/>
      <c r="AT140" s="1064"/>
      <c r="AU140" s="1064"/>
      <c r="AV140" s="1064"/>
      <c r="AW140" s="1064"/>
      <c r="AX140" s="1064"/>
      <c r="AY140" s="1064"/>
      <c r="AZ140" s="1064"/>
      <c r="BA140" s="1223"/>
      <c r="BB140" s="1223"/>
      <c r="BC140" s="1223"/>
      <c r="BD140" s="1223"/>
      <c r="BE140" s="1223"/>
    </row>
    <row r="141" spans="1:57" ht="28.5" customHeight="1" thickBot="1">
      <c r="A141" s="1093"/>
      <c r="B141" s="1047"/>
      <c r="C141" s="1078"/>
      <c r="D141" s="596"/>
      <c r="E141" s="1078"/>
      <c r="F141" s="1078"/>
      <c r="G141" s="739"/>
      <c r="H141" s="1096" t="s">
        <v>395</v>
      </c>
      <c r="I141" s="71" t="s">
        <v>968</v>
      </c>
      <c r="J141" s="1217"/>
      <c r="K141" s="1226"/>
      <c r="L141" s="739"/>
      <c r="M141" s="1082"/>
      <c r="N141" s="1220"/>
      <c r="O141" s="1036"/>
      <c r="P141" s="739"/>
      <c r="Q141" s="1064"/>
      <c r="R141" s="1064"/>
      <c r="S141" s="1064"/>
      <c r="T141" s="1064"/>
      <c r="U141" s="1064"/>
      <c r="V141" s="1064"/>
      <c r="W141" s="1064"/>
      <c r="X141" s="1064"/>
      <c r="Y141" s="739"/>
      <c r="Z141" s="1125"/>
      <c r="AA141" s="739"/>
      <c r="AB141" s="1073"/>
      <c r="AC141" s="1089"/>
      <c r="AD141" s="1089"/>
      <c r="AE141" s="739"/>
      <c r="AF141" s="64"/>
      <c r="AG141" s="1078"/>
      <c r="AH141" s="739"/>
      <c r="AI141" s="739"/>
      <c r="AJ141" s="1084"/>
      <c r="AK141" s="1227"/>
      <c r="AL141" s="1227"/>
      <c r="AM141" s="1078"/>
      <c r="AN141" s="1083"/>
      <c r="AO141" s="1161"/>
      <c r="AP141" s="1064"/>
      <c r="AQ141" s="1064"/>
      <c r="AR141" s="1064"/>
      <c r="AS141" s="1064"/>
      <c r="AT141" s="1064"/>
      <c r="AU141" s="1064"/>
      <c r="AV141" s="1064"/>
      <c r="AW141" s="1064"/>
      <c r="AX141" s="1064"/>
      <c r="AY141" s="1064"/>
      <c r="AZ141" s="1064"/>
      <c r="BA141" s="1223"/>
      <c r="BB141" s="1223"/>
      <c r="BC141" s="1223"/>
      <c r="BD141" s="1223"/>
      <c r="BE141" s="1223"/>
    </row>
    <row r="142" spans="1:57" ht="28.5" customHeight="1" thickBot="1">
      <c r="A142" s="1093"/>
      <c r="B142" s="1047"/>
      <c r="C142" s="1078"/>
      <c r="D142" s="596"/>
      <c r="E142" s="1078"/>
      <c r="F142" s="1078"/>
      <c r="G142" s="739"/>
      <c r="H142" s="1096"/>
      <c r="I142" s="71" t="s">
        <v>968</v>
      </c>
      <c r="J142" s="1217"/>
      <c r="K142" s="1226"/>
      <c r="L142" s="739"/>
      <c r="M142" s="1082"/>
      <c r="N142" s="1220"/>
      <c r="O142" s="1036"/>
      <c r="P142" s="1059"/>
      <c r="Q142" s="1088"/>
      <c r="R142" s="1088"/>
      <c r="S142" s="1064"/>
      <c r="T142" s="1064"/>
      <c r="U142" s="1064"/>
      <c r="V142" s="1064"/>
      <c r="W142" s="1064"/>
      <c r="X142" s="1064"/>
      <c r="Y142" s="739"/>
      <c r="Z142" s="1125"/>
      <c r="AA142" s="739"/>
      <c r="AB142" s="1073"/>
      <c r="AC142" s="1089"/>
      <c r="AD142" s="1089"/>
      <c r="AE142" s="739"/>
      <c r="AF142" s="64"/>
      <c r="AG142" s="1078"/>
      <c r="AH142" s="739"/>
      <c r="AI142" s="739"/>
      <c r="AJ142" s="1084"/>
      <c r="AK142" s="1227"/>
      <c r="AL142" s="1227"/>
      <c r="AM142" s="1078"/>
      <c r="AN142" s="1083"/>
      <c r="AO142" s="1161"/>
      <c r="AP142" s="1064"/>
      <c r="AQ142" s="1064"/>
      <c r="AR142" s="1064"/>
      <c r="AS142" s="1064"/>
      <c r="AT142" s="1064"/>
      <c r="AU142" s="1064"/>
      <c r="AV142" s="1064"/>
      <c r="AW142" s="1064"/>
      <c r="AX142" s="1064"/>
      <c r="AY142" s="1064"/>
      <c r="AZ142" s="1064"/>
      <c r="BA142" s="1223"/>
      <c r="BB142" s="1223"/>
      <c r="BC142" s="1223"/>
      <c r="BD142" s="1223"/>
      <c r="BE142" s="1223"/>
    </row>
    <row r="143" spans="1:57" ht="28.5" customHeight="1" thickBot="1">
      <c r="A143" s="1093"/>
      <c r="B143" s="1047"/>
      <c r="C143" s="1078"/>
      <c r="D143" s="596"/>
      <c r="E143" s="1078"/>
      <c r="F143" s="1078"/>
      <c r="G143" s="739"/>
      <c r="H143" s="1096"/>
      <c r="I143" s="71" t="s">
        <v>968</v>
      </c>
      <c r="J143" s="1217"/>
      <c r="K143" s="1226"/>
      <c r="L143" s="739"/>
      <c r="M143" s="1082"/>
      <c r="N143" s="1220"/>
      <c r="O143" s="1036"/>
      <c r="P143" s="1072" t="s">
        <v>372</v>
      </c>
      <c r="Q143" s="1072" t="s">
        <v>373</v>
      </c>
      <c r="R143" s="1063">
        <f>+IFERROR(VLOOKUP(Q143,[7]DATOS!$E$2:$F$17,2,FALSE),"")</f>
        <v>15</v>
      </c>
      <c r="S143" s="1064"/>
      <c r="T143" s="1064"/>
      <c r="U143" s="1064"/>
      <c r="V143" s="1064"/>
      <c r="W143" s="1064"/>
      <c r="X143" s="1064"/>
      <c r="Y143" s="739"/>
      <c r="Z143" s="1125"/>
      <c r="AA143" s="739"/>
      <c r="AB143" s="1073"/>
      <c r="AC143" s="1089"/>
      <c r="AD143" s="1089"/>
      <c r="AE143" s="1059"/>
      <c r="AF143" s="64"/>
      <c r="AG143" s="1078"/>
      <c r="AH143" s="739"/>
      <c r="AI143" s="739"/>
      <c r="AJ143" s="1084"/>
      <c r="AK143" s="1227"/>
      <c r="AL143" s="1227"/>
      <c r="AM143" s="1078"/>
      <c r="AN143" s="1083"/>
      <c r="AO143" s="1161"/>
      <c r="AP143" s="1064"/>
      <c r="AQ143" s="1064"/>
      <c r="AR143" s="1064"/>
      <c r="AS143" s="1064"/>
      <c r="AT143" s="1064"/>
      <c r="AU143" s="1064"/>
      <c r="AV143" s="1064"/>
      <c r="AW143" s="1064"/>
      <c r="AX143" s="1064"/>
      <c r="AY143" s="1064"/>
      <c r="AZ143" s="1064"/>
      <c r="BA143" s="1223"/>
      <c r="BB143" s="1223"/>
      <c r="BC143" s="1223"/>
      <c r="BD143" s="1223"/>
      <c r="BE143" s="1223"/>
    </row>
    <row r="144" spans="1:57" ht="28.5" customHeight="1" thickBot="1">
      <c r="A144" s="1093"/>
      <c r="B144" s="1047"/>
      <c r="C144" s="1078"/>
      <c r="D144" s="596"/>
      <c r="E144" s="1078"/>
      <c r="F144" s="1078"/>
      <c r="G144" s="739"/>
      <c r="H144" s="1096"/>
      <c r="I144" s="71" t="s">
        <v>968</v>
      </c>
      <c r="J144" s="1217"/>
      <c r="K144" s="1226"/>
      <c r="L144" s="739"/>
      <c r="M144" s="1082"/>
      <c r="N144" s="1220"/>
      <c r="O144" s="1036"/>
      <c r="P144" s="739"/>
      <c r="Q144" s="739"/>
      <c r="R144" s="1064"/>
      <c r="S144" s="1064"/>
      <c r="T144" s="1064"/>
      <c r="U144" s="1064"/>
      <c r="V144" s="1064"/>
      <c r="W144" s="1064"/>
      <c r="X144" s="1064"/>
      <c r="Y144" s="739"/>
      <c r="Z144" s="1125"/>
      <c r="AA144" s="739"/>
      <c r="AB144" s="1073"/>
      <c r="AC144" s="1089"/>
      <c r="AD144" s="1089"/>
      <c r="AE144" s="37"/>
      <c r="AF144" s="64"/>
      <c r="AG144" s="1078"/>
      <c r="AH144" s="739"/>
      <c r="AI144" s="739"/>
      <c r="AJ144" s="1084"/>
      <c r="AK144" s="1227"/>
      <c r="AL144" s="1227"/>
      <c r="AM144" s="1078"/>
      <c r="AN144" s="1083"/>
      <c r="AO144" s="1161"/>
      <c r="AP144" s="1064"/>
      <c r="AQ144" s="1064"/>
      <c r="AR144" s="1064"/>
      <c r="AS144" s="1064"/>
      <c r="AT144" s="1064"/>
      <c r="AU144" s="1064"/>
      <c r="AV144" s="1064"/>
      <c r="AW144" s="1064"/>
      <c r="AX144" s="1064"/>
      <c r="AY144" s="1064"/>
      <c r="AZ144" s="1064"/>
      <c r="BA144" s="1223"/>
      <c r="BB144" s="1223"/>
      <c r="BC144" s="1223"/>
      <c r="BD144" s="1223"/>
      <c r="BE144" s="1223"/>
    </row>
    <row r="145" spans="1:57" ht="28.5" customHeight="1" thickBot="1">
      <c r="A145" s="1093"/>
      <c r="B145" s="1047"/>
      <c r="C145" s="1078"/>
      <c r="D145" s="596"/>
      <c r="E145" s="1078"/>
      <c r="F145" s="1078"/>
      <c r="G145" s="739"/>
      <c r="H145" s="1096" t="s">
        <v>397</v>
      </c>
      <c r="I145" s="71" t="s">
        <v>968</v>
      </c>
      <c r="J145" s="1217"/>
      <c r="K145" s="1226"/>
      <c r="L145" s="739"/>
      <c r="M145" s="1082"/>
      <c r="N145" s="1220"/>
      <c r="O145" s="1036"/>
      <c r="P145" s="739"/>
      <c r="Q145" s="739"/>
      <c r="R145" s="1064"/>
      <c r="S145" s="1064"/>
      <c r="T145" s="1064"/>
      <c r="U145" s="1064"/>
      <c r="V145" s="1064"/>
      <c r="W145" s="1064"/>
      <c r="X145" s="1064"/>
      <c r="Y145" s="739"/>
      <c r="Z145" s="1125"/>
      <c r="AA145" s="739"/>
      <c r="AB145" s="1073"/>
      <c r="AC145" s="1089"/>
      <c r="AD145" s="1089"/>
      <c r="AE145" s="37"/>
      <c r="AF145" s="64"/>
      <c r="AG145" s="1078"/>
      <c r="AH145" s="739"/>
      <c r="AI145" s="739"/>
      <c r="AJ145" s="1084"/>
      <c r="AK145" s="1227"/>
      <c r="AL145" s="1227"/>
      <c r="AM145" s="1078"/>
      <c r="AN145" s="1083"/>
      <c r="AO145" s="1161"/>
      <c r="AP145" s="1064"/>
      <c r="AQ145" s="1064"/>
      <c r="AR145" s="1064"/>
      <c r="AS145" s="1064"/>
      <c r="AT145" s="1064"/>
      <c r="AU145" s="1064"/>
      <c r="AV145" s="1064"/>
      <c r="AW145" s="1064"/>
      <c r="AX145" s="1064"/>
      <c r="AY145" s="1064"/>
      <c r="AZ145" s="1064"/>
      <c r="BA145" s="1223"/>
      <c r="BB145" s="1223"/>
      <c r="BC145" s="1223"/>
      <c r="BD145" s="1223"/>
      <c r="BE145" s="1223"/>
    </row>
    <row r="146" spans="1:57" ht="28.5" customHeight="1" thickBot="1">
      <c r="A146" s="1093"/>
      <c r="B146" s="1047"/>
      <c r="C146" s="1078"/>
      <c r="D146" s="596"/>
      <c r="E146" s="1078"/>
      <c r="F146" s="1078"/>
      <c r="G146" s="739"/>
      <c r="H146" s="1096"/>
      <c r="I146" s="71" t="s">
        <v>968</v>
      </c>
      <c r="J146" s="1217"/>
      <c r="K146" s="1226"/>
      <c r="L146" s="739"/>
      <c r="M146" s="1082"/>
      <c r="N146" s="1220"/>
      <c r="O146" s="1036"/>
      <c r="P146" s="1059"/>
      <c r="Q146" s="1059"/>
      <c r="R146" s="1088"/>
      <c r="S146" s="1064"/>
      <c r="T146" s="1064"/>
      <c r="U146" s="1064"/>
      <c r="V146" s="1064"/>
      <c r="W146" s="1064"/>
      <c r="X146" s="1064"/>
      <c r="Y146" s="739"/>
      <c r="Z146" s="1125"/>
      <c r="AA146" s="739"/>
      <c r="AB146" s="1073"/>
      <c r="AC146" s="1089"/>
      <c r="AD146" s="1089"/>
      <c r="AE146" s="37"/>
      <c r="AF146" s="64"/>
      <c r="AG146" s="1078"/>
      <c r="AH146" s="739"/>
      <c r="AI146" s="739"/>
      <c r="AJ146" s="1084"/>
      <c r="AK146" s="1227"/>
      <c r="AL146" s="1227"/>
      <c r="AM146" s="1078"/>
      <c r="AN146" s="1083"/>
      <c r="AO146" s="1161"/>
      <c r="AP146" s="1064"/>
      <c r="AQ146" s="1064"/>
      <c r="AR146" s="1064"/>
      <c r="AS146" s="1064"/>
      <c r="AT146" s="1064"/>
      <c r="AU146" s="1064"/>
      <c r="AV146" s="1064"/>
      <c r="AW146" s="1064"/>
      <c r="AX146" s="1064"/>
      <c r="AY146" s="1064"/>
      <c r="AZ146" s="1064"/>
      <c r="BA146" s="1223"/>
      <c r="BB146" s="1223"/>
      <c r="BC146" s="1223"/>
      <c r="BD146" s="1223"/>
      <c r="BE146" s="1223"/>
    </row>
    <row r="147" spans="1:57" ht="28.5" customHeight="1" thickBot="1">
      <c r="A147" s="1093"/>
      <c r="B147" s="1047"/>
      <c r="C147" s="1078"/>
      <c r="D147" s="596"/>
      <c r="E147" s="1078"/>
      <c r="F147" s="1078"/>
      <c r="G147" s="739"/>
      <c r="H147" s="1096"/>
      <c r="I147" s="71" t="s">
        <v>968</v>
      </c>
      <c r="J147" s="1217"/>
      <c r="K147" s="1226"/>
      <c r="L147" s="739"/>
      <c r="M147" s="1082"/>
      <c r="N147" s="1220"/>
      <c r="O147" s="1036"/>
      <c r="P147" s="1072" t="s">
        <v>376</v>
      </c>
      <c r="Q147" s="1063" t="s">
        <v>377</v>
      </c>
      <c r="R147" s="1063">
        <f>+IFERROR(VLOOKUP(Q147,[7]DATOS!$E$2:$F$17,2,FALSE),"")</f>
        <v>10</v>
      </c>
      <c r="S147" s="1064"/>
      <c r="T147" s="1064"/>
      <c r="U147" s="1064"/>
      <c r="V147" s="1064"/>
      <c r="W147" s="1064"/>
      <c r="X147" s="1064"/>
      <c r="Y147" s="739"/>
      <c r="Z147" s="1125"/>
      <c r="AA147" s="739"/>
      <c r="AB147" s="1073"/>
      <c r="AC147" s="1089"/>
      <c r="AD147" s="1089"/>
      <c r="AE147" s="37"/>
      <c r="AF147" s="64"/>
      <c r="AG147" s="1078"/>
      <c r="AH147" s="739"/>
      <c r="AI147" s="739"/>
      <c r="AJ147" s="1084"/>
      <c r="AK147" s="1227"/>
      <c r="AL147" s="1227"/>
      <c r="AM147" s="1078"/>
      <c r="AN147" s="1083"/>
      <c r="AO147" s="1161"/>
      <c r="AP147" s="1064"/>
      <c r="AQ147" s="1064"/>
      <c r="AR147" s="1064"/>
      <c r="AS147" s="1064"/>
      <c r="AT147" s="1064"/>
      <c r="AU147" s="1064"/>
      <c r="AV147" s="1064"/>
      <c r="AW147" s="1064"/>
      <c r="AX147" s="1064"/>
      <c r="AY147" s="1064"/>
      <c r="AZ147" s="1064"/>
      <c r="BA147" s="1223"/>
      <c r="BB147" s="1223"/>
      <c r="BC147" s="1223"/>
      <c r="BD147" s="1223"/>
      <c r="BE147" s="1223"/>
    </row>
    <row r="148" spans="1:57" ht="28.5" customHeight="1" thickBot="1">
      <c r="A148" s="1093"/>
      <c r="B148" s="1047"/>
      <c r="C148" s="1078"/>
      <c r="D148" s="596"/>
      <c r="E148" s="1078"/>
      <c r="F148" s="1078"/>
      <c r="G148" s="739"/>
      <c r="H148" s="1096"/>
      <c r="I148" s="71" t="s">
        <v>968</v>
      </c>
      <c r="J148" s="1217"/>
      <c r="K148" s="1226"/>
      <c r="L148" s="739"/>
      <c r="M148" s="1082"/>
      <c r="N148" s="1220"/>
      <c r="O148" s="1036"/>
      <c r="P148" s="739"/>
      <c r="Q148" s="1064"/>
      <c r="R148" s="1064"/>
      <c r="S148" s="1064"/>
      <c r="T148" s="1064"/>
      <c r="U148" s="1064"/>
      <c r="V148" s="1064"/>
      <c r="W148" s="1064"/>
      <c r="X148" s="1064"/>
      <c r="Y148" s="739"/>
      <c r="Z148" s="1125"/>
      <c r="AA148" s="739"/>
      <c r="AB148" s="1073"/>
      <c r="AC148" s="1089"/>
      <c r="AD148" s="1089"/>
      <c r="AE148" s="37"/>
      <c r="AF148" s="64"/>
      <c r="AG148" s="1078"/>
      <c r="AH148" s="739"/>
      <c r="AI148" s="739"/>
      <c r="AJ148" s="1084"/>
      <c r="AK148" s="1227"/>
      <c r="AL148" s="1227"/>
      <c r="AM148" s="1078"/>
      <c r="AN148" s="1083"/>
      <c r="AO148" s="1161"/>
      <c r="AP148" s="1064"/>
      <c r="AQ148" s="1064"/>
      <c r="AR148" s="1064"/>
      <c r="AS148" s="1064"/>
      <c r="AT148" s="1064"/>
      <c r="AU148" s="1064"/>
      <c r="AV148" s="1064"/>
      <c r="AW148" s="1064"/>
      <c r="AX148" s="1064"/>
      <c r="AY148" s="1064"/>
      <c r="AZ148" s="1064"/>
      <c r="BA148" s="1223"/>
      <c r="BB148" s="1223"/>
      <c r="BC148" s="1223"/>
      <c r="BD148" s="1223"/>
      <c r="BE148" s="1223"/>
    </row>
    <row r="149" spans="1:57" ht="28.5" customHeight="1" thickBot="1">
      <c r="A149" s="1093"/>
      <c r="B149" s="1047"/>
      <c r="C149" s="1078"/>
      <c r="D149" s="596"/>
      <c r="E149" s="1078"/>
      <c r="F149" s="1078"/>
      <c r="G149" s="739"/>
      <c r="H149" s="1096" t="s">
        <v>398</v>
      </c>
      <c r="I149" s="71" t="s">
        <v>968</v>
      </c>
      <c r="J149" s="1217"/>
      <c r="K149" s="1226"/>
      <c r="L149" s="739"/>
      <c r="M149" s="1082"/>
      <c r="N149" s="1220"/>
      <c r="O149" s="1036"/>
      <c r="P149" s="739"/>
      <c r="Q149" s="1064"/>
      <c r="R149" s="1064"/>
      <c r="S149" s="1064"/>
      <c r="T149" s="1064"/>
      <c r="U149" s="1064"/>
      <c r="V149" s="1064"/>
      <c r="W149" s="1064"/>
      <c r="X149" s="1064"/>
      <c r="Y149" s="739"/>
      <c r="Z149" s="1125"/>
      <c r="AA149" s="739"/>
      <c r="AB149" s="1073"/>
      <c r="AC149" s="1089"/>
      <c r="AD149" s="1089"/>
      <c r="AE149" s="37"/>
      <c r="AF149" s="64"/>
      <c r="AG149" s="1078"/>
      <c r="AH149" s="739"/>
      <c r="AI149" s="739"/>
      <c r="AJ149" s="1084"/>
      <c r="AK149" s="1227"/>
      <c r="AL149" s="1227"/>
      <c r="AM149" s="1078"/>
      <c r="AN149" s="1083"/>
      <c r="AO149" s="1161"/>
      <c r="AP149" s="1064"/>
      <c r="AQ149" s="1064"/>
      <c r="AR149" s="1064"/>
      <c r="AS149" s="1064"/>
      <c r="AT149" s="1064"/>
      <c r="AU149" s="1064"/>
      <c r="AV149" s="1064"/>
      <c r="AW149" s="1064"/>
      <c r="AX149" s="1064"/>
      <c r="AY149" s="1064"/>
      <c r="AZ149" s="1064"/>
      <c r="BA149" s="1223"/>
      <c r="BB149" s="1223"/>
      <c r="BC149" s="1223"/>
      <c r="BD149" s="1223"/>
      <c r="BE149" s="1223"/>
    </row>
    <row r="150" spans="1:57" ht="28.5" customHeight="1" thickBot="1">
      <c r="A150" s="1093"/>
      <c r="B150" s="1047"/>
      <c r="C150" s="1078"/>
      <c r="D150" s="596"/>
      <c r="E150" s="1078"/>
      <c r="F150" s="1078"/>
      <c r="G150" s="739"/>
      <c r="H150" s="1096"/>
      <c r="I150" s="71" t="s">
        <v>968</v>
      </c>
      <c r="J150" s="1217"/>
      <c r="K150" s="1226"/>
      <c r="L150" s="739"/>
      <c r="M150" s="1082"/>
      <c r="N150" s="1220"/>
      <c r="O150" s="1036"/>
      <c r="P150" s="739"/>
      <c r="Q150" s="1064"/>
      <c r="R150" s="1064"/>
      <c r="S150" s="1064"/>
      <c r="T150" s="1064"/>
      <c r="U150" s="1064"/>
      <c r="V150" s="1064"/>
      <c r="W150" s="1064"/>
      <c r="X150" s="1064"/>
      <c r="Y150" s="739"/>
      <c r="Z150" s="1125"/>
      <c r="AA150" s="739"/>
      <c r="AB150" s="1073"/>
      <c r="AC150" s="1089"/>
      <c r="AD150" s="1089"/>
      <c r="AE150" s="37"/>
      <c r="AF150" s="64"/>
      <c r="AG150" s="1078"/>
      <c r="AH150" s="739"/>
      <c r="AI150" s="739"/>
      <c r="AJ150" s="1084"/>
      <c r="AK150" s="1227"/>
      <c r="AL150" s="1227"/>
      <c r="AM150" s="1078"/>
      <c r="AN150" s="1083"/>
      <c r="AO150" s="1161"/>
      <c r="AP150" s="1064"/>
      <c r="AQ150" s="1064"/>
      <c r="AR150" s="1064"/>
      <c r="AS150" s="1064"/>
      <c r="AT150" s="1064"/>
      <c r="AU150" s="1064"/>
      <c r="AV150" s="1064"/>
      <c r="AW150" s="1064"/>
      <c r="AX150" s="1064"/>
      <c r="AY150" s="1064"/>
      <c r="AZ150" s="1064"/>
      <c r="BA150" s="1223"/>
      <c r="BB150" s="1223"/>
      <c r="BC150" s="1223"/>
      <c r="BD150" s="1223"/>
      <c r="BE150" s="1223"/>
    </row>
    <row r="151" spans="1:57" ht="28.5" customHeight="1" thickBot="1">
      <c r="A151" s="1093"/>
      <c r="B151" s="1047"/>
      <c r="C151" s="1078"/>
      <c r="D151" s="596"/>
      <c r="E151" s="1078"/>
      <c r="F151" s="1078"/>
      <c r="G151" s="739"/>
      <c r="H151" s="1096" t="s">
        <v>399</v>
      </c>
      <c r="I151" s="71" t="s">
        <v>968</v>
      </c>
      <c r="J151" s="1217"/>
      <c r="K151" s="1226"/>
      <c r="L151" s="739"/>
      <c r="M151" s="1082"/>
      <c r="N151" s="1220"/>
      <c r="O151" s="1036"/>
      <c r="P151" s="739"/>
      <c r="Q151" s="1064"/>
      <c r="R151" s="1064"/>
      <c r="S151" s="1064"/>
      <c r="T151" s="1064"/>
      <c r="U151" s="1064"/>
      <c r="V151" s="1064"/>
      <c r="W151" s="1064"/>
      <c r="X151" s="1064"/>
      <c r="Y151" s="739"/>
      <c r="Z151" s="1125"/>
      <c r="AA151" s="739"/>
      <c r="AB151" s="1073"/>
      <c r="AC151" s="1089"/>
      <c r="AD151" s="1089"/>
      <c r="AE151" s="37"/>
      <c r="AF151" s="64"/>
      <c r="AG151" s="1078"/>
      <c r="AH151" s="739"/>
      <c r="AI151" s="739"/>
      <c r="AJ151" s="1084"/>
      <c r="AK151" s="1227"/>
      <c r="AL151" s="1227"/>
      <c r="AM151" s="1078"/>
      <c r="AN151" s="1083"/>
      <c r="AO151" s="1161"/>
      <c r="AP151" s="1064"/>
      <c r="AQ151" s="1064"/>
      <c r="AR151" s="1064"/>
      <c r="AS151" s="1064"/>
      <c r="AT151" s="1064"/>
      <c r="AU151" s="1064"/>
      <c r="AV151" s="1064"/>
      <c r="AW151" s="1064"/>
      <c r="AX151" s="1064"/>
      <c r="AY151" s="1064"/>
      <c r="AZ151" s="1064"/>
      <c r="BA151" s="1223"/>
      <c r="BB151" s="1223"/>
      <c r="BC151" s="1223"/>
      <c r="BD151" s="1223"/>
      <c r="BE151" s="1223"/>
    </row>
    <row r="152" spans="1:57" ht="28.5" customHeight="1" thickBot="1">
      <c r="A152" s="1093"/>
      <c r="B152" s="1047"/>
      <c r="C152" s="1078"/>
      <c r="D152" s="596"/>
      <c r="E152" s="1078"/>
      <c r="F152" s="1078"/>
      <c r="G152" s="739"/>
      <c r="H152" s="1096"/>
      <c r="I152" s="71" t="s">
        <v>968</v>
      </c>
      <c r="J152" s="1217"/>
      <c r="K152" s="1226"/>
      <c r="L152" s="739"/>
      <c r="M152" s="1082"/>
      <c r="N152" s="1220"/>
      <c r="O152" s="1036"/>
      <c r="P152" s="739"/>
      <c r="Q152" s="1064"/>
      <c r="R152" s="1064"/>
      <c r="S152" s="1064"/>
      <c r="T152" s="1064"/>
      <c r="U152" s="1064"/>
      <c r="V152" s="1064"/>
      <c r="W152" s="1064"/>
      <c r="X152" s="1064"/>
      <c r="Y152" s="739"/>
      <c r="Z152" s="1125"/>
      <c r="AA152" s="739"/>
      <c r="AB152" s="1073"/>
      <c r="AC152" s="1089"/>
      <c r="AD152" s="1089"/>
      <c r="AE152" s="37"/>
      <c r="AF152" s="64"/>
      <c r="AG152" s="1078"/>
      <c r="AH152" s="739"/>
      <c r="AI152" s="739"/>
      <c r="AJ152" s="1084"/>
      <c r="AK152" s="1227"/>
      <c r="AL152" s="1227"/>
      <c r="AM152" s="1078"/>
      <c r="AN152" s="1083"/>
      <c r="AO152" s="1161"/>
      <c r="AP152" s="1064"/>
      <c r="AQ152" s="1064"/>
      <c r="AR152" s="1064"/>
      <c r="AS152" s="1064"/>
      <c r="AT152" s="1064"/>
      <c r="AU152" s="1064"/>
      <c r="AV152" s="1064"/>
      <c r="AW152" s="1064"/>
      <c r="AX152" s="1064"/>
      <c r="AY152" s="1064"/>
      <c r="AZ152" s="1064"/>
      <c r="BA152" s="1223"/>
      <c r="BB152" s="1223"/>
      <c r="BC152" s="1223"/>
      <c r="BD152" s="1223"/>
      <c r="BE152" s="1223"/>
    </row>
    <row r="153" spans="1:57" ht="28.5" customHeight="1" thickBot="1">
      <c r="A153" s="1093"/>
      <c r="B153" s="1047"/>
      <c r="C153" s="1078"/>
      <c r="D153" s="596"/>
      <c r="E153" s="1078"/>
      <c r="F153" s="1078"/>
      <c r="G153" s="739"/>
      <c r="H153" s="1096" t="s">
        <v>400</v>
      </c>
      <c r="I153" s="71" t="s">
        <v>968</v>
      </c>
      <c r="J153" s="1217"/>
      <c r="K153" s="1226"/>
      <c r="L153" s="739"/>
      <c r="M153" s="1082"/>
      <c r="N153" s="1220"/>
      <c r="O153" s="1036"/>
      <c r="P153" s="739"/>
      <c r="Q153" s="1064"/>
      <c r="R153" s="1064"/>
      <c r="S153" s="1064"/>
      <c r="T153" s="1064"/>
      <c r="U153" s="1064"/>
      <c r="V153" s="1064"/>
      <c r="W153" s="1064"/>
      <c r="X153" s="1064"/>
      <c r="Y153" s="739"/>
      <c r="Z153" s="1125"/>
      <c r="AA153" s="739"/>
      <c r="AB153" s="1073"/>
      <c r="AC153" s="1089"/>
      <c r="AD153" s="1089"/>
      <c r="AE153" s="37"/>
      <c r="AF153" s="64"/>
      <c r="AG153" s="1078"/>
      <c r="AH153" s="739"/>
      <c r="AI153" s="739"/>
      <c r="AJ153" s="1084"/>
      <c r="AK153" s="1227"/>
      <c r="AL153" s="1227"/>
      <c r="AM153" s="1078"/>
      <c r="AN153" s="1083"/>
      <c r="AO153" s="1161"/>
      <c r="AP153" s="1064"/>
      <c r="AQ153" s="1064"/>
      <c r="AR153" s="1064"/>
      <c r="AS153" s="1064"/>
      <c r="AT153" s="1064"/>
      <c r="AU153" s="1064"/>
      <c r="AV153" s="1064"/>
      <c r="AW153" s="1064"/>
      <c r="AX153" s="1064"/>
      <c r="AY153" s="1064"/>
      <c r="AZ153" s="1064"/>
      <c r="BA153" s="1223"/>
      <c r="BB153" s="1223"/>
      <c r="BC153" s="1223"/>
      <c r="BD153" s="1223"/>
      <c r="BE153" s="1223"/>
    </row>
    <row r="154" spans="1:57" ht="28.5" customHeight="1" thickBot="1">
      <c r="A154" s="1093"/>
      <c r="B154" s="1047"/>
      <c r="C154" s="1078"/>
      <c r="D154" s="596"/>
      <c r="E154" s="1078"/>
      <c r="F154" s="1078"/>
      <c r="G154" s="739"/>
      <c r="H154" s="1096"/>
      <c r="I154" s="71" t="s">
        <v>968</v>
      </c>
      <c r="J154" s="1217"/>
      <c r="K154" s="1226"/>
      <c r="L154" s="739"/>
      <c r="M154" s="1082"/>
      <c r="N154" s="1220"/>
      <c r="O154" s="1036"/>
      <c r="P154" s="739"/>
      <c r="Q154" s="1064"/>
      <c r="R154" s="1064"/>
      <c r="S154" s="1064"/>
      <c r="T154" s="1064"/>
      <c r="U154" s="1064"/>
      <c r="V154" s="1064"/>
      <c r="W154" s="1064"/>
      <c r="X154" s="1064"/>
      <c r="Y154" s="739"/>
      <c r="Z154" s="1125"/>
      <c r="AA154" s="739"/>
      <c r="AB154" s="1073"/>
      <c r="AC154" s="1089"/>
      <c r="AD154" s="1089"/>
      <c r="AE154" s="37"/>
      <c r="AF154" s="64"/>
      <c r="AG154" s="1078"/>
      <c r="AH154" s="739"/>
      <c r="AI154" s="739"/>
      <c r="AJ154" s="1084"/>
      <c r="AK154" s="1227"/>
      <c r="AL154" s="1227"/>
      <c r="AM154" s="1078"/>
      <c r="AN154" s="1083"/>
      <c r="AO154" s="1161"/>
      <c r="AP154" s="1064"/>
      <c r="AQ154" s="1064"/>
      <c r="AR154" s="1064"/>
      <c r="AS154" s="1064"/>
      <c r="AT154" s="1064"/>
      <c r="AU154" s="1064"/>
      <c r="AV154" s="1064"/>
      <c r="AW154" s="1064"/>
      <c r="AX154" s="1064"/>
      <c r="AY154" s="1064"/>
      <c r="AZ154" s="1064"/>
      <c r="BA154" s="1223"/>
      <c r="BB154" s="1223"/>
      <c r="BC154" s="1223"/>
      <c r="BD154" s="1223"/>
      <c r="BE154" s="1223"/>
    </row>
    <row r="155" spans="1:57" ht="28.5" customHeight="1" thickBot="1">
      <c r="A155" s="1093"/>
      <c r="B155" s="1047"/>
      <c r="C155" s="1078"/>
      <c r="D155" s="596"/>
      <c r="E155" s="1078"/>
      <c r="F155" s="1078"/>
      <c r="G155" s="739"/>
      <c r="H155" s="1096"/>
      <c r="I155" s="71" t="s">
        <v>968</v>
      </c>
      <c r="J155" s="1217"/>
      <c r="K155" s="1226"/>
      <c r="L155" s="739"/>
      <c r="M155" s="1082"/>
      <c r="N155" s="1220"/>
      <c r="O155" s="1036"/>
      <c r="P155" s="739"/>
      <c r="Q155" s="1064"/>
      <c r="R155" s="1064"/>
      <c r="S155" s="1064"/>
      <c r="T155" s="1064"/>
      <c r="U155" s="1064"/>
      <c r="V155" s="1064"/>
      <c r="W155" s="1064"/>
      <c r="X155" s="1064"/>
      <c r="Y155" s="739"/>
      <c r="Z155" s="1125"/>
      <c r="AA155" s="739"/>
      <c r="AB155" s="1073"/>
      <c r="AC155" s="1089"/>
      <c r="AD155" s="1089"/>
      <c r="AE155" s="37"/>
      <c r="AF155" s="64"/>
      <c r="AG155" s="1078"/>
      <c r="AH155" s="739"/>
      <c r="AI155" s="739"/>
      <c r="AJ155" s="1084"/>
      <c r="AK155" s="1227"/>
      <c r="AL155" s="1227"/>
      <c r="AM155" s="1078"/>
      <c r="AN155" s="1083"/>
      <c r="AO155" s="1161"/>
      <c r="AP155" s="1064"/>
      <c r="AQ155" s="1064"/>
      <c r="AR155" s="1064"/>
      <c r="AS155" s="1064"/>
      <c r="AT155" s="1064"/>
      <c r="AU155" s="1064"/>
      <c r="AV155" s="1064"/>
      <c r="AW155" s="1064"/>
      <c r="AX155" s="1064"/>
      <c r="AY155" s="1064"/>
      <c r="AZ155" s="1064"/>
      <c r="BA155" s="1223"/>
      <c r="BB155" s="1223"/>
      <c r="BC155" s="1223"/>
      <c r="BD155" s="1223"/>
      <c r="BE155" s="1223"/>
    </row>
    <row r="156" spans="1:57" ht="28.5" customHeight="1" thickBot="1">
      <c r="A156" s="1093"/>
      <c r="B156" s="1047"/>
      <c r="C156" s="1078"/>
      <c r="D156" s="596"/>
      <c r="E156" s="1078"/>
      <c r="F156" s="1078"/>
      <c r="G156" s="739"/>
      <c r="H156" s="1096" t="s">
        <v>401</v>
      </c>
      <c r="I156" s="71" t="s">
        <v>968</v>
      </c>
      <c r="J156" s="1217"/>
      <c r="K156" s="1226"/>
      <c r="L156" s="739"/>
      <c r="M156" s="1082"/>
      <c r="N156" s="1220"/>
      <c r="O156" s="1036"/>
      <c r="P156" s="1059"/>
      <c r="Q156" s="1088"/>
      <c r="R156" s="1088"/>
      <c r="S156" s="1064"/>
      <c r="T156" s="1064"/>
      <c r="U156" s="1064"/>
      <c r="V156" s="1064"/>
      <c r="W156" s="1064"/>
      <c r="X156" s="1064"/>
      <c r="Y156" s="739"/>
      <c r="Z156" s="1125"/>
      <c r="AA156" s="739"/>
      <c r="AB156" s="1073"/>
      <c r="AC156" s="1089"/>
      <c r="AD156" s="1089"/>
      <c r="AE156" s="37"/>
      <c r="AF156" s="64"/>
      <c r="AG156" s="1078"/>
      <c r="AH156" s="739"/>
      <c r="AI156" s="739"/>
      <c r="AJ156" s="1084"/>
      <c r="AK156" s="1227"/>
      <c r="AL156" s="1227"/>
      <c r="AM156" s="1078"/>
      <c r="AN156" s="1083"/>
      <c r="AO156" s="1161"/>
      <c r="AP156" s="1064"/>
      <c r="AQ156" s="1064"/>
      <c r="AR156" s="1064"/>
      <c r="AS156" s="1064"/>
      <c r="AT156" s="1064"/>
      <c r="AU156" s="1064"/>
      <c r="AV156" s="1064"/>
      <c r="AW156" s="1064"/>
      <c r="AX156" s="1064"/>
      <c r="AY156" s="1064"/>
      <c r="AZ156" s="1064"/>
      <c r="BA156" s="1223"/>
      <c r="BB156" s="1223"/>
      <c r="BC156" s="1223"/>
      <c r="BD156" s="1223"/>
      <c r="BE156" s="1223"/>
    </row>
    <row r="157" spans="1:57" ht="28.5" customHeight="1" thickBot="1">
      <c r="A157" s="1093"/>
      <c r="B157" s="1047"/>
      <c r="C157" s="1078"/>
      <c r="D157" s="596"/>
      <c r="E157" s="1078"/>
      <c r="F157" s="1078"/>
      <c r="G157" s="739"/>
      <c r="H157" s="1096"/>
      <c r="I157" s="71" t="s">
        <v>968</v>
      </c>
      <c r="J157" s="1217"/>
      <c r="K157" s="1226"/>
      <c r="L157" s="739"/>
      <c r="M157" s="1082"/>
      <c r="N157" s="1220"/>
      <c r="O157" s="1036"/>
      <c r="P157" s="1072"/>
      <c r="Q157" s="1232"/>
      <c r="R157" s="1063" t="str">
        <f>+IFERROR(VLOOKUP(#REF!,[7]DATOS!$E$2:$F$9,2,FALSE),"")</f>
        <v/>
      </c>
      <c r="S157" s="1064"/>
      <c r="T157" s="1064"/>
      <c r="U157" s="1064"/>
      <c r="V157" s="1064"/>
      <c r="W157" s="1064"/>
      <c r="X157" s="1064"/>
      <c r="Y157" s="739"/>
      <c r="Z157" s="1125"/>
      <c r="AA157" s="739"/>
      <c r="AB157" s="1073"/>
      <c r="AC157" s="1089"/>
      <c r="AD157" s="1089"/>
      <c r="AE157" s="37"/>
      <c r="AF157" s="64"/>
      <c r="AG157" s="1078"/>
      <c r="AH157" s="739"/>
      <c r="AI157" s="739"/>
      <c r="AJ157" s="1084"/>
      <c r="AK157" s="1227"/>
      <c r="AL157" s="1227"/>
      <c r="AM157" s="1078"/>
      <c r="AN157" s="1083"/>
      <c r="AO157" s="1161"/>
      <c r="AP157" s="1064"/>
      <c r="AQ157" s="1064"/>
      <c r="AR157" s="1064"/>
      <c r="AS157" s="1064"/>
      <c r="AT157" s="1064"/>
      <c r="AU157" s="1064"/>
      <c r="AV157" s="1064"/>
      <c r="AW157" s="1064"/>
      <c r="AX157" s="1064"/>
      <c r="AY157" s="1064"/>
      <c r="AZ157" s="1064"/>
      <c r="BA157" s="1223"/>
      <c r="BB157" s="1223"/>
      <c r="BC157" s="1223"/>
      <c r="BD157" s="1223"/>
      <c r="BE157" s="1223"/>
    </row>
    <row r="158" spans="1:57" ht="28.5" customHeight="1" thickBot="1">
      <c r="A158" s="1093"/>
      <c r="B158" s="1047"/>
      <c r="C158" s="1078"/>
      <c r="D158" s="596"/>
      <c r="E158" s="1078"/>
      <c r="F158" s="1078"/>
      <c r="G158" s="739"/>
      <c r="H158" s="1096"/>
      <c r="I158" s="71" t="s">
        <v>968</v>
      </c>
      <c r="J158" s="1217"/>
      <c r="K158" s="1226"/>
      <c r="L158" s="739"/>
      <c r="M158" s="1082"/>
      <c r="N158" s="1220"/>
      <c r="O158" s="1036"/>
      <c r="P158" s="739"/>
      <c r="Q158" s="1233"/>
      <c r="R158" s="1064"/>
      <c r="S158" s="1064"/>
      <c r="T158" s="1064"/>
      <c r="U158" s="1064"/>
      <c r="V158" s="1064"/>
      <c r="W158" s="1064"/>
      <c r="X158" s="1064"/>
      <c r="Y158" s="739"/>
      <c r="Z158" s="1125"/>
      <c r="AA158" s="739"/>
      <c r="AB158" s="1073"/>
      <c r="AC158" s="1089"/>
      <c r="AD158" s="1089"/>
      <c r="AE158" s="37"/>
      <c r="AF158" s="64"/>
      <c r="AG158" s="1078"/>
      <c r="AH158" s="739"/>
      <c r="AI158" s="739"/>
      <c r="AJ158" s="1084"/>
      <c r="AK158" s="1227"/>
      <c r="AL158" s="1227"/>
      <c r="AM158" s="1078"/>
      <c r="AN158" s="1083"/>
      <c r="AO158" s="1161"/>
      <c r="AP158" s="1064"/>
      <c r="AQ158" s="1064"/>
      <c r="AR158" s="1064"/>
      <c r="AS158" s="1064"/>
      <c r="AT158" s="1064"/>
      <c r="AU158" s="1064"/>
      <c r="AV158" s="1064"/>
      <c r="AW158" s="1064"/>
      <c r="AX158" s="1064"/>
      <c r="AY158" s="1064"/>
      <c r="AZ158" s="1064"/>
      <c r="BA158" s="1223"/>
      <c r="BB158" s="1223"/>
      <c r="BC158" s="1223"/>
      <c r="BD158" s="1223"/>
      <c r="BE158" s="1223"/>
    </row>
    <row r="159" spans="1:57" ht="28.5" customHeight="1" thickBot="1">
      <c r="A159" s="1093"/>
      <c r="B159" s="1047"/>
      <c r="C159" s="1078"/>
      <c r="D159" s="596"/>
      <c r="E159" s="1078"/>
      <c r="F159" s="1078"/>
      <c r="G159" s="739"/>
      <c r="H159" s="1096" t="s">
        <v>402</v>
      </c>
      <c r="I159" s="71" t="s">
        <v>968</v>
      </c>
      <c r="J159" s="1217"/>
      <c r="K159" s="1226"/>
      <c r="L159" s="739"/>
      <c r="M159" s="1082"/>
      <c r="N159" s="1220"/>
      <c r="O159" s="1036"/>
      <c r="P159" s="739"/>
      <c r="Q159" s="1233"/>
      <c r="R159" s="1064"/>
      <c r="S159" s="1064"/>
      <c r="T159" s="1064"/>
      <c r="U159" s="1064"/>
      <c r="V159" s="1064"/>
      <c r="W159" s="1064"/>
      <c r="X159" s="1064"/>
      <c r="Y159" s="739"/>
      <c r="Z159" s="1125"/>
      <c r="AA159" s="739"/>
      <c r="AB159" s="1073"/>
      <c r="AC159" s="1089"/>
      <c r="AD159" s="1089"/>
      <c r="AE159" s="37"/>
      <c r="AF159" s="64"/>
      <c r="AG159" s="1078"/>
      <c r="AH159" s="739"/>
      <c r="AI159" s="739"/>
      <c r="AJ159" s="1084"/>
      <c r="AK159" s="1227"/>
      <c r="AL159" s="1227"/>
      <c r="AM159" s="1078"/>
      <c r="AN159" s="1083"/>
      <c r="AO159" s="1161"/>
      <c r="AP159" s="1064"/>
      <c r="AQ159" s="1064"/>
      <c r="AR159" s="1064"/>
      <c r="AS159" s="1064"/>
      <c r="AT159" s="1064"/>
      <c r="AU159" s="1064"/>
      <c r="AV159" s="1064"/>
      <c r="AW159" s="1064"/>
      <c r="AX159" s="1064"/>
      <c r="AY159" s="1064"/>
      <c r="AZ159" s="1064"/>
      <c r="BA159" s="1223"/>
      <c r="BB159" s="1223"/>
      <c r="BC159" s="1223"/>
      <c r="BD159" s="1223"/>
      <c r="BE159" s="1223"/>
    </row>
    <row r="160" spans="1:57" ht="28.5" customHeight="1" thickBot="1">
      <c r="A160" s="1093"/>
      <c r="B160" s="1047"/>
      <c r="C160" s="1078"/>
      <c r="D160" s="596"/>
      <c r="E160" s="1078"/>
      <c r="F160" s="1078"/>
      <c r="G160" s="739"/>
      <c r="H160" s="1096"/>
      <c r="I160" s="71" t="s">
        <v>968</v>
      </c>
      <c r="J160" s="1217"/>
      <c r="K160" s="1226"/>
      <c r="L160" s="739"/>
      <c r="M160" s="1082"/>
      <c r="N160" s="1220"/>
      <c r="O160" s="1036"/>
      <c r="P160" s="739"/>
      <c r="Q160" s="1233"/>
      <c r="R160" s="1064"/>
      <c r="S160" s="1064"/>
      <c r="T160" s="1064"/>
      <c r="U160" s="1064"/>
      <c r="V160" s="1064"/>
      <c r="W160" s="1064"/>
      <c r="X160" s="1064"/>
      <c r="Y160" s="739"/>
      <c r="Z160" s="1125"/>
      <c r="AA160" s="739"/>
      <c r="AB160" s="1073"/>
      <c r="AC160" s="1089"/>
      <c r="AD160" s="1089"/>
      <c r="AE160" s="37"/>
      <c r="AF160" s="64"/>
      <c r="AG160" s="1078"/>
      <c r="AH160" s="739"/>
      <c r="AI160" s="739"/>
      <c r="AJ160" s="1084"/>
      <c r="AK160" s="1227"/>
      <c r="AL160" s="1227"/>
      <c r="AM160" s="1078"/>
      <c r="AN160" s="1083"/>
      <c r="AO160" s="1161"/>
      <c r="AP160" s="1064"/>
      <c r="AQ160" s="1064"/>
      <c r="AR160" s="1064"/>
      <c r="AS160" s="1064"/>
      <c r="AT160" s="1064"/>
      <c r="AU160" s="1064"/>
      <c r="AV160" s="1064"/>
      <c r="AW160" s="1064"/>
      <c r="AX160" s="1064"/>
      <c r="AY160" s="1064"/>
      <c r="AZ160" s="1064"/>
      <c r="BA160" s="1223"/>
      <c r="BB160" s="1223"/>
      <c r="BC160" s="1223"/>
      <c r="BD160" s="1223"/>
      <c r="BE160" s="1223"/>
    </row>
    <row r="161" spans="1:57" ht="28.5" customHeight="1" thickBot="1">
      <c r="A161" s="1093"/>
      <c r="B161" s="1047"/>
      <c r="C161" s="1078"/>
      <c r="D161" s="596"/>
      <c r="E161" s="1078"/>
      <c r="F161" s="1078"/>
      <c r="G161" s="739"/>
      <c r="H161" s="1096"/>
      <c r="I161" s="71" t="s">
        <v>968</v>
      </c>
      <c r="J161" s="1217"/>
      <c r="K161" s="1226"/>
      <c r="L161" s="739"/>
      <c r="M161" s="1082"/>
      <c r="N161" s="1220"/>
      <c r="O161" s="1036"/>
      <c r="P161" s="739"/>
      <c r="Q161" s="1233"/>
      <c r="R161" s="1064"/>
      <c r="S161" s="1064"/>
      <c r="T161" s="1064"/>
      <c r="U161" s="1064"/>
      <c r="V161" s="1064"/>
      <c r="W161" s="1064"/>
      <c r="X161" s="1064"/>
      <c r="Y161" s="739"/>
      <c r="Z161" s="1125"/>
      <c r="AA161" s="739"/>
      <c r="AB161" s="1073"/>
      <c r="AC161" s="1089"/>
      <c r="AD161" s="1089"/>
      <c r="AE161" s="37"/>
      <c r="AF161" s="64"/>
      <c r="AG161" s="1078"/>
      <c r="AH161" s="739"/>
      <c r="AI161" s="739"/>
      <c r="AJ161" s="1084"/>
      <c r="AK161" s="1227"/>
      <c r="AL161" s="1227"/>
      <c r="AM161" s="1078"/>
      <c r="AN161" s="1083"/>
      <c r="AO161" s="1161"/>
      <c r="AP161" s="1064"/>
      <c r="AQ161" s="1064"/>
      <c r="AR161" s="1064"/>
      <c r="AS161" s="1064"/>
      <c r="AT161" s="1064"/>
      <c r="AU161" s="1064"/>
      <c r="AV161" s="1064"/>
      <c r="AW161" s="1064"/>
      <c r="AX161" s="1064"/>
      <c r="AY161" s="1064"/>
      <c r="AZ161" s="1064"/>
      <c r="BA161" s="1223"/>
      <c r="BB161" s="1223"/>
      <c r="BC161" s="1223"/>
      <c r="BD161" s="1223"/>
      <c r="BE161" s="1223"/>
    </row>
    <row r="162" spans="1:57" ht="28.5" customHeight="1" thickBot="1">
      <c r="A162" s="1093"/>
      <c r="B162" s="1047"/>
      <c r="C162" s="1078"/>
      <c r="D162" s="596"/>
      <c r="E162" s="1078"/>
      <c r="F162" s="1078"/>
      <c r="G162" s="739"/>
      <c r="H162" s="1096"/>
      <c r="I162" s="71" t="s">
        <v>968</v>
      </c>
      <c r="J162" s="1217"/>
      <c r="K162" s="1226"/>
      <c r="L162" s="739"/>
      <c r="M162" s="1082"/>
      <c r="N162" s="1220"/>
      <c r="O162" s="1036"/>
      <c r="P162" s="739"/>
      <c r="Q162" s="1233"/>
      <c r="R162" s="1064"/>
      <c r="S162" s="1064"/>
      <c r="T162" s="1064"/>
      <c r="U162" s="1064"/>
      <c r="V162" s="1064"/>
      <c r="W162" s="1064"/>
      <c r="X162" s="1064"/>
      <c r="Y162" s="739"/>
      <c r="Z162" s="1125"/>
      <c r="AA162" s="739"/>
      <c r="AB162" s="1073"/>
      <c r="AC162" s="1089"/>
      <c r="AD162" s="1089"/>
      <c r="AE162" s="37"/>
      <c r="AF162" s="64"/>
      <c r="AG162" s="1078"/>
      <c r="AH162" s="739"/>
      <c r="AI162" s="739"/>
      <c r="AJ162" s="1084"/>
      <c r="AK162" s="1227"/>
      <c r="AL162" s="1227"/>
      <c r="AM162" s="1078"/>
      <c r="AN162" s="1083"/>
      <c r="AO162" s="1161"/>
      <c r="AP162" s="1064"/>
      <c r="AQ162" s="1064"/>
      <c r="AR162" s="1064"/>
      <c r="AS162" s="1064"/>
      <c r="AT162" s="1064"/>
      <c r="AU162" s="1064"/>
      <c r="AV162" s="1064"/>
      <c r="AW162" s="1064"/>
      <c r="AX162" s="1064"/>
      <c r="AY162" s="1064"/>
      <c r="AZ162" s="1064"/>
      <c r="BA162" s="1223"/>
      <c r="BB162" s="1223"/>
      <c r="BC162" s="1223"/>
      <c r="BD162" s="1223"/>
      <c r="BE162" s="1223"/>
    </row>
    <row r="163" spans="1:57" ht="28.5" customHeight="1" thickBot="1">
      <c r="A163" s="1093"/>
      <c r="B163" s="1047"/>
      <c r="C163" s="1078"/>
      <c r="D163" s="596"/>
      <c r="E163" s="1078"/>
      <c r="F163" s="1078"/>
      <c r="G163" s="739"/>
      <c r="H163" s="1096"/>
      <c r="I163" s="71" t="s">
        <v>968</v>
      </c>
      <c r="J163" s="1217"/>
      <c r="K163" s="1226"/>
      <c r="L163" s="739"/>
      <c r="M163" s="1082"/>
      <c r="N163" s="1220"/>
      <c r="O163" s="1036"/>
      <c r="P163" s="739"/>
      <c r="Q163" s="1233"/>
      <c r="R163" s="1064"/>
      <c r="S163" s="1064"/>
      <c r="T163" s="1064"/>
      <c r="U163" s="1064"/>
      <c r="V163" s="1064"/>
      <c r="W163" s="1064"/>
      <c r="X163" s="1064"/>
      <c r="Y163" s="739"/>
      <c r="Z163" s="1125"/>
      <c r="AA163" s="739"/>
      <c r="AB163" s="1073"/>
      <c r="AC163" s="1089"/>
      <c r="AD163" s="1089"/>
      <c r="AE163" s="37"/>
      <c r="AF163" s="64"/>
      <c r="AG163" s="1078"/>
      <c r="AH163" s="739"/>
      <c r="AI163" s="739"/>
      <c r="AJ163" s="1084"/>
      <c r="AK163" s="1227"/>
      <c r="AL163" s="1227"/>
      <c r="AM163" s="1078"/>
      <c r="AN163" s="1083"/>
      <c r="AO163" s="1161"/>
      <c r="AP163" s="1064"/>
      <c r="AQ163" s="1064"/>
      <c r="AR163" s="1064"/>
      <c r="AS163" s="1064"/>
      <c r="AT163" s="1064"/>
      <c r="AU163" s="1064"/>
      <c r="AV163" s="1064"/>
      <c r="AW163" s="1064"/>
      <c r="AX163" s="1064"/>
      <c r="AY163" s="1064"/>
      <c r="AZ163" s="1064"/>
      <c r="BA163" s="1223"/>
      <c r="BB163" s="1223"/>
      <c r="BC163" s="1223"/>
      <c r="BD163" s="1223"/>
      <c r="BE163" s="1223"/>
    </row>
    <row r="164" spans="1:57" ht="28.5" customHeight="1" thickBot="1">
      <c r="A164" s="1093"/>
      <c r="B164" s="1048"/>
      <c r="C164" s="1078"/>
      <c r="D164" s="596"/>
      <c r="E164" s="1078"/>
      <c r="F164" s="1078"/>
      <c r="G164" s="1059"/>
      <c r="H164" s="1096"/>
      <c r="I164" s="71" t="s">
        <v>968</v>
      </c>
      <c r="J164" s="1217"/>
      <c r="K164" s="1226"/>
      <c r="L164" s="740"/>
      <c r="M164" s="1124"/>
      <c r="N164" s="1221"/>
      <c r="O164" s="774"/>
      <c r="P164" s="1059"/>
      <c r="Q164" s="1234"/>
      <c r="R164" s="1088"/>
      <c r="S164" s="1088"/>
      <c r="T164" s="1088"/>
      <c r="U164" s="1088"/>
      <c r="V164" s="1088"/>
      <c r="W164" s="1088"/>
      <c r="X164" s="1088"/>
      <c r="Y164" s="1059"/>
      <c r="Z164" s="1126"/>
      <c r="AA164" s="1059"/>
      <c r="AB164" s="1073"/>
      <c r="AC164" s="1231"/>
      <c r="AD164" s="1231"/>
      <c r="AE164" s="37"/>
      <c r="AF164" s="64"/>
      <c r="AG164" s="1078"/>
      <c r="AH164" s="740"/>
      <c r="AI164" s="740"/>
      <c r="AJ164" s="1084"/>
      <c r="AK164" s="1227"/>
      <c r="AL164" s="1227"/>
      <c r="AM164" s="1078"/>
      <c r="AN164" s="1108"/>
      <c r="AO164" s="1162"/>
      <c r="AP164" s="1088"/>
      <c r="AQ164" s="1088"/>
      <c r="AR164" s="1088"/>
      <c r="AS164" s="1088"/>
      <c r="AT164" s="1088"/>
      <c r="AU164" s="1088"/>
      <c r="AV164" s="1088"/>
      <c r="AW164" s="1088"/>
      <c r="AX164" s="1088"/>
      <c r="AY164" s="1088"/>
      <c r="AZ164" s="1088"/>
      <c r="BA164" s="1224"/>
      <c r="BB164" s="1224"/>
      <c r="BC164" s="1224"/>
      <c r="BD164" s="1224"/>
      <c r="BE164" s="1224"/>
    </row>
    <row r="165" spans="1:57" ht="49.5" customHeight="1" thickBot="1">
      <c r="A165" s="1335">
        <v>6</v>
      </c>
      <c r="B165" s="1049" t="s">
        <v>1031</v>
      </c>
      <c r="C165" s="1336" t="s">
        <v>1032</v>
      </c>
      <c r="D165" s="1078" t="s">
        <v>334</v>
      </c>
      <c r="E165" s="1078" t="s">
        <v>1033</v>
      </c>
      <c r="F165" s="1078" t="s">
        <v>1034</v>
      </c>
      <c r="G165" s="1078" t="s">
        <v>338</v>
      </c>
      <c r="H165" s="70" t="s">
        <v>339</v>
      </c>
      <c r="I165" s="71" t="s">
        <v>968</v>
      </c>
      <c r="J165" s="1092">
        <f>COUNTIF(I165:I214,[3]DATOS!$D$24)</f>
        <v>50</v>
      </c>
      <c r="K165" s="1301" t="str">
        <f>+IF(AND(J165&lt;6,J165&gt;0),"Moderado",IF(AND(J165&lt;12,J165&gt;5),"Mayor",IF(AND(J165&lt;20,J165&gt;11),"Catastrófico","Responda las Preguntas de Impacto")))</f>
        <v>Responda las Preguntas de Impacto</v>
      </c>
      <c r="L165" s="1055" t="str">
        <f>IF(AND(EXACT(G165,"Rara vez"),(EXACT(K165,"Moderado"))),"Moderado",IF(AND(EXACT(G165,"Rara vez"),(EXACT(K165,"Mayor"))),"Alto",IF(AND(EXACT(G165,"Rara vez"),(EXACT(K165,"Catastrófico"))),"Extremo",IF(AND(EXACT(G165,"Improbable"),(EXACT(K165,"Moderado"))),"Moderado",IF(AND(EXACT(G165,"Improbable"),(EXACT(K165,"Mayor"))),"Alto",IF(AND(EXACT(G165,"Improbable"),(EXACT(K165,"Catastrófico"))),"Extremo",IF(AND(EXACT(G165,"Posible"),(EXACT(K165,"Moderado"))),"Alto",IF(AND(EXACT(G165,"Posible"),(EXACT(K165,"Mayor"))),"Extremo",IF(AND(EXACT(G165,"Posible"),(EXACT(K165,"Catastrófico"))),"Extremo",IF(AND(EXACT(G165,"Probable"),(EXACT(K165,"Moderado"))),"Alto",IF(AND(EXACT(G165,"Probable"),(EXACT(K165,"Mayor"))),"Extremo",IF(AND(EXACT(G165,"Probable"),(EXACT(K165,"Catastrófico"))),"Extremo",IF(AND(EXACT(G165,"Casi Seguro"),(EXACT(K165,"Moderado"))),"Extremo",IF(AND(EXACT(G165,"Casi Seguro"),(EXACT(K165,"Mayor"))),"Extremo",IF(AND(EXACT(G165,"Casi Seguro"),(EXACT(K165,"Catastrófico"))),"Extremo","")))))))))))))))</f>
        <v/>
      </c>
      <c r="M165" s="1107" t="str">
        <f>IF(EXACT(L165,"Bajo"),"Evitar el Riesgo, Reducir el Riesgo, Compartir el Riesgo",IF(EXACT(L165,"Moderado"),"Evitar el Riesgo, Reducir el Riesgo, Compartir el Riesgo",IF(EXACT(L165,"Alto"),"Evitar el Riesgo, Reducir el Riesgo, Compartir el Riesgo",IF(EXACT(L165,"Extremo"),"Evitar el Riesgo, Reducir el Riesgo, Compartir el Riesgo",""))))</f>
        <v/>
      </c>
      <c r="N165" s="1095" t="s">
        <v>1035</v>
      </c>
      <c r="O165" s="1050" t="s">
        <v>343</v>
      </c>
      <c r="P165" s="26" t="s">
        <v>344</v>
      </c>
      <c r="Q165" s="22" t="s">
        <v>345</v>
      </c>
      <c r="R165" s="63">
        <f>+IFERROR(VLOOKUP(Q165,[8]DATOS!$E$2:$F$17,2,FALSE),"")</f>
        <v>15</v>
      </c>
      <c r="S165" s="1093">
        <f>SUM(R165:R171)</f>
        <v>100</v>
      </c>
      <c r="T165" s="1093" t="str">
        <f>+IF(AND(S165&lt;=100,S165&gt;=96),"Fuerte",IF(AND(S165&lt;=95,S165&gt;=86),"Moderado",IF(AND(S165&lt;=85,J165&gt;=0),"Débil"," ")))</f>
        <v>Fuerte</v>
      </c>
      <c r="U165" s="1093" t="s">
        <v>346</v>
      </c>
      <c r="V165" s="1093" t="str">
        <f>IF(AND(EXACT(T165,"Fuerte"),(EXACT(U165,"Fuerte"))),"Fuerte",IF(AND(EXACT(T165,"Fuerte"),(EXACT(U165,"Moderado"))),"Moderado",IF(AND(EXACT(T165,"Fuerte"),(EXACT(U165,"Débil"))),"Débil",IF(AND(EXACT(T165,"Moderado"),(EXACT(U165,"Fuerte"))),"Moderado",IF(AND(EXACT(T165,"Moderado"),(EXACT(U165,"Moderado"))),"Moderado",IF(AND(EXACT(T165,"Moderado"),(EXACT(U165,"Débil"))),"Débil",IF(AND(EXACT(T165,"Débil"),(EXACT(U165,"Fuerte"))),"Débil",IF(AND(EXACT(T165,"Débil"),(EXACT(U165,"Moderado"))),"Débil",IF(AND(EXACT(T165,"Débil"),(EXACT(U165,"Débil"))),"Débil",)))))))))</f>
        <v>Fuerte</v>
      </c>
      <c r="W165" s="1093">
        <f>IF(V165="Fuerte",100,IF(V165="Moderado",50,IF(V165="Débil",0)))</f>
        <v>100</v>
      </c>
      <c r="X165" s="1093">
        <f>AVERAGE(W165:W207)</f>
        <v>100</v>
      </c>
      <c r="Y165" s="1078" t="s">
        <v>1036</v>
      </c>
      <c r="Z165" s="1093" t="s">
        <v>989</v>
      </c>
      <c r="AA165" s="1073" t="s">
        <v>1037</v>
      </c>
      <c r="AB165" s="1073" t="str">
        <f>+IF(X165=100,"Fuerte",IF(AND(X165&lt;=99,X165&gt;=50),"Moderado",IF(X165&lt;50,"Débil"," ")))</f>
        <v>Fuerte</v>
      </c>
      <c r="AC165" s="1073" t="s">
        <v>349</v>
      </c>
      <c r="AD165" s="1073" t="s">
        <v>349</v>
      </c>
      <c r="AE165" s="1078" t="str">
        <f>IF(AND(OR(AD165="Directamente",AD165="Indirectamente",AD165="No Disminuye"),(AB165="Fuerte"),(AC165="Directamente"),(OR(G165="Rara vez",G165="Improbable",G165="Posible"))),"Rara vez",IF(AND(OR(AD165="Directamente",AD165="Indirectamente",AD165="No Disminuye"),(AB165="Fuerte"),(AC165="Directamente"),(G165="Probable")),"Improbable",IF(AND(OR(AD165="Directamente",AD165="Indirectamente",AD165="No Disminuye"),(AB165="Fuerte"),(AC165="Directamente"),(G165="Casi Seguro")),"Posible",IF(AND(AD165="Directamente",AC165="No disminuye",AB165="Fuerte"),G165,IF(AND(OR(AD165="Directamente",AD165="Indirectamente",AD165="No Disminuye"),AB165="Moderado",AC165="Directamente",(OR(G165="Rara vez",G165="Improbable"))),"Rara vez",IF(AND(OR(AD165="Directamente",AD165="Indirectamente",AD165="No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disminuye",AB165="Moderado"),G165,IF(AB165="Débil",G165," ESTA COMBINACION NO ESTÁ CONTEMPLADA EN LA METODOLOGÍA "))))))))))</f>
        <v>Rara vez</v>
      </c>
      <c r="AF165" s="1078" t="str">
        <f>IF(AND(OR(AD165="Directamente",AD165="Indirectamente",AD165="No Disminuye"),AB165="Moderado",AC165="Directamente",(OR(G165="Raro",G165="Improbable"))),"Raro",IF(AND(OR(AD165="Directamente",AD165="Indirectamente",AD165="No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 ")))))</f>
        <v xml:space="preserve"> </v>
      </c>
      <c r="AG165" s="1078" t="str">
        <f>K165</f>
        <v>Responda las Preguntas de Impacto</v>
      </c>
      <c r="AH165" s="1055" t="str">
        <f>IF(AND(EXACT(AE165,"Rara vez"),(EXACT(AG165,"Moderado"))),"Moderado",IF(AND(EXACT(AE165,"Rara vez"),(EXACT(AG165,"Mayor"))),"Alto",IF(AND(EXACT(AE165,"Rara vez"),(EXACT(AG165,"Catastrófico"))),"Extremo",IF(AND(EXACT(AE165,"Improbable"),(EXACT(AG165,"Moderado"))),"Moderado",IF(AND(EXACT(AE165,"Improbable"),(EXACT(AG165,"Mayor"))),"Alto",IF(AND(EXACT(AE165,"Improbable"),(EXACT(AG165,"Catastrófico"))),"Extremo",IF(AND(EXACT(AE165,"Posible"),(EXACT(AG165,"Moderado"))),"Alto",IF(AND(EXACT(AE165,"Posible"),(EXACT(AG165,"Mayor"))),"Extremo",IF(AND(EXACT(AE165,"Posible"),(EXACT(AG165,"Catastrófico"))),"Extremo",IF(AND(EXACT(AE165,"Probable"),(EXACT(AG165,"Moderado"))),"Alto",IF(AND(EXACT(AE165,"Probable"),(EXACT(AG165,"Mayor"))),"Extremo",IF(AND(EXACT(AE165,"Probable"),(EXACT(AG165,"Catastrófico"))),"Extremo",IF(AND(EXACT(AE165,"Casi Seguro"),(EXACT(AG165,"Moderado"))),"Extremo",IF(AND(EXACT(AE165,"Casi Seguro"),(EXACT(AG165,"Mayor"))),"Extremo",IF(AND(EXACT(AE165,"Casi Seguro"),(EXACT(AG165,"Catastrófico"))),"Extremo","")))))))))))))))</f>
        <v/>
      </c>
      <c r="AI165" s="1055" t="str">
        <f>IF(EXACT(L165,"Bajo"),"Evitar el Riesgo, Reducir el Riesgo, Compartir el Riesg",IF(EXACT(L165,"Moderado"),"Evitar el Riesgo, Reducir el Riesgo, Compartir el Riesgo",IF(EXACT(L165,"Alto"),"Evitar el Riesgo, Reducir el Riesgo, Compartir el Riesgo",IF(EXACT(L165,"Extremo"),"Evitar el Riesgo, Reducir el Riesgo, Compartir el Riesgo",""))))</f>
        <v/>
      </c>
      <c r="AJ165" s="1084" t="s">
        <v>1038</v>
      </c>
      <c r="AK165" s="1077">
        <v>43466</v>
      </c>
      <c r="AL165" s="1077">
        <v>43830</v>
      </c>
      <c r="AM165" s="1084" t="s">
        <v>1039</v>
      </c>
      <c r="AN165" s="1057" t="s">
        <v>1040</v>
      </c>
      <c r="AO165" s="1160"/>
      <c r="AP165" s="1156"/>
      <c r="AQ165" s="1156"/>
      <c r="AR165" s="1156"/>
      <c r="AS165" s="1156"/>
      <c r="AT165" s="1156"/>
      <c r="AU165" s="1156"/>
      <c r="AV165" s="1156"/>
      <c r="AW165" s="1156"/>
      <c r="AX165" s="1156"/>
      <c r="AY165" s="1156"/>
      <c r="AZ165" s="1157"/>
      <c r="BA165" s="1198"/>
      <c r="BB165" s="1199"/>
      <c r="BC165" s="1199"/>
      <c r="BD165" s="1199"/>
      <c r="BE165" s="1182"/>
    </row>
    <row r="166" spans="1:57" ht="49.5" customHeight="1" thickBot="1">
      <c r="A166" s="1335"/>
      <c r="B166" s="1047"/>
      <c r="C166" s="1336"/>
      <c r="D166" s="1078"/>
      <c r="E166" s="1078"/>
      <c r="F166" s="1078"/>
      <c r="G166" s="1078"/>
      <c r="H166" s="70" t="s">
        <v>354</v>
      </c>
      <c r="I166" s="71" t="s">
        <v>968</v>
      </c>
      <c r="J166" s="1139"/>
      <c r="K166" s="1104"/>
      <c r="L166" s="739"/>
      <c r="M166" s="1082"/>
      <c r="N166" s="1095"/>
      <c r="O166" s="1036"/>
      <c r="P166" s="26" t="s">
        <v>355</v>
      </c>
      <c r="Q166" s="22" t="s">
        <v>356</v>
      </c>
      <c r="R166" s="63">
        <f>+IFERROR(VLOOKUP(Q166,[8]DATOS!$E$2:$F$17,2,FALSE),"")</f>
        <v>15</v>
      </c>
      <c r="S166" s="1093"/>
      <c r="T166" s="1093"/>
      <c r="U166" s="1093"/>
      <c r="V166" s="1093"/>
      <c r="W166" s="1093"/>
      <c r="X166" s="1093"/>
      <c r="Y166" s="1078"/>
      <c r="Z166" s="1093"/>
      <c r="AA166" s="1073"/>
      <c r="AB166" s="1073"/>
      <c r="AC166" s="1073"/>
      <c r="AD166" s="1073"/>
      <c r="AE166" s="1078"/>
      <c r="AF166" s="1078"/>
      <c r="AG166" s="1078"/>
      <c r="AH166" s="739"/>
      <c r="AI166" s="739"/>
      <c r="AJ166" s="1084"/>
      <c r="AK166" s="1077"/>
      <c r="AL166" s="1077"/>
      <c r="AM166" s="1084"/>
      <c r="AN166" s="1057"/>
      <c r="AO166" s="1161"/>
      <c r="AP166" s="1064"/>
      <c r="AQ166" s="1064"/>
      <c r="AR166" s="1064"/>
      <c r="AS166" s="1064"/>
      <c r="AT166" s="1064"/>
      <c r="AU166" s="1064"/>
      <c r="AV166" s="1064"/>
      <c r="AW166" s="1064"/>
      <c r="AX166" s="1064"/>
      <c r="AY166" s="1064"/>
      <c r="AZ166" s="1158"/>
      <c r="BA166" s="1006"/>
      <c r="BB166" s="1200"/>
      <c r="BC166" s="1200"/>
      <c r="BD166" s="1200"/>
      <c r="BE166" s="1183"/>
    </row>
    <row r="167" spans="1:57" ht="43.5" customHeight="1" thickBot="1">
      <c r="A167" s="1335"/>
      <c r="B167" s="1047"/>
      <c r="C167" s="1336"/>
      <c r="D167" s="1078"/>
      <c r="E167" s="1078"/>
      <c r="F167" s="1078"/>
      <c r="G167" s="1078"/>
      <c r="H167" s="1096" t="s">
        <v>358</v>
      </c>
      <c r="I167" s="71" t="s">
        <v>968</v>
      </c>
      <c r="J167" s="1139"/>
      <c r="K167" s="1104"/>
      <c r="L167" s="739"/>
      <c r="M167" s="1082"/>
      <c r="N167" s="1095"/>
      <c r="O167" s="1036"/>
      <c r="P167" s="26" t="s">
        <v>360</v>
      </c>
      <c r="Q167" s="22" t="s">
        <v>361</v>
      </c>
      <c r="R167" s="63">
        <f>+IFERROR(VLOOKUP(Q167,[8]DATOS!$E$2:$F$17,2,FALSE),"")</f>
        <v>15</v>
      </c>
      <c r="S167" s="1093"/>
      <c r="T167" s="1093"/>
      <c r="U167" s="1093"/>
      <c r="V167" s="1093"/>
      <c r="W167" s="1093"/>
      <c r="X167" s="1093"/>
      <c r="Y167" s="1078"/>
      <c r="Z167" s="1093"/>
      <c r="AA167" s="1073"/>
      <c r="AB167" s="1073"/>
      <c r="AC167" s="1073"/>
      <c r="AD167" s="1073"/>
      <c r="AE167" s="1078"/>
      <c r="AF167" s="1078"/>
      <c r="AG167" s="1078"/>
      <c r="AH167" s="739"/>
      <c r="AI167" s="739"/>
      <c r="AJ167" s="1084"/>
      <c r="AK167" s="1077"/>
      <c r="AL167" s="1077"/>
      <c r="AM167" s="1084"/>
      <c r="AN167" s="1057"/>
      <c r="AO167" s="1161"/>
      <c r="AP167" s="1064"/>
      <c r="AQ167" s="1064"/>
      <c r="AR167" s="1064"/>
      <c r="AS167" s="1064"/>
      <c r="AT167" s="1064"/>
      <c r="AU167" s="1064"/>
      <c r="AV167" s="1064"/>
      <c r="AW167" s="1064"/>
      <c r="AX167" s="1064"/>
      <c r="AY167" s="1064"/>
      <c r="AZ167" s="1158"/>
      <c r="BA167" s="1006"/>
      <c r="BB167" s="1200"/>
      <c r="BC167" s="1200"/>
      <c r="BD167" s="1200"/>
      <c r="BE167" s="1183"/>
    </row>
    <row r="168" spans="1:57" ht="43.5" customHeight="1" thickBot="1">
      <c r="A168" s="1335"/>
      <c r="B168" s="1047"/>
      <c r="C168" s="1336"/>
      <c r="D168" s="1078"/>
      <c r="E168" s="1078"/>
      <c r="F168" s="1078"/>
      <c r="G168" s="1078"/>
      <c r="H168" s="1096"/>
      <c r="I168" s="71" t="s">
        <v>968</v>
      </c>
      <c r="J168" s="1139"/>
      <c r="K168" s="1104"/>
      <c r="L168" s="739"/>
      <c r="M168" s="1082"/>
      <c r="N168" s="1095"/>
      <c r="O168" s="1036"/>
      <c r="P168" s="26" t="s">
        <v>364</v>
      </c>
      <c r="Q168" s="22" t="s">
        <v>365</v>
      </c>
      <c r="R168" s="63">
        <f>+IFERROR(VLOOKUP(Q168,[8]DATOS!$E$2:$F$17,2,FALSE),"")</f>
        <v>15</v>
      </c>
      <c r="S168" s="1093"/>
      <c r="T168" s="1093"/>
      <c r="U168" s="1093"/>
      <c r="V168" s="1093"/>
      <c r="W168" s="1093"/>
      <c r="X168" s="1093"/>
      <c r="Y168" s="1078"/>
      <c r="Z168" s="1093"/>
      <c r="AA168" s="1073"/>
      <c r="AB168" s="1073"/>
      <c r="AC168" s="1073"/>
      <c r="AD168" s="1073"/>
      <c r="AE168" s="1078"/>
      <c r="AF168" s="1078"/>
      <c r="AG168" s="1078"/>
      <c r="AH168" s="739"/>
      <c r="AI168" s="739"/>
      <c r="AJ168" s="1084"/>
      <c r="AK168" s="1077"/>
      <c r="AL168" s="1077"/>
      <c r="AM168" s="1084"/>
      <c r="AN168" s="1057"/>
      <c r="AO168" s="1161"/>
      <c r="AP168" s="1064"/>
      <c r="AQ168" s="1064"/>
      <c r="AR168" s="1064"/>
      <c r="AS168" s="1064"/>
      <c r="AT168" s="1064"/>
      <c r="AU168" s="1064"/>
      <c r="AV168" s="1064"/>
      <c r="AW168" s="1064"/>
      <c r="AX168" s="1064"/>
      <c r="AY168" s="1064"/>
      <c r="AZ168" s="1158"/>
      <c r="BA168" s="1006"/>
      <c r="BB168" s="1200"/>
      <c r="BC168" s="1200"/>
      <c r="BD168" s="1200"/>
      <c r="BE168" s="1183"/>
    </row>
    <row r="169" spans="1:57" ht="49.5" customHeight="1" thickBot="1">
      <c r="A169" s="1335"/>
      <c r="B169" s="1047"/>
      <c r="C169" s="1336"/>
      <c r="D169" s="1078"/>
      <c r="E169" s="1078"/>
      <c r="F169" s="1078"/>
      <c r="G169" s="1078"/>
      <c r="H169" s="37" t="s">
        <v>363</v>
      </c>
      <c r="I169" s="71" t="s">
        <v>968</v>
      </c>
      <c r="J169" s="1139"/>
      <c r="K169" s="1104"/>
      <c r="L169" s="739"/>
      <c r="M169" s="1082"/>
      <c r="N169" s="1095"/>
      <c r="O169" s="1036"/>
      <c r="P169" s="26" t="s">
        <v>368</v>
      </c>
      <c r="Q169" s="22" t="s">
        <v>369</v>
      </c>
      <c r="R169" s="63">
        <f>+IFERROR(VLOOKUP(Q169,[8]DATOS!$E$2:$F$17,2,FALSE),"")</f>
        <v>15</v>
      </c>
      <c r="S169" s="1093"/>
      <c r="T169" s="1093"/>
      <c r="U169" s="1093"/>
      <c r="V169" s="1093"/>
      <c r="W169" s="1093"/>
      <c r="X169" s="1093"/>
      <c r="Y169" s="1078"/>
      <c r="Z169" s="1093"/>
      <c r="AA169" s="1073"/>
      <c r="AB169" s="1073"/>
      <c r="AC169" s="1073"/>
      <c r="AD169" s="1073"/>
      <c r="AE169" s="1078"/>
      <c r="AF169" s="1078"/>
      <c r="AG169" s="1078"/>
      <c r="AH169" s="739"/>
      <c r="AI169" s="739"/>
      <c r="AJ169" s="1084"/>
      <c r="AK169" s="1077"/>
      <c r="AL169" s="1077"/>
      <c r="AM169" s="1084"/>
      <c r="AN169" s="1057"/>
      <c r="AO169" s="1161"/>
      <c r="AP169" s="1064"/>
      <c r="AQ169" s="1064"/>
      <c r="AR169" s="1064"/>
      <c r="AS169" s="1064"/>
      <c r="AT169" s="1064"/>
      <c r="AU169" s="1064"/>
      <c r="AV169" s="1064"/>
      <c r="AW169" s="1064"/>
      <c r="AX169" s="1064"/>
      <c r="AY169" s="1064"/>
      <c r="AZ169" s="1158"/>
      <c r="BA169" s="1006"/>
      <c r="BB169" s="1200"/>
      <c r="BC169" s="1200"/>
      <c r="BD169" s="1200"/>
      <c r="BE169" s="1183"/>
    </row>
    <row r="170" spans="1:57" ht="49.5" customHeight="1" thickBot="1">
      <c r="A170" s="1335"/>
      <c r="B170" s="1047"/>
      <c r="C170" s="1336"/>
      <c r="D170" s="1078"/>
      <c r="E170" s="1078"/>
      <c r="F170" s="1078"/>
      <c r="G170" s="1078"/>
      <c r="H170" s="1096" t="s">
        <v>367</v>
      </c>
      <c r="I170" s="71" t="s">
        <v>968</v>
      </c>
      <c r="J170" s="1139"/>
      <c r="K170" s="1104"/>
      <c r="L170" s="739"/>
      <c r="M170" s="1082"/>
      <c r="N170" s="1095"/>
      <c r="O170" s="1036"/>
      <c r="P170" s="26" t="s">
        <v>372</v>
      </c>
      <c r="Q170" s="22" t="s">
        <v>373</v>
      </c>
      <c r="R170" s="63">
        <f>+IFERROR(VLOOKUP(Q170,[8]DATOS!$E$2:$F$17,2,FALSE),"")</f>
        <v>15</v>
      </c>
      <c r="S170" s="1093"/>
      <c r="T170" s="1093"/>
      <c r="U170" s="1093"/>
      <c r="V170" s="1093"/>
      <c r="W170" s="1093"/>
      <c r="X170" s="1093"/>
      <c r="Y170" s="1078"/>
      <c r="Z170" s="1093"/>
      <c r="AA170" s="1073"/>
      <c r="AB170" s="1073"/>
      <c r="AC170" s="1073"/>
      <c r="AD170" s="1073"/>
      <c r="AE170" s="1078"/>
      <c r="AF170" s="1078"/>
      <c r="AG170" s="1078"/>
      <c r="AH170" s="739"/>
      <c r="AI170" s="739"/>
      <c r="AJ170" s="1084"/>
      <c r="AK170" s="1077"/>
      <c r="AL170" s="1077"/>
      <c r="AM170" s="1084"/>
      <c r="AN170" s="1057"/>
      <c r="AO170" s="1161"/>
      <c r="AP170" s="1064"/>
      <c r="AQ170" s="1064"/>
      <c r="AR170" s="1064"/>
      <c r="AS170" s="1064"/>
      <c r="AT170" s="1064"/>
      <c r="AU170" s="1064"/>
      <c r="AV170" s="1064"/>
      <c r="AW170" s="1064"/>
      <c r="AX170" s="1064"/>
      <c r="AY170" s="1064"/>
      <c r="AZ170" s="1158"/>
      <c r="BA170" s="1006"/>
      <c r="BB170" s="1200"/>
      <c r="BC170" s="1200"/>
      <c r="BD170" s="1200"/>
      <c r="BE170" s="1183"/>
    </row>
    <row r="171" spans="1:57" ht="47.25" customHeight="1" thickBot="1">
      <c r="A171" s="1335"/>
      <c r="B171" s="1047"/>
      <c r="C171" s="1336"/>
      <c r="D171" s="1078"/>
      <c r="E171" s="1078"/>
      <c r="F171" s="1078"/>
      <c r="G171" s="1078"/>
      <c r="H171" s="1096"/>
      <c r="I171" s="71" t="s">
        <v>968</v>
      </c>
      <c r="J171" s="1139"/>
      <c r="K171" s="1104"/>
      <c r="L171" s="739"/>
      <c r="M171" s="1082"/>
      <c r="N171" s="1095"/>
      <c r="O171" s="1036"/>
      <c r="P171" s="26" t="s">
        <v>376</v>
      </c>
      <c r="Q171" s="26" t="s">
        <v>377</v>
      </c>
      <c r="R171" s="63">
        <f>+IFERROR(VLOOKUP(Q171,[8]DATOS!$E$2:$F$17,2,FALSE),"")</f>
        <v>10</v>
      </c>
      <c r="S171" s="1093"/>
      <c r="T171" s="1093"/>
      <c r="U171" s="1093"/>
      <c r="V171" s="1093"/>
      <c r="W171" s="1093"/>
      <c r="X171" s="1093"/>
      <c r="Y171" s="1078"/>
      <c r="Z171" s="1093"/>
      <c r="AA171" s="1073"/>
      <c r="AB171" s="1073"/>
      <c r="AC171" s="1073"/>
      <c r="AD171" s="1073"/>
      <c r="AE171" s="1078"/>
      <c r="AF171" s="1078"/>
      <c r="AG171" s="1078"/>
      <c r="AH171" s="739"/>
      <c r="AI171" s="739"/>
      <c r="AJ171" s="1084"/>
      <c r="AK171" s="1077"/>
      <c r="AL171" s="1077"/>
      <c r="AM171" s="1084"/>
      <c r="AN171" s="1057"/>
      <c r="AO171" s="1161"/>
      <c r="AP171" s="1064"/>
      <c r="AQ171" s="1064"/>
      <c r="AR171" s="1064"/>
      <c r="AS171" s="1064"/>
      <c r="AT171" s="1064"/>
      <c r="AU171" s="1064"/>
      <c r="AV171" s="1064"/>
      <c r="AW171" s="1064"/>
      <c r="AX171" s="1064"/>
      <c r="AY171" s="1064"/>
      <c r="AZ171" s="1158"/>
      <c r="BA171" s="1006"/>
      <c r="BB171" s="1200"/>
      <c r="BC171" s="1200"/>
      <c r="BD171" s="1200"/>
      <c r="BE171" s="1183"/>
    </row>
    <row r="172" spans="1:57" ht="46.5" customHeight="1" thickBot="1">
      <c r="A172" s="1335"/>
      <c r="B172" s="1047"/>
      <c r="C172" s="1336"/>
      <c r="D172" s="1078"/>
      <c r="E172" s="1078"/>
      <c r="F172" s="1078"/>
      <c r="G172" s="1078"/>
      <c r="H172" s="1096" t="s">
        <v>371</v>
      </c>
      <c r="I172" s="71" t="s">
        <v>968</v>
      </c>
      <c r="J172" s="1139"/>
      <c r="K172" s="1104"/>
      <c r="L172" s="739"/>
      <c r="M172" s="1082"/>
      <c r="N172" s="1095" t="s">
        <v>1041</v>
      </c>
      <c r="O172" s="1078" t="s">
        <v>343</v>
      </c>
      <c r="P172" s="26" t="s">
        <v>344</v>
      </c>
      <c r="Q172" s="22" t="s">
        <v>345</v>
      </c>
      <c r="R172" s="63">
        <f>+IFERROR(VLOOKUP(Q172,[8]DATOS!$E$2:$F$17,2,FALSE),"")</f>
        <v>15</v>
      </c>
      <c r="S172" s="1093">
        <f>SUM(R172:R178)</f>
        <v>100</v>
      </c>
      <c r="T172" s="1093" t="str">
        <f>+IF(AND(S172&lt;=100,S172&gt;=96),"Fuerte",IF(AND(S172&lt;=95,S172&gt;=86),"Moderado",IF(AND(S172&lt;=85,J172&gt;=0),"Débil"," ")))</f>
        <v>Fuerte</v>
      </c>
      <c r="U172" s="1093" t="s">
        <v>346</v>
      </c>
      <c r="V172" s="1093" t="str">
        <f>IF(AND(EXACT(T172,"Fuerte"),(EXACT(U172,"Fuerte"))),"Fuerte",IF(AND(EXACT(T172,"Fuerte"),(EXACT(U172,"Moderado"))),"Moderado",IF(AND(EXACT(T172,"Fuerte"),(EXACT(U172,"Débil"))),"Débil",IF(AND(EXACT(T172,"Moderado"),(EXACT(U172,"Fuerte"))),"Moderado",IF(AND(EXACT(T172,"Moderado"),(EXACT(U172,"Moderado"))),"Moderado",IF(AND(EXACT(T172,"Moderado"),(EXACT(U172,"Débil"))),"Débil",IF(AND(EXACT(T172,"Débil"),(EXACT(U172,"Fuerte"))),"Débil",IF(AND(EXACT(T172,"Débil"),(EXACT(U172,"Moderado"))),"Débil",IF(AND(EXACT(T172,"Débil"),(EXACT(U172,"Débil"))),"Débil",)))))))))</f>
        <v>Fuerte</v>
      </c>
      <c r="W172" s="1093">
        <f>IF(V172="Fuerte",100,IF(V172="Moderado",50,IF(V172="Débil",0)))</f>
        <v>100</v>
      </c>
      <c r="X172" s="1093"/>
      <c r="Y172" s="1078" t="s">
        <v>1036</v>
      </c>
      <c r="Z172" s="1236" t="s">
        <v>996</v>
      </c>
      <c r="AA172" s="1078" t="s">
        <v>1042</v>
      </c>
      <c r="AB172" s="1073"/>
      <c r="AC172" s="1073"/>
      <c r="AD172" s="1073"/>
      <c r="AE172" s="1078"/>
      <c r="AF172" s="1078"/>
      <c r="AG172" s="1078"/>
      <c r="AH172" s="739"/>
      <c r="AI172" s="739"/>
      <c r="AJ172" s="1216" t="s">
        <v>1043</v>
      </c>
      <c r="AK172" s="1077">
        <v>43466</v>
      </c>
      <c r="AL172" s="1077">
        <v>43830</v>
      </c>
      <c r="AM172" s="1078" t="s">
        <v>1039</v>
      </c>
      <c r="AN172" s="1057" t="s">
        <v>1044</v>
      </c>
      <c r="AO172" s="1368"/>
      <c r="AP172" s="1342"/>
      <c r="AQ172" s="1342"/>
      <c r="AR172" s="1342"/>
      <c r="AS172" s="1342"/>
      <c r="AT172" s="1342"/>
      <c r="AU172" s="1342"/>
      <c r="AV172" s="1342"/>
      <c r="AW172" s="1342"/>
      <c r="AX172" s="1342"/>
      <c r="AY172" s="1342"/>
      <c r="AZ172" s="1369"/>
      <c r="BA172" s="1343"/>
      <c r="BB172" s="1344"/>
      <c r="BC172" s="1344"/>
      <c r="BD172" s="1344"/>
      <c r="BE172" s="1345"/>
    </row>
    <row r="173" spans="1:57" ht="46.5" customHeight="1" thickBot="1">
      <c r="A173" s="1335"/>
      <c r="B173" s="1047"/>
      <c r="C173" s="1336"/>
      <c r="D173" s="1078"/>
      <c r="E173" s="1078"/>
      <c r="F173" s="1078"/>
      <c r="G173" s="1078"/>
      <c r="H173" s="1096"/>
      <c r="I173" s="71" t="s">
        <v>968</v>
      </c>
      <c r="J173" s="1139"/>
      <c r="K173" s="1104"/>
      <c r="L173" s="739"/>
      <c r="M173" s="1082"/>
      <c r="N173" s="1095"/>
      <c r="O173" s="1078"/>
      <c r="P173" s="26" t="s">
        <v>355</v>
      </c>
      <c r="Q173" s="22" t="s">
        <v>356</v>
      </c>
      <c r="R173" s="63">
        <f>+IFERROR(VLOOKUP(Q173,[8]DATOS!$E$2:$F$17,2,FALSE),"")</f>
        <v>15</v>
      </c>
      <c r="S173" s="1093"/>
      <c r="T173" s="1093"/>
      <c r="U173" s="1093"/>
      <c r="V173" s="1093"/>
      <c r="W173" s="1093"/>
      <c r="X173" s="1093"/>
      <c r="Y173" s="1078"/>
      <c r="Z173" s="1093"/>
      <c r="AA173" s="1078"/>
      <c r="AB173" s="1073"/>
      <c r="AC173" s="1073"/>
      <c r="AD173" s="1073"/>
      <c r="AE173" s="1078"/>
      <c r="AF173" s="1078"/>
      <c r="AG173" s="1078"/>
      <c r="AH173" s="739"/>
      <c r="AI173" s="739"/>
      <c r="AJ173" s="1216"/>
      <c r="AK173" s="1077"/>
      <c r="AL173" s="1077"/>
      <c r="AM173" s="1078"/>
      <c r="AN173" s="1057"/>
      <c r="AO173" s="1368"/>
      <c r="AP173" s="1342"/>
      <c r="AQ173" s="1342"/>
      <c r="AR173" s="1342"/>
      <c r="AS173" s="1342"/>
      <c r="AT173" s="1342"/>
      <c r="AU173" s="1342"/>
      <c r="AV173" s="1342"/>
      <c r="AW173" s="1342"/>
      <c r="AX173" s="1342"/>
      <c r="AY173" s="1342"/>
      <c r="AZ173" s="1369"/>
      <c r="BA173" s="1343"/>
      <c r="BB173" s="1344"/>
      <c r="BC173" s="1344"/>
      <c r="BD173" s="1344"/>
      <c r="BE173" s="1345"/>
    </row>
    <row r="174" spans="1:57" ht="46.5" customHeight="1" thickBot="1">
      <c r="A174" s="1335"/>
      <c r="B174" s="1047"/>
      <c r="C174" s="1336"/>
      <c r="D174" s="1078"/>
      <c r="E174" s="1078"/>
      <c r="F174" s="1078"/>
      <c r="G174" s="1078"/>
      <c r="H174" s="1096" t="s">
        <v>375</v>
      </c>
      <c r="I174" s="71" t="s">
        <v>968</v>
      </c>
      <c r="J174" s="1139"/>
      <c r="K174" s="1104"/>
      <c r="L174" s="739"/>
      <c r="M174" s="1082"/>
      <c r="N174" s="1095"/>
      <c r="O174" s="1078"/>
      <c r="P174" s="26" t="s">
        <v>360</v>
      </c>
      <c r="Q174" s="22" t="s">
        <v>361</v>
      </c>
      <c r="R174" s="63">
        <f>+IFERROR(VLOOKUP(Q174,[8]DATOS!$E$2:$F$17,2,FALSE),"")</f>
        <v>15</v>
      </c>
      <c r="S174" s="1093"/>
      <c r="T174" s="1093"/>
      <c r="U174" s="1093"/>
      <c r="V174" s="1093"/>
      <c r="W174" s="1093"/>
      <c r="X174" s="1093"/>
      <c r="Y174" s="1078"/>
      <c r="Z174" s="1093"/>
      <c r="AA174" s="1078"/>
      <c r="AB174" s="1073"/>
      <c r="AC174" s="1073"/>
      <c r="AD174" s="1073"/>
      <c r="AE174" s="1078"/>
      <c r="AF174" s="1078"/>
      <c r="AG174" s="1078"/>
      <c r="AH174" s="739"/>
      <c r="AI174" s="739"/>
      <c r="AJ174" s="1216"/>
      <c r="AK174" s="1077"/>
      <c r="AL174" s="1077"/>
      <c r="AM174" s="1078"/>
      <c r="AN174" s="1057"/>
      <c r="AO174" s="1368"/>
      <c r="AP174" s="1342"/>
      <c r="AQ174" s="1342"/>
      <c r="AR174" s="1342"/>
      <c r="AS174" s="1342"/>
      <c r="AT174" s="1342"/>
      <c r="AU174" s="1342"/>
      <c r="AV174" s="1342"/>
      <c r="AW174" s="1342"/>
      <c r="AX174" s="1342"/>
      <c r="AY174" s="1342"/>
      <c r="AZ174" s="1369"/>
      <c r="BA174" s="1343"/>
      <c r="BB174" s="1344"/>
      <c r="BC174" s="1344"/>
      <c r="BD174" s="1344"/>
      <c r="BE174" s="1345"/>
    </row>
    <row r="175" spans="1:57" ht="36.75" customHeight="1" thickBot="1">
      <c r="A175" s="1335"/>
      <c r="B175" s="1047"/>
      <c r="C175" s="1336"/>
      <c r="D175" s="1078"/>
      <c r="E175" s="1078"/>
      <c r="F175" s="1078"/>
      <c r="G175" s="1078"/>
      <c r="H175" s="1096"/>
      <c r="I175" s="71" t="s">
        <v>968</v>
      </c>
      <c r="J175" s="1139"/>
      <c r="K175" s="1104"/>
      <c r="L175" s="739"/>
      <c r="M175" s="1082"/>
      <c r="N175" s="1095"/>
      <c r="O175" s="1078"/>
      <c r="P175" s="26" t="s">
        <v>364</v>
      </c>
      <c r="Q175" s="22" t="s">
        <v>365</v>
      </c>
      <c r="R175" s="63">
        <f>+IFERROR(VLOOKUP(Q175,[8]DATOS!$E$2:$F$17,2,FALSE),"")</f>
        <v>15</v>
      </c>
      <c r="S175" s="1093"/>
      <c r="T175" s="1093"/>
      <c r="U175" s="1093"/>
      <c r="V175" s="1093"/>
      <c r="W175" s="1093"/>
      <c r="X175" s="1093"/>
      <c r="Y175" s="1078"/>
      <c r="Z175" s="1093"/>
      <c r="AA175" s="1078"/>
      <c r="AB175" s="1073"/>
      <c r="AC175" s="1073"/>
      <c r="AD175" s="1073"/>
      <c r="AE175" s="1078"/>
      <c r="AF175" s="1078"/>
      <c r="AG175" s="1078"/>
      <c r="AH175" s="739"/>
      <c r="AI175" s="739"/>
      <c r="AJ175" s="1216"/>
      <c r="AK175" s="1077"/>
      <c r="AL175" s="1077"/>
      <c r="AM175" s="1078"/>
      <c r="AN175" s="1057"/>
      <c r="AO175" s="1368"/>
      <c r="AP175" s="1342"/>
      <c r="AQ175" s="1342"/>
      <c r="AR175" s="1342"/>
      <c r="AS175" s="1342"/>
      <c r="AT175" s="1342"/>
      <c r="AU175" s="1342"/>
      <c r="AV175" s="1342"/>
      <c r="AW175" s="1342"/>
      <c r="AX175" s="1342"/>
      <c r="AY175" s="1342"/>
      <c r="AZ175" s="1369"/>
      <c r="BA175" s="1343"/>
      <c r="BB175" s="1344"/>
      <c r="BC175" s="1344"/>
      <c r="BD175" s="1344"/>
      <c r="BE175" s="1345"/>
    </row>
    <row r="176" spans="1:57" ht="36.75" customHeight="1" thickBot="1">
      <c r="A176" s="1335"/>
      <c r="B176" s="1047"/>
      <c r="C176" s="1336"/>
      <c r="D176" s="1078"/>
      <c r="E176" s="1078"/>
      <c r="F176" s="1078"/>
      <c r="G176" s="1078"/>
      <c r="H176" s="1096" t="s">
        <v>379</v>
      </c>
      <c r="I176" s="71" t="s">
        <v>968</v>
      </c>
      <c r="J176" s="1139"/>
      <c r="K176" s="1104"/>
      <c r="L176" s="739"/>
      <c r="M176" s="1082"/>
      <c r="N176" s="1095"/>
      <c r="O176" s="1078"/>
      <c r="P176" s="26" t="s">
        <v>368</v>
      </c>
      <c r="Q176" s="22" t="s">
        <v>369</v>
      </c>
      <c r="R176" s="63">
        <f>+IFERROR(VLOOKUP(Q176,[8]DATOS!$E$2:$F$17,2,FALSE),"")</f>
        <v>15</v>
      </c>
      <c r="S176" s="1093"/>
      <c r="T176" s="1093"/>
      <c r="U176" s="1093"/>
      <c r="V176" s="1093"/>
      <c r="W176" s="1093"/>
      <c r="X176" s="1093"/>
      <c r="Y176" s="1078"/>
      <c r="Z176" s="1093"/>
      <c r="AA176" s="1078"/>
      <c r="AB176" s="1073"/>
      <c r="AC176" s="1073"/>
      <c r="AD176" s="1073"/>
      <c r="AE176" s="1078"/>
      <c r="AF176" s="1078"/>
      <c r="AG176" s="1078"/>
      <c r="AH176" s="739"/>
      <c r="AI176" s="739"/>
      <c r="AJ176" s="1216"/>
      <c r="AK176" s="1077"/>
      <c r="AL176" s="1077"/>
      <c r="AM176" s="1078"/>
      <c r="AN176" s="1057"/>
      <c r="AO176" s="1368"/>
      <c r="AP176" s="1342"/>
      <c r="AQ176" s="1342"/>
      <c r="AR176" s="1342"/>
      <c r="AS176" s="1342"/>
      <c r="AT176" s="1342"/>
      <c r="AU176" s="1342"/>
      <c r="AV176" s="1342"/>
      <c r="AW176" s="1342"/>
      <c r="AX176" s="1342"/>
      <c r="AY176" s="1342"/>
      <c r="AZ176" s="1369"/>
      <c r="BA176" s="1343"/>
      <c r="BB176" s="1344"/>
      <c r="BC176" s="1344"/>
      <c r="BD176" s="1344"/>
      <c r="BE176" s="1345"/>
    </row>
    <row r="177" spans="1:57" ht="36.75" customHeight="1" thickBot="1">
      <c r="A177" s="1335"/>
      <c r="B177" s="1047"/>
      <c r="C177" s="1336"/>
      <c r="D177" s="1078"/>
      <c r="E177" s="1078"/>
      <c r="F177" s="1078"/>
      <c r="G177" s="1078"/>
      <c r="H177" s="1096"/>
      <c r="I177" s="71" t="s">
        <v>968</v>
      </c>
      <c r="J177" s="1139"/>
      <c r="K177" s="1104"/>
      <c r="L177" s="739"/>
      <c r="M177" s="1082"/>
      <c r="N177" s="1095"/>
      <c r="O177" s="1078"/>
      <c r="P177" s="26" t="s">
        <v>372</v>
      </c>
      <c r="Q177" s="22" t="s">
        <v>373</v>
      </c>
      <c r="R177" s="63">
        <f>+IFERROR(VLOOKUP(Q177,[8]DATOS!$E$2:$F$17,2,FALSE),"")</f>
        <v>15</v>
      </c>
      <c r="S177" s="1093"/>
      <c r="T177" s="1093"/>
      <c r="U177" s="1093"/>
      <c r="V177" s="1093"/>
      <c r="W177" s="1093"/>
      <c r="X177" s="1093"/>
      <c r="Y177" s="1078"/>
      <c r="Z177" s="1093"/>
      <c r="AA177" s="1078"/>
      <c r="AB177" s="1073"/>
      <c r="AC177" s="1073"/>
      <c r="AD177" s="1073"/>
      <c r="AE177" s="1078"/>
      <c r="AF177" s="1078"/>
      <c r="AG177" s="1078"/>
      <c r="AH177" s="739"/>
      <c r="AI177" s="739"/>
      <c r="AJ177" s="1216"/>
      <c r="AK177" s="1077"/>
      <c r="AL177" s="1077"/>
      <c r="AM177" s="1078"/>
      <c r="AN177" s="1057"/>
      <c r="AO177" s="1368"/>
      <c r="AP177" s="1342"/>
      <c r="AQ177" s="1342"/>
      <c r="AR177" s="1342"/>
      <c r="AS177" s="1342"/>
      <c r="AT177" s="1342"/>
      <c r="AU177" s="1342"/>
      <c r="AV177" s="1342"/>
      <c r="AW177" s="1342"/>
      <c r="AX177" s="1342"/>
      <c r="AY177" s="1342"/>
      <c r="AZ177" s="1369"/>
      <c r="BA177" s="1343"/>
      <c r="BB177" s="1344"/>
      <c r="BC177" s="1344"/>
      <c r="BD177" s="1344"/>
      <c r="BE177" s="1345"/>
    </row>
    <row r="178" spans="1:57" ht="36.75" customHeight="1" thickBot="1">
      <c r="A178" s="1335"/>
      <c r="B178" s="1047"/>
      <c r="C178" s="1336"/>
      <c r="D178" s="1078"/>
      <c r="E178" s="1078"/>
      <c r="F178" s="1078"/>
      <c r="G178" s="1078"/>
      <c r="H178" s="1079" t="s">
        <v>381</v>
      </c>
      <c r="I178" s="71" t="s">
        <v>968</v>
      </c>
      <c r="J178" s="1139"/>
      <c r="K178" s="1104"/>
      <c r="L178" s="739"/>
      <c r="M178" s="1082"/>
      <c r="N178" s="1095"/>
      <c r="O178" s="1078"/>
      <c r="P178" s="26" t="s">
        <v>376</v>
      </c>
      <c r="Q178" s="26" t="s">
        <v>377</v>
      </c>
      <c r="R178" s="63">
        <f>+IFERROR(VLOOKUP(Q178,[8]DATOS!$E$2:$F$17,2,FALSE),"")</f>
        <v>10</v>
      </c>
      <c r="S178" s="1093"/>
      <c r="T178" s="1093"/>
      <c r="U178" s="1093"/>
      <c r="V178" s="1093"/>
      <c r="W178" s="1093"/>
      <c r="X178" s="1093"/>
      <c r="Y178" s="1078"/>
      <c r="Z178" s="1093"/>
      <c r="AA178" s="1078"/>
      <c r="AB178" s="1073"/>
      <c r="AC178" s="1073"/>
      <c r="AD178" s="1073"/>
      <c r="AE178" s="1078"/>
      <c r="AF178" s="1078"/>
      <c r="AG178" s="1078"/>
      <c r="AH178" s="739"/>
      <c r="AI178" s="739"/>
      <c r="AJ178" s="1216"/>
      <c r="AK178" s="1077"/>
      <c r="AL178" s="1077"/>
      <c r="AM178" s="1078"/>
      <c r="AN178" s="1057"/>
      <c r="AO178" s="1368"/>
      <c r="AP178" s="1342"/>
      <c r="AQ178" s="1342"/>
      <c r="AR178" s="1342"/>
      <c r="AS178" s="1342"/>
      <c r="AT178" s="1342"/>
      <c r="AU178" s="1342"/>
      <c r="AV178" s="1342"/>
      <c r="AW178" s="1342"/>
      <c r="AX178" s="1342"/>
      <c r="AY178" s="1342"/>
      <c r="AZ178" s="1369"/>
      <c r="BA178" s="1343"/>
      <c r="BB178" s="1344"/>
      <c r="BC178" s="1344"/>
      <c r="BD178" s="1344"/>
      <c r="BE178" s="1345"/>
    </row>
    <row r="179" spans="1:57" ht="36.75" customHeight="1" thickBot="1">
      <c r="A179" s="1335"/>
      <c r="B179" s="1047"/>
      <c r="C179" s="1336"/>
      <c r="D179" s="1078"/>
      <c r="E179" s="1078"/>
      <c r="F179" s="1078"/>
      <c r="G179" s="1078"/>
      <c r="H179" s="1340"/>
      <c r="I179" s="71" t="s">
        <v>968</v>
      </c>
      <c r="J179" s="1139"/>
      <c r="K179" s="1104"/>
      <c r="L179" s="739"/>
      <c r="M179" s="1082"/>
      <c r="N179" s="1094" t="s">
        <v>1045</v>
      </c>
      <c r="O179" s="1078" t="s">
        <v>343</v>
      </c>
      <c r="P179" s="26" t="s">
        <v>344</v>
      </c>
      <c r="Q179" s="22" t="s">
        <v>345</v>
      </c>
      <c r="R179" s="63">
        <f>+IFERROR(VLOOKUP(Q179,[8]DATOS!$E$2:$F$17,2,FALSE),"")</f>
        <v>15</v>
      </c>
      <c r="S179" s="1093">
        <f>SUM(R179:R185)</f>
        <v>100</v>
      </c>
      <c r="T179" s="1093" t="str">
        <f>+IF(AND(S179&lt;=100,S179&gt;=96),"Fuerte",IF(AND(S179&lt;=95,S179&gt;=86),"Moderado",IF(AND(S179&lt;=85,J179&gt;=0),"Débil"," ")))</f>
        <v>Fuerte</v>
      </c>
      <c r="U179" s="1093" t="s">
        <v>346</v>
      </c>
      <c r="V179" s="1093" t="str">
        <f>IF(AND(EXACT(T179,"Fuerte"),(EXACT(U179,"Fuerte"))),"Fuerte",IF(AND(EXACT(T179,"Fuerte"),(EXACT(U179,"Moderado"))),"Moderado",IF(AND(EXACT(T179,"Fuerte"),(EXACT(U179,"Débil"))),"Débil",IF(AND(EXACT(T179,"Moderado"),(EXACT(U179,"Fuerte"))),"Moderado",IF(AND(EXACT(T179,"Moderado"),(EXACT(U179,"Moderado"))),"Moderado",IF(AND(EXACT(T179,"Moderado"),(EXACT(U179,"Débil"))),"Débil",IF(AND(EXACT(T179,"Débil"),(EXACT(U179,"Fuerte"))),"Débil",IF(AND(EXACT(T179,"Débil"),(EXACT(U179,"Moderado"))),"Débil",IF(AND(EXACT(T179,"Débil"),(EXACT(U179,"Débil"))),"Débil",)))))))))</f>
        <v>Fuerte</v>
      </c>
      <c r="W179" s="1093">
        <f>IF(V179="Fuerte",100,IF(V179="Moderado",50,IF(V179="Débil",0)))</f>
        <v>100</v>
      </c>
      <c r="X179" s="1093"/>
      <c r="Y179" s="1078" t="s">
        <v>1046</v>
      </c>
      <c r="Z179" s="1063" t="s">
        <v>996</v>
      </c>
      <c r="AA179" s="1072" t="s">
        <v>1047</v>
      </c>
      <c r="AB179" s="1073"/>
      <c r="AC179" s="1073"/>
      <c r="AD179" s="1073"/>
      <c r="AE179" s="1078"/>
      <c r="AF179" s="64"/>
      <c r="AG179" s="1078"/>
      <c r="AH179" s="739"/>
      <c r="AI179" s="739"/>
      <c r="AJ179" s="1337" t="s">
        <v>1048</v>
      </c>
      <c r="AK179" s="1077">
        <v>43466</v>
      </c>
      <c r="AL179" s="1077">
        <v>43830</v>
      </c>
      <c r="AM179" s="1072" t="s">
        <v>1046</v>
      </c>
      <c r="AN179" s="1058" t="s">
        <v>1049</v>
      </c>
      <c r="AO179" s="36"/>
      <c r="AP179" s="35"/>
      <c r="AQ179" s="35"/>
      <c r="AR179" s="35"/>
      <c r="AS179" s="35"/>
      <c r="AT179" s="35"/>
      <c r="AU179" s="35"/>
      <c r="AV179" s="35"/>
      <c r="AW179" s="35"/>
      <c r="AX179" s="35"/>
      <c r="AY179" s="35"/>
      <c r="AZ179" s="34"/>
      <c r="BA179" s="33"/>
      <c r="BB179" s="32"/>
      <c r="BC179" s="32"/>
      <c r="BD179" s="32"/>
      <c r="BE179" s="31"/>
    </row>
    <row r="180" spans="1:57" ht="36.75" customHeight="1" thickBot="1">
      <c r="A180" s="1335"/>
      <c r="B180" s="1047"/>
      <c r="C180" s="1336"/>
      <c r="D180" s="1078"/>
      <c r="E180" s="1078"/>
      <c r="F180" s="1078"/>
      <c r="G180" s="1078"/>
      <c r="H180" s="1080"/>
      <c r="I180" s="71" t="s">
        <v>968</v>
      </c>
      <c r="J180" s="1139"/>
      <c r="K180" s="1104"/>
      <c r="L180" s="739"/>
      <c r="M180" s="1082"/>
      <c r="N180" s="1061"/>
      <c r="O180" s="1078"/>
      <c r="P180" s="26" t="s">
        <v>355</v>
      </c>
      <c r="Q180" s="22" t="s">
        <v>356</v>
      </c>
      <c r="R180" s="63">
        <f>+IFERROR(VLOOKUP(Q180,[8]DATOS!$E$2:$F$17,2,FALSE),"")</f>
        <v>15</v>
      </c>
      <c r="S180" s="1093"/>
      <c r="T180" s="1093"/>
      <c r="U180" s="1093"/>
      <c r="V180" s="1093"/>
      <c r="W180" s="1093"/>
      <c r="X180" s="1093"/>
      <c r="Y180" s="1078"/>
      <c r="Z180" s="1064"/>
      <c r="AA180" s="739"/>
      <c r="AB180" s="1073"/>
      <c r="AC180" s="1073"/>
      <c r="AD180" s="1073"/>
      <c r="AE180" s="1078"/>
      <c r="AF180" s="64"/>
      <c r="AG180" s="1078"/>
      <c r="AH180" s="739"/>
      <c r="AI180" s="739"/>
      <c r="AJ180" s="1338"/>
      <c r="AK180" s="1077"/>
      <c r="AL180" s="1077"/>
      <c r="AM180" s="739"/>
      <c r="AN180" s="1083"/>
      <c r="AO180" s="36"/>
      <c r="AP180" s="35"/>
      <c r="AQ180" s="35"/>
      <c r="AR180" s="35"/>
      <c r="AS180" s="35"/>
      <c r="AT180" s="35"/>
      <c r="AU180" s="35"/>
      <c r="AV180" s="35"/>
      <c r="AW180" s="35"/>
      <c r="AX180" s="35"/>
      <c r="AY180" s="35"/>
      <c r="AZ180" s="34"/>
      <c r="BA180" s="33"/>
      <c r="BB180" s="32"/>
      <c r="BC180" s="32"/>
      <c r="BD180" s="32"/>
      <c r="BE180" s="31"/>
    </row>
    <row r="181" spans="1:57" ht="36.75" customHeight="1" thickBot="1">
      <c r="A181" s="1335"/>
      <c r="B181" s="1047"/>
      <c r="C181" s="1336"/>
      <c r="D181" s="1078"/>
      <c r="E181" s="1078"/>
      <c r="F181" s="1078"/>
      <c r="G181" s="1078"/>
      <c r="H181" s="1079" t="s">
        <v>385</v>
      </c>
      <c r="I181" s="71" t="s">
        <v>968</v>
      </c>
      <c r="J181" s="1139"/>
      <c r="K181" s="1104"/>
      <c r="L181" s="739"/>
      <c r="M181" s="1082"/>
      <c r="N181" s="1061"/>
      <c r="O181" s="1078"/>
      <c r="P181" s="26" t="s">
        <v>360</v>
      </c>
      <c r="Q181" s="22" t="s">
        <v>361</v>
      </c>
      <c r="R181" s="63">
        <f>+IFERROR(VLOOKUP(Q181,[8]DATOS!$E$2:$F$17,2,FALSE),"")</f>
        <v>15</v>
      </c>
      <c r="S181" s="1093"/>
      <c r="T181" s="1093"/>
      <c r="U181" s="1093"/>
      <c r="V181" s="1093"/>
      <c r="W181" s="1093"/>
      <c r="X181" s="1093"/>
      <c r="Y181" s="1078"/>
      <c r="Z181" s="1064"/>
      <c r="AA181" s="739"/>
      <c r="AB181" s="1073"/>
      <c r="AC181" s="1073"/>
      <c r="AD181" s="1073"/>
      <c r="AE181" s="1078"/>
      <c r="AF181" s="64"/>
      <c r="AG181" s="1078"/>
      <c r="AH181" s="739"/>
      <c r="AI181" s="739"/>
      <c r="AJ181" s="1338"/>
      <c r="AK181" s="1077"/>
      <c r="AL181" s="1077"/>
      <c r="AM181" s="739"/>
      <c r="AN181" s="1083"/>
      <c r="AO181" s="36"/>
      <c r="AP181" s="35"/>
      <c r="AQ181" s="35"/>
      <c r="AR181" s="35"/>
      <c r="AS181" s="35"/>
      <c r="AT181" s="35"/>
      <c r="AU181" s="35"/>
      <c r="AV181" s="35"/>
      <c r="AW181" s="35"/>
      <c r="AX181" s="35"/>
      <c r="AY181" s="35"/>
      <c r="AZ181" s="34"/>
      <c r="BA181" s="33"/>
      <c r="BB181" s="32"/>
      <c r="BC181" s="32"/>
      <c r="BD181" s="32"/>
      <c r="BE181" s="31"/>
    </row>
    <row r="182" spans="1:57" ht="36.75" customHeight="1" thickBot="1">
      <c r="A182" s="1335"/>
      <c r="B182" s="1047"/>
      <c r="C182" s="1336"/>
      <c r="D182" s="1078"/>
      <c r="E182" s="1078"/>
      <c r="F182" s="1078"/>
      <c r="G182" s="1078"/>
      <c r="H182" s="1340"/>
      <c r="I182" s="71" t="s">
        <v>968</v>
      </c>
      <c r="J182" s="1139"/>
      <c r="K182" s="1104"/>
      <c r="L182" s="739"/>
      <c r="M182" s="1082"/>
      <c r="N182" s="1061"/>
      <c r="O182" s="1078"/>
      <c r="P182" s="26" t="s">
        <v>364</v>
      </c>
      <c r="Q182" s="22" t="s">
        <v>365</v>
      </c>
      <c r="R182" s="63">
        <f>+IFERROR(VLOOKUP(Q182,[8]DATOS!$E$2:$F$17,2,FALSE),"")</f>
        <v>15</v>
      </c>
      <c r="S182" s="1093"/>
      <c r="T182" s="1093"/>
      <c r="U182" s="1093"/>
      <c r="V182" s="1093"/>
      <c r="W182" s="1093"/>
      <c r="X182" s="1093"/>
      <c r="Y182" s="1078"/>
      <c r="Z182" s="1064"/>
      <c r="AA182" s="739"/>
      <c r="AB182" s="1073"/>
      <c r="AC182" s="1073"/>
      <c r="AD182" s="1073"/>
      <c r="AE182" s="1078"/>
      <c r="AF182" s="64"/>
      <c r="AG182" s="1078"/>
      <c r="AH182" s="739"/>
      <c r="AI182" s="739"/>
      <c r="AJ182" s="1338"/>
      <c r="AK182" s="1077"/>
      <c r="AL182" s="1077"/>
      <c r="AM182" s="739"/>
      <c r="AN182" s="1083"/>
      <c r="AO182" s="36"/>
      <c r="AP182" s="35"/>
      <c r="AQ182" s="35"/>
      <c r="AR182" s="35"/>
      <c r="AS182" s="35"/>
      <c r="AT182" s="35"/>
      <c r="AU182" s="35"/>
      <c r="AV182" s="35"/>
      <c r="AW182" s="35"/>
      <c r="AX182" s="35"/>
      <c r="AY182" s="35"/>
      <c r="AZ182" s="34"/>
      <c r="BA182" s="33"/>
      <c r="BB182" s="32"/>
      <c r="BC182" s="32"/>
      <c r="BD182" s="32"/>
      <c r="BE182" s="31"/>
    </row>
    <row r="183" spans="1:57" ht="36.75" customHeight="1" thickBot="1">
      <c r="A183" s="1335"/>
      <c r="B183" s="1047"/>
      <c r="C183" s="1336"/>
      <c r="D183" s="1078"/>
      <c r="E183" s="1078"/>
      <c r="F183" s="1078"/>
      <c r="G183" s="1078"/>
      <c r="H183" s="1080"/>
      <c r="I183" s="71" t="s">
        <v>968</v>
      </c>
      <c r="J183" s="1139"/>
      <c r="K183" s="1104"/>
      <c r="L183" s="739"/>
      <c r="M183" s="1082"/>
      <c r="N183" s="1061"/>
      <c r="O183" s="1078"/>
      <c r="P183" s="26" t="s">
        <v>368</v>
      </c>
      <c r="Q183" s="22" t="s">
        <v>369</v>
      </c>
      <c r="R183" s="63">
        <f>+IFERROR(VLOOKUP(Q183,[8]DATOS!$E$2:$F$17,2,FALSE),"")</f>
        <v>15</v>
      </c>
      <c r="S183" s="1093"/>
      <c r="T183" s="1093"/>
      <c r="U183" s="1093"/>
      <c r="V183" s="1093"/>
      <c r="W183" s="1093"/>
      <c r="X183" s="1093"/>
      <c r="Y183" s="1078"/>
      <c r="Z183" s="1064"/>
      <c r="AA183" s="739"/>
      <c r="AB183" s="1073"/>
      <c r="AC183" s="1073"/>
      <c r="AD183" s="1073"/>
      <c r="AE183" s="1078"/>
      <c r="AF183" s="64"/>
      <c r="AG183" s="1078"/>
      <c r="AH183" s="739"/>
      <c r="AI183" s="739"/>
      <c r="AJ183" s="1338"/>
      <c r="AK183" s="1077"/>
      <c r="AL183" s="1077"/>
      <c r="AM183" s="739"/>
      <c r="AN183" s="1083"/>
      <c r="AO183" s="36"/>
      <c r="AP183" s="35"/>
      <c r="AQ183" s="35"/>
      <c r="AR183" s="35"/>
      <c r="AS183" s="35"/>
      <c r="AT183" s="35"/>
      <c r="AU183" s="35"/>
      <c r="AV183" s="35"/>
      <c r="AW183" s="35"/>
      <c r="AX183" s="35"/>
      <c r="AY183" s="35"/>
      <c r="AZ183" s="34"/>
      <c r="BA183" s="33"/>
      <c r="BB183" s="32"/>
      <c r="BC183" s="32"/>
      <c r="BD183" s="32"/>
      <c r="BE183" s="31"/>
    </row>
    <row r="184" spans="1:57" ht="36.75" customHeight="1" thickBot="1">
      <c r="A184" s="1335"/>
      <c r="B184" s="1047"/>
      <c r="C184" s="1336"/>
      <c r="D184" s="1078"/>
      <c r="E184" s="1078"/>
      <c r="F184" s="1078"/>
      <c r="G184" s="1078"/>
      <c r="H184" s="1096" t="s">
        <v>387</v>
      </c>
      <c r="I184" s="71" t="s">
        <v>968</v>
      </c>
      <c r="J184" s="1139"/>
      <c r="K184" s="1104"/>
      <c r="L184" s="739"/>
      <c r="M184" s="1082"/>
      <c r="N184" s="1061"/>
      <c r="O184" s="1078"/>
      <c r="P184" s="26" t="s">
        <v>372</v>
      </c>
      <c r="Q184" s="22" t="s">
        <v>373</v>
      </c>
      <c r="R184" s="63">
        <f>+IFERROR(VLOOKUP(Q184,[8]DATOS!$E$2:$F$17,2,FALSE),"")</f>
        <v>15</v>
      </c>
      <c r="S184" s="1093"/>
      <c r="T184" s="1093"/>
      <c r="U184" s="1093"/>
      <c r="V184" s="1093"/>
      <c r="W184" s="1093"/>
      <c r="X184" s="1093"/>
      <c r="Y184" s="1078"/>
      <c r="Z184" s="1064"/>
      <c r="AA184" s="739"/>
      <c r="AB184" s="1073"/>
      <c r="AC184" s="1073"/>
      <c r="AD184" s="1073"/>
      <c r="AE184" s="1078"/>
      <c r="AF184" s="64"/>
      <c r="AG184" s="1078"/>
      <c r="AH184" s="739"/>
      <c r="AI184" s="739"/>
      <c r="AJ184" s="1338"/>
      <c r="AK184" s="1077"/>
      <c r="AL184" s="1077"/>
      <c r="AM184" s="739"/>
      <c r="AN184" s="1083"/>
      <c r="AO184" s="36"/>
      <c r="AP184" s="35"/>
      <c r="AQ184" s="35"/>
      <c r="AR184" s="35"/>
      <c r="AS184" s="35"/>
      <c r="AT184" s="35"/>
      <c r="AU184" s="35"/>
      <c r="AV184" s="35"/>
      <c r="AW184" s="35"/>
      <c r="AX184" s="35"/>
      <c r="AY184" s="35"/>
      <c r="AZ184" s="34"/>
      <c r="BA184" s="33"/>
      <c r="BB184" s="32"/>
      <c r="BC184" s="32"/>
      <c r="BD184" s="32"/>
      <c r="BE184" s="31"/>
    </row>
    <row r="185" spans="1:57" ht="36.75" customHeight="1" thickBot="1">
      <c r="A185" s="1335"/>
      <c r="B185" s="1047"/>
      <c r="C185" s="1336"/>
      <c r="D185" s="1078"/>
      <c r="E185" s="1078"/>
      <c r="F185" s="1078"/>
      <c r="G185" s="1078"/>
      <c r="H185" s="1096"/>
      <c r="I185" s="71" t="s">
        <v>968</v>
      </c>
      <c r="J185" s="1139"/>
      <c r="K185" s="1104"/>
      <c r="L185" s="739"/>
      <c r="M185" s="1082"/>
      <c r="N185" s="1112"/>
      <c r="O185" s="1078"/>
      <c r="P185" s="26" t="s">
        <v>376</v>
      </c>
      <c r="Q185" s="26" t="s">
        <v>377</v>
      </c>
      <c r="R185" s="63">
        <f>+IFERROR(VLOOKUP(Q185,[8]DATOS!$E$2:$F$17,2,FALSE),"")</f>
        <v>10</v>
      </c>
      <c r="S185" s="1093"/>
      <c r="T185" s="1093"/>
      <c r="U185" s="1093"/>
      <c r="V185" s="1093"/>
      <c r="W185" s="1093"/>
      <c r="X185" s="1093"/>
      <c r="Y185" s="1078"/>
      <c r="Z185" s="1088"/>
      <c r="AA185" s="1059"/>
      <c r="AB185" s="1073"/>
      <c r="AC185" s="1073"/>
      <c r="AD185" s="1073"/>
      <c r="AE185" s="1078"/>
      <c r="AF185" s="64"/>
      <c r="AG185" s="1078"/>
      <c r="AH185" s="739"/>
      <c r="AI185" s="739"/>
      <c r="AJ185" s="1339"/>
      <c r="AK185" s="1077"/>
      <c r="AL185" s="1077"/>
      <c r="AM185" s="1059"/>
      <c r="AN185" s="1108"/>
      <c r="AO185" s="36"/>
      <c r="AP185" s="35"/>
      <c r="AQ185" s="35"/>
      <c r="AR185" s="35"/>
      <c r="AS185" s="35"/>
      <c r="AT185" s="35"/>
      <c r="AU185" s="35"/>
      <c r="AV185" s="35"/>
      <c r="AW185" s="35"/>
      <c r="AX185" s="35"/>
      <c r="AY185" s="35"/>
      <c r="AZ185" s="34"/>
      <c r="BA185" s="33"/>
      <c r="BB185" s="32"/>
      <c r="BC185" s="32"/>
      <c r="BD185" s="32"/>
      <c r="BE185" s="31"/>
    </row>
    <row r="186" spans="1:57" ht="45" customHeight="1" thickBot="1">
      <c r="A186" s="1335"/>
      <c r="B186" s="1047"/>
      <c r="C186" s="1336"/>
      <c r="D186" s="1078"/>
      <c r="E186" s="1078"/>
      <c r="F186" s="1078"/>
      <c r="G186" s="1078"/>
      <c r="H186" s="1096"/>
      <c r="I186" s="71" t="s">
        <v>968</v>
      </c>
      <c r="J186" s="1139"/>
      <c r="K186" s="1104"/>
      <c r="L186" s="739"/>
      <c r="M186" s="1082"/>
      <c r="N186" s="1095" t="s">
        <v>1050</v>
      </c>
      <c r="O186" s="1078" t="s">
        <v>343</v>
      </c>
      <c r="P186" s="26" t="s">
        <v>344</v>
      </c>
      <c r="Q186" s="22" t="s">
        <v>345</v>
      </c>
      <c r="R186" s="63">
        <f>+IFERROR(VLOOKUP(Q186,[8]DATOS!$E$2:$F$17,2,FALSE),"")</f>
        <v>15</v>
      </c>
      <c r="S186" s="1093">
        <f>SUM(R186:R192)</f>
        <v>100</v>
      </c>
      <c r="T186" s="1093" t="str">
        <f>+IF(AND(S186&lt;=100,S186&gt;=96),"Fuerte",IF(AND(S186&lt;=95,S186&gt;=86),"Moderado",IF(AND(S186&lt;=85,J186&gt;=0),"Débil"," ")))</f>
        <v>Fuerte</v>
      </c>
      <c r="U186" s="1093" t="s">
        <v>346</v>
      </c>
      <c r="V186" s="1093" t="str">
        <f>IF(AND(EXACT(T186,"Fuerte"),(EXACT(U186,"Fuerte"))),"Fuerte",IF(AND(EXACT(T186,"Fuerte"),(EXACT(U186,"Moderado"))),"Moderado",IF(AND(EXACT(T186,"Fuerte"),(EXACT(U186,"Débil"))),"Débil",IF(AND(EXACT(T186,"Moderado"),(EXACT(U186,"Fuerte"))),"Moderado",IF(AND(EXACT(T186,"Moderado"),(EXACT(U186,"Moderado"))),"Moderado",IF(AND(EXACT(T186,"Moderado"),(EXACT(U186,"Débil"))),"Débil",IF(AND(EXACT(T186,"Débil"),(EXACT(U186,"Fuerte"))),"Débil",IF(AND(EXACT(T186,"Débil"),(EXACT(U186,"Moderado"))),"Débil",IF(AND(EXACT(T186,"Débil"),(EXACT(U186,"Débil"))),"Débil",)))))))))</f>
        <v>Fuerte</v>
      </c>
      <c r="W186" s="1093">
        <f>IF(V186="Fuerte",100,IF(V186="Moderado",50,IF(V186="Débil",0)))</f>
        <v>100</v>
      </c>
      <c r="X186" s="1093"/>
      <c r="Y186" s="1078" t="s">
        <v>1051</v>
      </c>
      <c r="Z186" s="1093" t="s">
        <v>1052</v>
      </c>
      <c r="AA186" s="1078" t="s">
        <v>1053</v>
      </c>
      <c r="AB186" s="1073"/>
      <c r="AC186" s="1073"/>
      <c r="AD186" s="1073"/>
      <c r="AE186" s="1078"/>
      <c r="AF186" s="64"/>
      <c r="AG186" s="1078"/>
      <c r="AH186" s="739"/>
      <c r="AI186" s="739"/>
      <c r="AJ186" s="1071" t="s">
        <v>1054</v>
      </c>
      <c r="AK186" s="1065">
        <v>43497</v>
      </c>
      <c r="AL186" s="1065">
        <v>43830</v>
      </c>
      <c r="AM186" s="1072" t="s">
        <v>1055</v>
      </c>
      <c r="AN186" s="1057" t="s">
        <v>1056</v>
      </c>
      <c r="AO186" s="36"/>
      <c r="AP186" s="35"/>
      <c r="AQ186" s="35"/>
      <c r="AR186" s="35"/>
      <c r="AS186" s="35"/>
      <c r="AT186" s="35"/>
      <c r="AU186" s="35"/>
      <c r="AV186" s="35"/>
      <c r="AW186" s="35"/>
      <c r="AX186" s="35"/>
      <c r="AY186" s="35"/>
      <c r="AZ186" s="34"/>
      <c r="BA186" s="33"/>
      <c r="BB186" s="32"/>
      <c r="BC186" s="32"/>
      <c r="BD186" s="32"/>
      <c r="BE186" s="31"/>
    </row>
    <row r="187" spans="1:57" ht="31.5" customHeight="1" thickBot="1">
      <c r="A187" s="1335"/>
      <c r="B187" s="1047"/>
      <c r="C187" s="1336"/>
      <c r="D187" s="1078"/>
      <c r="E187" s="1078"/>
      <c r="F187" s="1078"/>
      <c r="G187" s="1078"/>
      <c r="H187" s="1096" t="s">
        <v>390</v>
      </c>
      <c r="I187" s="71" t="s">
        <v>968</v>
      </c>
      <c r="J187" s="1139"/>
      <c r="K187" s="1104"/>
      <c r="L187" s="739"/>
      <c r="M187" s="1082"/>
      <c r="N187" s="1095"/>
      <c r="O187" s="1078"/>
      <c r="P187" s="26" t="s">
        <v>355</v>
      </c>
      <c r="Q187" s="22" t="s">
        <v>356</v>
      </c>
      <c r="R187" s="63">
        <f>+IFERROR(VLOOKUP(Q187,[8]DATOS!$E$2:$F$17,2,FALSE),"")</f>
        <v>15</v>
      </c>
      <c r="S187" s="1093"/>
      <c r="T187" s="1093"/>
      <c r="U187" s="1093"/>
      <c r="V187" s="1093"/>
      <c r="W187" s="1093"/>
      <c r="X187" s="1093"/>
      <c r="Y187" s="1078"/>
      <c r="Z187" s="1093"/>
      <c r="AA187" s="1078"/>
      <c r="AB187" s="1073"/>
      <c r="AC187" s="1073"/>
      <c r="AD187" s="1073"/>
      <c r="AE187" s="1078"/>
      <c r="AF187" s="64"/>
      <c r="AG187" s="1078"/>
      <c r="AH187" s="739"/>
      <c r="AI187" s="739"/>
      <c r="AJ187" s="1069"/>
      <c r="AK187" s="1066"/>
      <c r="AL187" s="1066"/>
      <c r="AM187" s="739"/>
      <c r="AN187" s="1057"/>
      <c r="AO187" s="36"/>
      <c r="AP187" s="35"/>
      <c r="AQ187" s="35"/>
      <c r="AR187" s="35"/>
      <c r="AS187" s="35"/>
      <c r="AT187" s="35"/>
      <c r="AU187" s="35"/>
      <c r="AV187" s="35"/>
      <c r="AW187" s="35"/>
      <c r="AX187" s="35"/>
      <c r="AY187" s="35"/>
      <c r="AZ187" s="34"/>
      <c r="BA187" s="33"/>
      <c r="BB187" s="32"/>
      <c r="BC187" s="32"/>
      <c r="BD187" s="32"/>
      <c r="BE187" s="31"/>
    </row>
    <row r="188" spans="1:57" ht="31.5" customHeight="1" thickBot="1">
      <c r="A188" s="1335"/>
      <c r="B188" s="1047"/>
      <c r="C188" s="1336"/>
      <c r="D188" s="1078"/>
      <c r="E188" s="1078"/>
      <c r="F188" s="1078"/>
      <c r="G188" s="1078"/>
      <c r="H188" s="1096"/>
      <c r="I188" s="71" t="s">
        <v>968</v>
      </c>
      <c r="J188" s="1139"/>
      <c r="K188" s="1104"/>
      <c r="L188" s="739"/>
      <c r="M188" s="1082"/>
      <c r="N188" s="1095"/>
      <c r="O188" s="1078"/>
      <c r="P188" s="26" t="s">
        <v>360</v>
      </c>
      <c r="Q188" s="22" t="s">
        <v>361</v>
      </c>
      <c r="R188" s="63">
        <f>+IFERROR(VLOOKUP(Q188,[8]DATOS!$E$2:$F$17,2,FALSE),"")</f>
        <v>15</v>
      </c>
      <c r="S188" s="1093"/>
      <c r="T188" s="1093"/>
      <c r="U188" s="1093"/>
      <c r="V188" s="1093"/>
      <c r="W188" s="1093"/>
      <c r="X188" s="1093"/>
      <c r="Y188" s="1078"/>
      <c r="Z188" s="1093"/>
      <c r="AA188" s="1078"/>
      <c r="AB188" s="1073"/>
      <c r="AC188" s="1073"/>
      <c r="AD188" s="1073"/>
      <c r="AE188" s="1078"/>
      <c r="AF188" s="64"/>
      <c r="AG188" s="1078"/>
      <c r="AH188" s="739"/>
      <c r="AI188" s="739"/>
      <c r="AJ188" s="1069"/>
      <c r="AK188" s="1066"/>
      <c r="AL188" s="1066"/>
      <c r="AM188" s="739"/>
      <c r="AN188" s="1057"/>
      <c r="AO188" s="36"/>
      <c r="AP188" s="35"/>
      <c r="AQ188" s="35"/>
      <c r="AR188" s="35"/>
      <c r="AS188" s="35"/>
      <c r="AT188" s="35"/>
      <c r="AU188" s="35"/>
      <c r="AV188" s="35"/>
      <c r="AW188" s="35"/>
      <c r="AX188" s="35"/>
      <c r="AY188" s="35"/>
      <c r="AZ188" s="34"/>
      <c r="BA188" s="33"/>
      <c r="BB188" s="32"/>
      <c r="BC188" s="32"/>
      <c r="BD188" s="32"/>
      <c r="BE188" s="31"/>
    </row>
    <row r="189" spans="1:57" ht="31.5" customHeight="1" thickBot="1">
      <c r="A189" s="1335"/>
      <c r="B189" s="1047"/>
      <c r="C189" s="1336"/>
      <c r="D189" s="1078"/>
      <c r="E189" s="1078"/>
      <c r="F189" s="1078"/>
      <c r="G189" s="1078"/>
      <c r="H189" s="1096"/>
      <c r="I189" s="71" t="s">
        <v>968</v>
      </c>
      <c r="J189" s="1139"/>
      <c r="K189" s="1104"/>
      <c r="L189" s="739"/>
      <c r="M189" s="1082"/>
      <c r="N189" s="1095"/>
      <c r="O189" s="1078"/>
      <c r="P189" s="26" t="s">
        <v>364</v>
      </c>
      <c r="Q189" s="22" t="s">
        <v>365</v>
      </c>
      <c r="R189" s="63">
        <f>+IFERROR(VLOOKUP(Q189,[8]DATOS!$E$2:$F$17,2,FALSE),"")</f>
        <v>15</v>
      </c>
      <c r="S189" s="1093"/>
      <c r="T189" s="1093"/>
      <c r="U189" s="1093"/>
      <c r="V189" s="1093"/>
      <c r="W189" s="1093"/>
      <c r="X189" s="1093"/>
      <c r="Y189" s="1078"/>
      <c r="Z189" s="1093"/>
      <c r="AA189" s="1078"/>
      <c r="AB189" s="1073"/>
      <c r="AC189" s="1073"/>
      <c r="AD189" s="1073"/>
      <c r="AE189" s="1078"/>
      <c r="AF189" s="64"/>
      <c r="AG189" s="1078"/>
      <c r="AH189" s="739"/>
      <c r="AI189" s="739"/>
      <c r="AJ189" s="1069"/>
      <c r="AK189" s="1066"/>
      <c r="AL189" s="1066"/>
      <c r="AM189" s="739"/>
      <c r="AN189" s="1057"/>
      <c r="AO189" s="36"/>
      <c r="AP189" s="35"/>
      <c r="AQ189" s="35"/>
      <c r="AR189" s="35"/>
      <c r="AS189" s="35"/>
      <c r="AT189" s="35"/>
      <c r="AU189" s="35"/>
      <c r="AV189" s="35"/>
      <c r="AW189" s="35"/>
      <c r="AX189" s="35"/>
      <c r="AY189" s="35"/>
      <c r="AZ189" s="34"/>
      <c r="BA189" s="33"/>
      <c r="BB189" s="32"/>
      <c r="BC189" s="32"/>
      <c r="BD189" s="32"/>
      <c r="BE189" s="31"/>
    </row>
    <row r="190" spans="1:57" ht="31.5" customHeight="1" thickBot="1">
      <c r="A190" s="1335"/>
      <c r="B190" s="1047"/>
      <c r="C190" s="1336"/>
      <c r="D190" s="1078"/>
      <c r="E190" s="1078"/>
      <c r="F190" s="1078"/>
      <c r="G190" s="1078"/>
      <c r="H190" s="1096" t="s">
        <v>395</v>
      </c>
      <c r="I190" s="71" t="s">
        <v>968</v>
      </c>
      <c r="J190" s="1139"/>
      <c r="K190" s="1104"/>
      <c r="L190" s="739"/>
      <c r="M190" s="1082"/>
      <c r="N190" s="1095"/>
      <c r="O190" s="1078"/>
      <c r="P190" s="26" t="s">
        <v>368</v>
      </c>
      <c r="Q190" s="22" t="s">
        <v>369</v>
      </c>
      <c r="R190" s="63">
        <f>+IFERROR(VLOOKUP(Q190,[8]DATOS!$E$2:$F$17,2,FALSE),"")</f>
        <v>15</v>
      </c>
      <c r="S190" s="1093"/>
      <c r="T190" s="1093"/>
      <c r="U190" s="1093"/>
      <c r="V190" s="1093"/>
      <c r="W190" s="1093"/>
      <c r="X190" s="1093"/>
      <c r="Y190" s="1078"/>
      <c r="Z190" s="1093"/>
      <c r="AA190" s="1078"/>
      <c r="AB190" s="1073"/>
      <c r="AC190" s="1073"/>
      <c r="AD190" s="1073"/>
      <c r="AE190" s="1078"/>
      <c r="AF190" s="64"/>
      <c r="AG190" s="1078"/>
      <c r="AH190" s="739"/>
      <c r="AI190" s="739"/>
      <c r="AJ190" s="1069"/>
      <c r="AK190" s="1066"/>
      <c r="AL190" s="1066"/>
      <c r="AM190" s="739"/>
      <c r="AN190" s="1057"/>
      <c r="AO190" s="36"/>
      <c r="AP190" s="35"/>
      <c r="AQ190" s="35"/>
      <c r="AR190" s="35"/>
      <c r="AS190" s="35"/>
      <c r="AT190" s="35"/>
      <c r="AU190" s="35"/>
      <c r="AV190" s="35"/>
      <c r="AW190" s="35"/>
      <c r="AX190" s="35"/>
      <c r="AY190" s="35"/>
      <c r="AZ190" s="34"/>
      <c r="BA190" s="33"/>
      <c r="BB190" s="32"/>
      <c r="BC190" s="32"/>
      <c r="BD190" s="32"/>
      <c r="BE190" s="31"/>
    </row>
    <row r="191" spans="1:57" ht="31.5" customHeight="1" thickBot="1">
      <c r="A191" s="1335"/>
      <c r="B191" s="1047"/>
      <c r="C191" s="1336"/>
      <c r="D191" s="1078"/>
      <c r="E191" s="1078"/>
      <c r="F191" s="1078"/>
      <c r="G191" s="1078"/>
      <c r="H191" s="1096"/>
      <c r="I191" s="71" t="s">
        <v>968</v>
      </c>
      <c r="J191" s="1139"/>
      <c r="K191" s="1104"/>
      <c r="L191" s="739"/>
      <c r="M191" s="1082"/>
      <c r="N191" s="1095"/>
      <c r="O191" s="1078"/>
      <c r="P191" s="26" t="s">
        <v>372</v>
      </c>
      <c r="Q191" s="22" t="s">
        <v>373</v>
      </c>
      <c r="R191" s="63">
        <f>+IFERROR(VLOOKUP(Q191,[8]DATOS!$E$2:$F$17,2,FALSE),"")</f>
        <v>15</v>
      </c>
      <c r="S191" s="1093"/>
      <c r="T191" s="1093"/>
      <c r="U191" s="1093"/>
      <c r="V191" s="1093"/>
      <c r="W191" s="1093"/>
      <c r="X191" s="1093"/>
      <c r="Y191" s="1078"/>
      <c r="Z191" s="1093"/>
      <c r="AA191" s="1078"/>
      <c r="AB191" s="1073"/>
      <c r="AC191" s="1073"/>
      <c r="AD191" s="1073"/>
      <c r="AE191" s="1078"/>
      <c r="AF191" s="64"/>
      <c r="AG191" s="1078"/>
      <c r="AH191" s="739"/>
      <c r="AI191" s="739"/>
      <c r="AJ191" s="1069"/>
      <c r="AK191" s="1066"/>
      <c r="AL191" s="1066"/>
      <c r="AM191" s="739"/>
      <c r="AN191" s="1057"/>
      <c r="AO191" s="36"/>
      <c r="AP191" s="35"/>
      <c r="AQ191" s="35"/>
      <c r="AR191" s="35"/>
      <c r="AS191" s="35"/>
      <c r="AT191" s="35"/>
      <c r="AU191" s="35"/>
      <c r="AV191" s="35"/>
      <c r="AW191" s="35"/>
      <c r="AX191" s="35"/>
      <c r="AY191" s="35"/>
      <c r="AZ191" s="34"/>
      <c r="BA191" s="33"/>
      <c r="BB191" s="32"/>
      <c r="BC191" s="32"/>
      <c r="BD191" s="32"/>
      <c r="BE191" s="31"/>
    </row>
    <row r="192" spans="1:57" ht="35.25" customHeight="1" thickBot="1">
      <c r="A192" s="1335"/>
      <c r="B192" s="1047"/>
      <c r="C192" s="1336"/>
      <c r="D192" s="1078"/>
      <c r="E192" s="1078"/>
      <c r="F192" s="1078"/>
      <c r="G192" s="1078"/>
      <c r="H192" s="1096"/>
      <c r="I192" s="71" t="s">
        <v>968</v>
      </c>
      <c r="J192" s="1139"/>
      <c r="K192" s="1104"/>
      <c r="L192" s="739"/>
      <c r="M192" s="1082"/>
      <c r="N192" s="1095"/>
      <c r="O192" s="1078"/>
      <c r="P192" s="26" t="s">
        <v>376</v>
      </c>
      <c r="Q192" s="26" t="s">
        <v>377</v>
      </c>
      <c r="R192" s="63">
        <f>+IFERROR(VLOOKUP(Q192,[8]DATOS!$E$2:$F$17,2,FALSE),"")</f>
        <v>10</v>
      </c>
      <c r="S192" s="1093"/>
      <c r="T192" s="1093"/>
      <c r="U192" s="1093"/>
      <c r="V192" s="1093"/>
      <c r="W192" s="1093"/>
      <c r="X192" s="1093"/>
      <c r="Y192" s="1078"/>
      <c r="Z192" s="1093"/>
      <c r="AA192" s="1078"/>
      <c r="AB192" s="1073"/>
      <c r="AC192" s="1073"/>
      <c r="AD192" s="1073"/>
      <c r="AE192" s="1078"/>
      <c r="AF192" s="64"/>
      <c r="AG192" s="1078"/>
      <c r="AH192" s="739"/>
      <c r="AI192" s="739"/>
      <c r="AJ192" s="1070"/>
      <c r="AK192" s="1067"/>
      <c r="AL192" s="1067"/>
      <c r="AM192" s="1059"/>
      <c r="AN192" s="1057"/>
      <c r="AO192" s="36"/>
      <c r="AP192" s="35"/>
      <c r="AQ192" s="35"/>
      <c r="AR192" s="35"/>
      <c r="AS192" s="35"/>
      <c r="AT192" s="35"/>
      <c r="AU192" s="35"/>
      <c r="AV192" s="35"/>
      <c r="AW192" s="35"/>
      <c r="AX192" s="35"/>
      <c r="AY192" s="35"/>
      <c r="AZ192" s="34"/>
      <c r="BA192" s="33"/>
      <c r="BB192" s="32"/>
      <c r="BC192" s="32"/>
      <c r="BD192" s="32"/>
      <c r="BE192" s="31"/>
    </row>
    <row r="193" spans="1:57" ht="50.25" customHeight="1" thickBot="1">
      <c r="A193" s="1335"/>
      <c r="B193" s="1047"/>
      <c r="C193" s="1336"/>
      <c r="D193" s="1078"/>
      <c r="E193" s="1078"/>
      <c r="F193" s="1078"/>
      <c r="G193" s="1078"/>
      <c r="H193" s="1096" t="s">
        <v>397</v>
      </c>
      <c r="I193" s="71" t="s">
        <v>968</v>
      </c>
      <c r="J193" s="1139"/>
      <c r="K193" s="1104"/>
      <c r="L193" s="739"/>
      <c r="M193" s="1082"/>
      <c r="N193" s="1095" t="s">
        <v>1057</v>
      </c>
      <c r="O193" s="1078" t="s">
        <v>343</v>
      </c>
      <c r="P193" s="26" t="s">
        <v>344</v>
      </c>
      <c r="Q193" s="22" t="s">
        <v>345</v>
      </c>
      <c r="R193" s="63">
        <f>+IFERROR(VLOOKUP(Q193,[8]DATOS!$E$2:$F$17,2,FALSE),"")</f>
        <v>15</v>
      </c>
      <c r="S193" s="1093">
        <f>SUM(R193:R199)</f>
        <v>100</v>
      </c>
      <c r="T193" s="1093" t="str">
        <f>+IF(AND(S193&lt;=100,S193&gt;=96),"Fuerte",IF(AND(S193&lt;=95,S193&gt;=86),"Moderado",IF(AND(S193&lt;=85,J193&gt;=0),"Débil"," ")))</f>
        <v>Fuerte</v>
      </c>
      <c r="U193" s="1093" t="s">
        <v>346</v>
      </c>
      <c r="V193" s="1093" t="str">
        <f>IF(AND(EXACT(T193,"Fuerte"),(EXACT(U193,"Fuerte"))),"Fuerte",IF(AND(EXACT(T193,"Fuerte"),(EXACT(U193,"Moderado"))),"Moderado",IF(AND(EXACT(T193,"Fuerte"),(EXACT(U193,"Débil"))),"Débil",IF(AND(EXACT(T193,"Moderado"),(EXACT(U193,"Fuerte"))),"Moderado",IF(AND(EXACT(T193,"Moderado"),(EXACT(U193,"Moderado"))),"Moderado",IF(AND(EXACT(T193,"Moderado"),(EXACT(U193,"Débil"))),"Débil",IF(AND(EXACT(T193,"Débil"),(EXACT(U193,"Fuerte"))),"Débil",IF(AND(EXACT(T193,"Débil"),(EXACT(U193,"Moderado"))),"Débil",IF(AND(EXACT(T193,"Débil"),(EXACT(U193,"Débil"))),"Débil",)))))))))</f>
        <v>Fuerte</v>
      </c>
      <c r="W193" s="1093">
        <f>IF(V193="Fuerte",100,IF(V193="Moderado",50,IF(V193="Débil",0)))</f>
        <v>100</v>
      </c>
      <c r="X193" s="1093"/>
      <c r="Y193" s="1078" t="s">
        <v>1058</v>
      </c>
      <c r="Z193" s="1093" t="s">
        <v>1052</v>
      </c>
      <c r="AA193" s="1078" t="s">
        <v>1059</v>
      </c>
      <c r="AB193" s="1073"/>
      <c r="AC193" s="1073"/>
      <c r="AD193" s="1073"/>
      <c r="AE193" s="1078"/>
      <c r="AF193" s="64"/>
      <c r="AG193" s="1078"/>
      <c r="AH193" s="739"/>
      <c r="AI193" s="739"/>
      <c r="AJ193" s="1084" t="s">
        <v>1060</v>
      </c>
      <c r="AK193" s="1077">
        <v>43497</v>
      </c>
      <c r="AL193" s="1077">
        <v>43830</v>
      </c>
      <c r="AM193" s="1078" t="s">
        <v>1055</v>
      </c>
      <c r="AN193" s="1057" t="s">
        <v>1061</v>
      </c>
      <c r="AO193" s="36"/>
      <c r="AP193" s="35"/>
      <c r="AQ193" s="35"/>
      <c r="AR193" s="35"/>
      <c r="AS193" s="35"/>
      <c r="AT193" s="35"/>
      <c r="AU193" s="35"/>
      <c r="AV193" s="35"/>
      <c r="AW193" s="35"/>
      <c r="AX193" s="35"/>
      <c r="AY193" s="35"/>
      <c r="AZ193" s="34"/>
      <c r="BA193" s="33"/>
      <c r="BB193" s="32"/>
      <c r="BC193" s="32"/>
      <c r="BD193" s="32"/>
      <c r="BE193" s="31"/>
    </row>
    <row r="194" spans="1:57" ht="52.5" customHeight="1" thickBot="1">
      <c r="A194" s="1335"/>
      <c r="B194" s="1047"/>
      <c r="C194" s="1336"/>
      <c r="D194" s="1078"/>
      <c r="E194" s="1078"/>
      <c r="F194" s="1078"/>
      <c r="G194" s="1078"/>
      <c r="H194" s="1096"/>
      <c r="I194" s="71" t="s">
        <v>968</v>
      </c>
      <c r="J194" s="1139"/>
      <c r="K194" s="1104"/>
      <c r="L194" s="739"/>
      <c r="M194" s="1082"/>
      <c r="N194" s="1095"/>
      <c r="O194" s="1078"/>
      <c r="P194" s="26" t="s">
        <v>355</v>
      </c>
      <c r="Q194" s="22" t="s">
        <v>356</v>
      </c>
      <c r="R194" s="63">
        <f>+IFERROR(VLOOKUP(Q194,[8]DATOS!$E$2:$F$17,2,FALSE),"")</f>
        <v>15</v>
      </c>
      <c r="S194" s="1093"/>
      <c r="T194" s="1093"/>
      <c r="U194" s="1093"/>
      <c r="V194" s="1093"/>
      <c r="W194" s="1093"/>
      <c r="X194" s="1093"/>
      <c r="Y194" s="1078"/>
      <c r="Z194" s="1093"/>
      <c r="AA194" s="1078"/>
      <c r="AB194" s="1073"/>
      <c r="AC194" s="1073"/>
      <c r="AD194" s="1073"/>
      <c r="AE194" s="1078"/>
      <c r="AF194" s="64"/>
      <c r="AG194" s="1078"/>
      <c r="AH194" s="739"/>
      <c r="AI194" s="739"/>
      <c r="AJ194" s="1216"/>
      <c r="AK194" s="1077"/>
      <c r="AL194" s="1077"/>
      <c r="AM194" s="1078"/>
      <c r="AN194" s="1057"/>
      <c r="AO194" s="36"/>
      <c r="AP194" s="35"/>
      <c r="AQ194" s="35"/>
      <c r="AR194" s="35"/>
      <c r="AS194" s="35"/>
      <c r="AT194" s="35"/>
      <c r="AU194" s="35"/>
      <c r="AV194" s="35"/>
      <c r="AW194" s="35"/>
      <c r="AX194" s="35"/>
      <c r="AY194" s="35"/>
      <c r="AZ194" s="34"/>
      <c r="BA194" s="33"/>
      <c r="BB194" s="32"/>
      <c r="BC194" s="32"/>
      <c r="BD194" s="32"/>
      <c r="BE194" s="31"/>
    </row>
    <row r="195" spans="1:57" ht="35.25" customHeight="1" thickBot="1">
      <c r="A195" s="1335"/>
      <c r="B195" s="1047"/>
      <c r="C195" s="1336"/>
      <c r="D195" s="1078"/>
      <c r="E195" s="1078"/>
      <c r="F195" s="1078"/>
      <c r="G195" s="1078"/>
      <c r="H195" s="1096"/>
      <c r="I195" s="71" t="s">
        <v>968</v>
      </c>
      <c r="J195" s="1139"/>
      <c r="K195" s="1104"/>
      <c r="L195" s="739"/>
      <c r="M195" s="1082"/>
      <c r="N195" s="1095"/>
      <c r="O195" s="1078"/>
      <c r="P195" s="26" t="s">
        <v>360</v>
      </c>
      <c r="Q195" s="22" t="s">
        <v>361</v>
      </c>
      <c r="R195" s="63">
        <f>+IFERROR(VLOOKUP(Q195,[8]DATOS!$E$2:$F$17,2,FALSE),"")</f>
        <v>15</v>
      </c>
      <c r="S195" s="1093"/>
      <c r="T195" s="1093"/>
      <c r="U195" s="1093"/>
      <c r="V195" s="1093"/>
      <c r="W195" s="1093"/>
      <c r="X195" s="1093"/>
      <c r="Y195" s="1078"/>
      <c r="Z195" s="1093"/>
      <c r="AA195" s="1078"/>
      <c r="AB195" s="1073"/>
      <c r="AC195" s="1073"/>
      <c r="AD195" s="1073"/>
      <c r="AE195" s="1078"/>
      <c r="AF195" s="64"/>
      <c r="AG195" s="1078"/>
      <c r="AH195" s="739"/>
      <c r="AI195" s="739"/>
      <c r="AJ195" s="1216"/>
      <c r="AK195" s="1077"/>
      <c r="AL195" s="1077"/>
      <c r="AM195" s="1078"/>
      <c r="AN195" s="1057"/>
      <c r="AO195" s="36"/>
      <c r="AP195" s="35"/>
      <c r="AQ195" s="35"/>
      <c r="AR195" s="35"/>
      <c r="AS195" s="35"/>
      <c r="AT195" s="35"/>
      <c r="AU195" s="35"/>
      <c r="AV195" s="35"/>
      <c r="AW195" s="35"/>
      <c r="AX195" s="35"/>
      <c r="AY195" s="35"/>
      <c r="AZ195" s="34"/>
      <c r="BA195" s="33"/>
      <c r="BB195" s="32"/>
      <c r="BC195" s="32"/>
      <c r="BD195" s="32"/>
      <c r="BE195" s="31"/>
    </row>
    <row r="196" spans="1:57" ht="35.25" customHeight="1" thickBot="1">
      <c r="A196" s="1335"/>
      <c r="B196" s="1047"/>
      <c r="C196" s="1336"/>
      <c r="D196" s="1078"/>
      <c r="E196" s="1078"/>
      <c r="F196" s="1078"/>
      <c r="G196" s="1078"/>
      <c r="H196" s="1096" t="s">
        <v>398</v>
      </c>
      <c r="I196" s="71" t="s">
        <v>968</v>
      </c>
      <c r="J196" s="1139"/>
      <c r="K196" s="1104"/>
      <c r="L196" s="739"/>
      <c r="M196" s="1082"/>
      <c r="N196" s="1095"/>
      <c r="O196" s="1078"/>
      <c r="P196" s="26" t="s">
        <v>364</v>
      </c>
      <c r="Q196" s="22" t="s">
        <v>365</v>
      </c>
      <c r="R196" s="63">
        <f>+IFERROR(VLOOKUP(Q196,[8]DATOS!$E$2:$F$17,2,FALSE),"")</f>
        <v>15</v>
      </c>
      <c r="S196" s="1093"/>
      <c r="T196" s="1093"/>
      <c r="U196" s="1093"/>
      <c r="V196" s="1093"/>
      <c r="W196" s="1093"/>
      <c r="X196" s="1093"/>
      <c r="Y196" s="1078"/>
      <c r="Z196" s="1093"/>
      <c r="AA196" s="1078"/>
      <c r="AB196" s="1073"/>
      <c r="AC196" s="1073"/>
      <c r="AD196" s="1073"/>
      <c r="AE196" s="1078"/>
      <c r="AF196" s="64"/>
      <c r="AG196" s="1078"/>
      <c r="AH196" s="739"/>
      <c r="AI196" s="739"/>
      <c r="AJ196" s="1216"/>
      <c r="AK196" s="1077"/>
      <c r="AL196" s="1077"/>
      <c r="AM196" s="1078"/>
      <c r="AN196" s="1057"/>
      <c r="AO196" s="36"/>
      <c r="AP196" s="35"/>
      <c r="AQ196" s="35"/>
      <c r="AR196" s="35"/>
      <c r="AS196" s="35"/>
      <c r="AT196" s="35"/>
      <c r="AU196" s="35"/>
      <c r="AV196" s="35"/>
      <c r="AW196" s="35"/>
      <c r="AX196" s="35"/>
      <c r="AY196" s="35"/>
      <c r="AZ196" s="34"/>
      <c r="BA196" s="33"/>
      <c r="BB196" s="32"/>
      <c r="BC196" s="32"/>
      <c r="BD196" s="32"/>
      <c r="BE196" s="31"/>
    </row>
    <row r="197" spans="1:57" ht="35.25" customHeight="1" thickBot="1">
      <c r="A197" s="1335"/>
      <c r="B197" s="1047"/>
      <c r="C197" s="1336"/>
      <c r="D197" s="1078"/>
      <c r="E197" s="1078"/>
      <c r="F197" s="1078"/>
      <c r="G197" s="1078"/>
      <c r="H197" s="1096"/>
      <c r="I197" s="71" t="s">
        <v>968</v>
      </c>
      <c r="J197" s="1139"/>
      <c r="K197" s="1104"/>
      <c r="L197" s="739"/>
      <c r="M197" s="1082"/>
      <c r="N197" s="1095"/>
      <c r="O197" s="1078"/>
      <c r="P197" s="26" t="s">
        <v>368</v>
      </c>
      <c r="Q197" s="22" t="s">
        <v>369</v>
      </c>
      <c r="R197" s="63">
        <f>+IFERROR(VLOOKUP(Q197,[8]DATOS!$E$2:$F$17,2,FALSE),"")</f>
        <v>15</v>
      </c>
      <c r="S197" s="1093"/>
      <c r="T197" s="1093"/>
      <c r="U197" s="1093"/>
      <c r="V197" s="1093"/>
      <c r="W197" s="1093"/>
      <c r="X197" s="1093"/>
      <c r="Y197" s="1078"/>
      <c r="Z197" s="1093"/>
      <c r="AA197" s="1078"/>
      <c r="AB197" s="1073"/>
      <c r="AC197" s="1073"/>
      <c r="AD197" s="1073"/>
      <c r="AE197" s="1078"/>
      <c r="AF197" s="64"/>
      <c r="AG197" s="1078"/>
      <c r="AH197" s="739"/>
      <c r="AI197" s="739"/>
      <c r="AJ197" s="1216"/>
      <c r="AK197" s="1077"/>
      <c r="AL197" s="1077"/>
      <c r="AM197" s="1078"/>
      <c r="AN197" s="1057"/>
      <c r="AO197" s="36"/>
      <c r="AP197" s="35"/>
      <c r="AQ197" s="35"/>
      <c r="AR197" s="35"/>
      <c r="AS197" s="35"/>
      <c r="AT197" s="35"/>
      <c r="AU197" s="35"/>
      <c r="AV197" s="35"/>
      <c r="AW197" s="35"/>
      <c r="AX197" s="35"/>
      <c r="AY197" s="35"/>
      <c r="AZ197" s="34"/>
      <c r="BA197" s="33"/>
      <c r="BB197" s="32"/>
      <c r="BC197" s="32"/>
      <c r="BD197" s="32"/>
      <c r="BE197" s="31"/>
    </row>
    <row r="198" spans="1:57" ht="35.25" customHeight="1" thickBot="1">
      <c r="A198" s="1335"/>
      <c r="B198" s="1047"/>
      <c r="C198" s="1336"/>
      <c r="D198" s="1078"/>
      <c r="E198" s="1078"/>
      <c r="F198" s="1078"/>
      <c r="G198" s="1078"/>
      <c r="H198" s="1096"/>
      <c r="I198" s="71" t="s">
        <v>968</v>
      </c>
      <c r="J198" s="1139"/>
      <c r="K198" s="1104"/>
      <c r="L198" s="739"/>
      <c r="M198" s="1082"/>
      <c r="N198" s="1095"/>
      <c r="O198" s="1078"/>
      <c r="P198" s="26" t="s">
        <v>372</v>
      </c>
      <c r="Q198" s="22" t="s">
        <v>373</v>
      </c>
      <c r="R198" s="63">
        <f>+IFERROR(VLOOKUP(Q198,[8]DATOS!$E$2:$F$17,2,FALSE),"")</f>
        <v>15</v>
      </c>
      <c r="S198" s="1093"/>
      <c r="T198" s="1093"/>
      <c r="U198" s="1093"/>
      <c r="V198" s="1093"/>
      <c r="W198" s="1093"/>
      <c r="X198" s="1093"/>
      <c r="Y198" s="1078"/>
      <c r="Z198" s="1093"/>
      <c r="AA198" s="1078"/>
      <c r="AB198" s="1073"/>
      <c r="AC198" s="1073"/>
      <c r="AD198" s="1073"/>
      <c r="AE198" s="1078"/>
      <c r="AF198" s="64"/>
      <c r="AG198" s="1078"/>
      <c r="AH198" s="739"/>
      <c r="AI198" s="739"/>
      <c r="AJ198" s="1216"/>
      <c r="AK198" s="1077"/>
      <c r="AL198" s="1077"/>
      <c r="AM198" s="1078"/>
      <c r="AN198" s="1057"/>
      <c r="AO198" s="36"/>
      <c r="AP198" s="35"/>
      <c r="AQ198" s="35"/>
      <c r="AR198" s="35"/>
      <c r="AS198" s="35"/>
      <c r="AT198" s="35"/>
      <c r="AU198" s="35"/>
      <c r="AV198" s="35"/>
      <c r="AW198" s="35"/>
      <c r="AX198" s="35"/>
      <c r="AY198" s="35"/>
      <c r="AZ198" s="34"/>
      <c r="BA198" s="33"/>
      <c r="BB198" s="32"/>
      <c r="BC198" s="32"/>
      <c r="BD198" s="32"/>
      <c r="BE198" s="31"/>
    </row>
    <row r="199" spans="1:57" ht="54.75" customHeight="1" thickBot="1">
      <c r="A199" s="1335"/>
      <c r="B199" s="1047"/>
      <c r="C199" s="1336"/>
      <c r="D199" s="1078"/>
      <c r="E199" s="1078"/>
      <c r="F199" s="1078"/>
      <c r="G199" s="1078"/>
      <c r="H199" s="1096" t="s">
        <v>399</v>
      </c>
      <c r="I199" s="71" t="s">
        <v>968</v>
      </c>
      <c r="J199" s="1139"/>
      <c r="K199" s="1104"/>
      <c r="L199" s="739"/>
      <c r="M199" s="1082"/>
      <c r="N199" s="1095"/>
      <c r="O199" s="1078"/>
      <c r="P199" s="26" t="s">
        <v>376</v>
      </c>
      <c r="Q199" s="26" t="s">
        <v>377</v>
      </c>
      <c r="R199" s="63">
        <f>+IFERROR(VLOOKUP(Q199,[8]DATOS!$E$2:$F$17,2,FALSE),"")</f>
        <v>10</v>
      </c>
      <c r="S199" s="1093"/>
      <c r="T199" s="1093"/>
      <c r="U199" s="1093"/>
      <c r="V199" s="1093"/>
      <c r="W199" s="1093"/>
      <c r="X199" s="1093"/>
      <c r="Y199" s="1078"/>
      <c r="Z199" s="1093"/>
      <c r="AA199" s="1078"/>
      <c r="AB199" s="1073"/>
      <c r="AC199" s="1073"/>
      <c r="AD199" s="1073"/>
      <c r="AE199" s="1078"/>
      <c r="AF199" s="64"/>
      <c r="AG199" s="1078"/>
      <c r="AH199" s="739"/>
      <c r="AI199" s="739"/>
      <c r="AJ199" s="1216"/>
      <c r="AK199" s="1077"/>
      <c r="AL199" s="1077"/>
      <c r="AM199" s="1078"/>
      <c r="AN199" s="1057"/>
      <c r="AO199" s="36"/>
      <c r="AP199" s="35"/>
      <c r="AQ199" s="35"/>
      <c r="AR199" s="35"/>
      <c r="AS199" s="35"/>
      <c r="AT199" s="35"/>
      <c r="AU199" s="35"/>
      <c r="AV199" s="35"/>
      <c r="AW199" s="35"/>
      <c r="AX199" s="35"/>
      <c r="AY199" s="35"/>
      <c r="AZ199" s="34"/>
      <c r="BA199" s="33"/>
      <c r="BB199" s="32"/>
      <c r="BC199" s="32"/>
      <c r="BD199" s="32"/>
      <c r="BE199" s="31"/>
    </row>
    <row r="200" spans="1:57" ht="54.75" customHeight="1" thickBot="1">
      <c r="A200" s="1335"/>
      <c r="B200" s="1047"/>
      <c r="C200" s="1336"/>
      <c r="D200" s="1078"/>
      <c r="E200" s="1078"/>
      <c r="F200" s="1078"/>
      <c r="G200" s="1078"/>
      <c r="H200" s="1096"/>
      <c r="I200" s="71" t="s">
        <v>968</v>
      </c>
      <c r="J200" s="1139"/>
      <c r="K200" s="1104"/>
      <c r="L200" s="739"/>
      <c r="M200" s="1082"/>
      <c r="N200" s="1095" t="s">
        <v>1062</v>
      </c>
      <c r="O200" s="1078" t="s">
        <v>343</v>
      </c>
      <c r="P200" s="26" t="s">
        <v>344</v>
      </c>
      <c r="Q200" s="22" t="s">
        <v>345</v>
      </c>
      <c r="R200" s="63">
        <f>+IFERROR(VLOOKUP(Q200,[9]DATOS!$E$2:$F$17,2,FALSE),"")</f>
        <v>15</v>
      </c>
      <c r="S200" s="1093">
        <f>SUM(R200:R206)</f>
        <v>100</v>
      </c>
      <c r="T200" s="1093" t="str">
        <f>+IF(AND(S200&lt;=100,S200&gt;=96),"Fuerte",IF(AND(S200&lt;=95,S200&gt;=86),"Moderado",IF(AND(S200&lt;=85,J200&gt;=0),"Débil"," ")))</f>
        <v>Fuerte</v>
      </c>
      <c r="U200" s="1093" t="s">
        <v>346</v>
      </c>
      <c r="V200" s="1093" t="str">
        <f>IF(AND(EXACT(T200,"Fuerte"),(EXACT(U200,"Fuerte"))),"Fuerte",IF(AND(EXACT(T200,"Fuerte"),(EXACT(U200,"Moderado"))),"Moderado",IF(AND(EXACT(T200,"Fuerte"),(EXACT(U200,"Débil"))),"Débil",IF(AND(EXACT(T200,"Moderado"),(EXACT(U200,"Fuerte"))),"Moderado",IF(AND(EXACT(T200,"Moderado"),(EXACT(U200,"Moderado"))),"Moderado",IF(AND(EXACT(T200,"Moderado"),(EXACT(U200,"Débil"))),"Débil",IF(AND(EXACT(T200,"Débil"),(EXACT(U200,"Fuerte"))),"Débil",IF(AND(EXACT(T200,"Débil"),(EXACT(U200,"Moderado"))),"Débil",IF(AND(EXACT(T200,"Débil"),(EXACT(U200,"Débil"))),"Débil",)))))))))</f>
        <v>Fuerte</v>
      </c>
      <c r="W200" s="1093">
        <f>IF(V200="Fuerte",100,IF(V200="Moderado",50,IF(V200="Débil",0)))</f>
        <v>100</v>
      </c>
      <c r="X200" s="1093"/>
      <c r="Y200" s="1078" t="s">
        <v>1063</v>
      </c>
      <c r="Z200" s="1093" t="s">
        <v>989</v>
      </c>
      <c r="AA200" s="1073" t="s">
        <v>1064</v>
      </c>
      <c r="AB200" s="1073"/>
      <c r="AC200" s="1073"/>
      <c r="AD200" s="1073"/>
      <c r="AE200" s="1078"/>
      <c r="AF200" s="64"/>
      <c r="AG200" s="1078"/>
      <c r="AH200" s="739"/>
      <c r="AI200" s="739"/>
      <c r="AJ200" s="1084" t="s">
        <v>1065</v>
      </c>
      <c r="AK200" s="1077">
        <v>43466</v>
      </c>
      <c r="AL200" s="1077">
        <v>43830</v>
      </c>
      <c r="AM200" s="1084" t="s">
        <v>1063</v>
      </c>
      <c r="AN200" s="1367" t="s">
        <v>1066</v>
      </c>
      <c r="AO200" s="36"/>
      <c r="AP200" s="35"/>
      <c r="AQ200" s="35"/>
      <c r="AR200" s="35"/>
      <c r="AS200" s="35"/>
      <c r="AT200" s="35"/>
      <c r="AU200" s="35"/>
      <c r="AV200" s="35"/>
      <c r="AW200" s="35"/>
      <c r="AX200" s="35"/>
      <c r="AY200" s="35"/>
      <c r="AZ200" s="34"/>
      <c r="BA200" s="33"/>
      <c r="BB200" s="32"/>
      <c r="BC200" s="32"/>
      <c r="BD200" s="32"/>
      <c r="BE200" s="31"/>
    </row>
    <row r="201" spans="1:57" ht="54.75" customHeight="1" thickBot="1">
      <c r="A201" s="1335"/>
      <c r="B201" s="1047"/>
      <c r="C201" s="1336"/>
      <c r="D201" s="1078"/>
      <c r="E201" s="1078"/>
      <c r="F201" s="1078"/>
      <c r="G201" s="1078"/>
      <c r="H201" s="1096"/>
      <c r="I201" s="71" t="s">
        <v>968</v>
      </c>
      <c r="J201" s="1139"/>
      <c r="K201" s="1104"/>
      <c r="L201" s="739"/>
      <c r="M201" s="1082"/>
      <c r="N201" s="1095"/>
      <c r="O201" s="1078"/>
      <c r="P201" s="26" t="s">
        <v>355</v>
      </c>
      <c r="Q201" s="22" t="s">
        <v>356</v>
      </c>
      <c r="R201" s="63">
        <f>+IFERROR(VLOOKUP(Q201,[9]DATOS!$E$2:$F$17,2,FALSE),"")</f>
        <v>15</v>
      </c>
      <c r="S201" s="1093"/>
      <c r="T201" s="1093"/>
      <c r="U201" s="1093"/>
      <c r="V201" s="1093"/>
      <c r="W201" s="1093"/>
      <c r="X201" s="1093"/>
      <c r="Y201" s="1078"/>
      <c r="Z201" s="1093"/>
      <c r="AA201" s="1073"/>
      <c r="AB201" s="1073"/>
      <c r="AC201" s="1073"/>
      <c r="AD201" s="1073"/>
      <c r="AE201" s="1078"/>
      <c r="AF201" s="64"/>
      <c r="AG201" s="1078"/>
      <c r="AH201" s="739"/>
      <c r="AI201" s="739"/>
      <c r="AJ201" s="1084"/>
      <c r="AK201" s="1077"/>
      <c r="AL201" s="1077"/>
      <c r="AM201" s="1084"/>
      <c r="AN201" s="1367"/>
      <c r="AO201" s="36"/>
      <c r="AP201" s="35"/>
      <c r="AQ201" s="35"/>
      <c r="AR201" s="35"/>
      <c r="AS201" s="35"/>
      <c r="AT201" s="35"/>
      <c r="AU201" s="35"/>
      <c r="AV201" s="35"/>
      <c r="AW201" s="35"/>
      <c r="AX201" s="35"/>
      <c r="AY201" s="35"/>
      <c r="AZ201" s="34"/>
      <c r="BA201" s="33"/>
      <c r="BB201" s="32"/>
      <c r="BC201" s="32"/>
      <c r="BD201" s="32"/>
      <c r="BE201" s="31"/>
    </row>
    <row r="202" spans="1:57" ht="54.75" customHeight="1" thickBot="1">
      <c r="A202" s="1335"/>
      <c r="B202" s="1047"/>
      <c r="C202" s="1336"/>
      <c r="D202" s="1078"/>
      <c r="E202" s="1078"/>
      <c r="F202" s="1078"/>
      <c r="G202" s="1078"/>
      <c r="H202" s="1096"/>
      <c r="I202" s="71" t="s">
        <v>968</v>
      </c>
      <c r="J202" s="1139"/>
      <c r="K202" s="1104"/>
      <c r="L202" s="739"/>
      <c r="M202" s="1082"/>
      <c r="N202" s="1095"/>
      <c r="O202" s="1078"/>
      <c r="P202" s="26" t="s">
        <v>360</v>
      </c>
      <c r="Q202" s="22" t="s">
        <v>361</v>
      </c>
      <c r="R202" s="63">
        <f>+IFERROR(VLOOKUP(Q202,[9]DATOS!$E$2:$F$17,2,FALSE),"")</f>
        <v>15</v>
      </c>
      <c r="S202" s="1093"/>
      <c r="T202" s="1093"/>
      <c r="U202" s="1093"/>
      <c r="V202" s="1093"/>
      <c r="W202" s="1093"/>
      <c r="X202" s="1093"/>
      <c r="Y202" s="1078"/>
      <c r="Z202" s="1093"/>
      <c r="AA202" s="1073"/>
      <c r="AB202" s="1073"/>
      <c r="AC202" s="1073"/>
      <c r="AD202" s="1073"/>
      <c r="AE202" s="1078"/>
      <c r="AF202" s="64"/>
      <c r="AG202" s="1078"/>
      <c r="AH202" s="739"/>
      <c r="AI202" s="739"/>
      <c r="AJ202" s="1084"/>
      <c r="AK202" s="1077"/>
      <c r="AL202" s="1077"/>
      <c r="AM202" s="1084"/>
      <c r="AN202" s="1367"/>
      <c r="AO202" s="36"/>
      <c r="AP202" s="35"/>
      <c r="AQ202" s="35"/>
      <c r="AR202" s="35"/>
      <c r="AS202" s="35"/>
      <c r="AT202" s="35"/>
      <c r="AU202" s="35"/>
      <c r="AV202" s="35"/>
      <c r="AW202" s="35"/>
      <c r="AX202" s="35"/>
      <c r="AY202" s="35"/>
      <c r="AZ202" s="34"/>
      <c r="BA202" s="33"/>
      <c r="BB202" s="32"/>
      <c r="BC202" s="32"/>
      <c r="BD202" s="32"/>
      <c r="BE202" s="31"/>
    </row>
    <row r="203" spans="1:57" ht="54.75" customHeight="1" thickBot="1">
      <c r="A203" s="1335"/>
      <c r="B203" s="1047"/>
      <c r="C203" s="1336"/>
      <c r="D203" s="1078"/>
      <c r="E203" s="1078"/>
      <c r="F203" s="1078"/>
      <c r="G203" s="1078"/>
      <c r="H203" s="1096"/>
      <c r="I203" s="71" t="s">
        <v>968</v>
      </c>
      <c r="J203" s="1139"/>
      <c r="K203" s="1104"/>
      <c r="L203" s="739"/>
      <c r="M203" s="1082"/>
      <c r="N203" s="1095"/>
      <c r="O203" s="1078"/>
      <c r="P203" s="26" t="s">
        <v>364</v>
      </c>
      <c r="Q203" s="22" t="s">
        <v>365</v>
      </c>
      <c r="R203" s="63">
        <f>+IFERROR(VLOOKUP(Q203,[9]DATOS!$E$2:$F$17,2,FALSE),"")</f>
        <v>15</v>
      </c>
      <c r="S203" s="1093"/>
      <c r="T203" s="1093"/>
      <c r="U203" s="1093"/>
      <c r="V203" s="1093"/>
      <c r="W203" s="1093"/>
      <c r="X203" s="1093"/>
      <c r="Y203" s="1078"/>
      <c r="Z203" s="1093"/>
      <c r="AA203" s="1073"/>
      <c r="AB203" s="1073"/>
      <c r="AC203" s="1073"/>
      <c r="AD203" s="1073"/>
      <c r="AE203" s="1078"/>
      <c r="AF203" s="64"/>
      <c r="AG203" s="1078"/>
      <c r="AH203" s="739"/>
      <c r="AI203" s="739"/>
      <c r="AJ203" s="1084"/>
      <c r="AK203" s="1077"/>
      <c r="AL203" s="1077"/>
      <c r="AM203" s="1084"/>
      <c r="AN203" s="1367"/>
      <c r="AO203" s="36"/>
      <c r="AP203" s="35"/>
      <c r="AQ203" s="35"/>
      <c r="AR203" s="35"/>
      <c r="AS203" s="35"/>
      <c r="AT203" s="35"/>
      <c r="AU203" s="35"/>
      <c r="AV203" s="35"/>
      <c r="AW203" s="35"/>
      <c r="AX203" s="35"/>
      <c r="AY203" s="35"/>
      <c r="AZ203" s="34"/>
      <c r="BA203" s="33"/>
      <c r="BB203" s="32"/>
      <c r="BC203" s="32"/>
      <c r="BD203" s="32"/>
      <c r="BE203" s="31"/>
    </row>
    <row r="204" spans="1:57" ht="54.75" customHeight="1" thickBot="1">
      <c r="A204" s="1335"/>
      <c r="B204" s="1047"/>
      <c r="C204" s="1336"/>
      <c r="D204" s="1078"/>
      <c r="E204" s="1078"/>
      <c r="F204" s="1078"/>
      <c r="G204" s="1078"/>
      <c r="H204" s="1096"/>
      <c r="I204" s="71" t="s">
        <v>968</v>
      </c>
      <c r="J204" s="1139"/>
      <c r="K204" s="1104"/>
      <c r="L204" s="739"/>
      <c r="M204" s="1082"/>
      <c r="N204" s="1095"/>
      <c r="O204" s="1078"/>
      <c r="P204" s="26" t="s">
        <v>368</v>
      </c>
      <c r="Q204" s="22" t="s">
        <v>369</v>
      </c>
      <c r="R204" s="63">
        <f>+IFERROR(VLOOKUP(Q204,[9]DATOS!$E$2:$F$17,2,FALSE),"")</f>
        <v>15</v>
      </c>
      <c r="S204" s="1093"/>
      <c r="T204" s="1093"/>
      <c r="U204" s="1093"/>
      <c r="V204" s="1093"/>
      <c r="W204" s="1093"/>
      <c r="X204" s="1093"/>
      <c r="Y204" s="1078"/>
      <c r="Z204" s="1093"/>
      <c r="AA204" s="1073"/>
      <c r="AB204" s="1073"/>
      <c r="AC204" s="1073"/>
      <c r="AD204" s="1073"/>
      <c r="AE204" s="1078"/>
      <c r="AF204" s="64"/>
      <c r="AG204" s="1078"/>
      <c r="AH204" s="739"/>
      <c r="AI204" s="739"/>
      <c r="AJ204" s="1084"/>
      <c r="AK204" s="1077"/>
      <c r="AL204" s="1077"/>
      <c r="AM204" s="1084"/>
      <c r="AN204" s="1367"/>
      <c r="AO204" s="36"/>
      <c r="AP204" s="35"/>
      <c r="AQ204" s="35"/>
      <c r="AR204" s="35"/>
      <c r="AS204" s="35"/>
      <c r="AT204" s="35"/>
      <c r="AU204" s="35"/>
      <c r="AV204" s="35"/>
      <c r="AW204" s="35"/>
      <c r="AX204" s="35"/>
      <c r="AY204" s="35"/>
      <c r="AZ204" s="34"/>
      <c r="BA204" s="33"/>
      <c r="BB204" s="32"/>
      <c r="BC204" s="32"/>
      <c r="BD204" s="32"/>
      <c r="BE204" s="31"/>
    </row>
    <row r="205" spans="1:57" ht="54.75" customHeight="1" thickBot="1">
      <c r="A205" s="1335"/>
      <c r="B205" s="1047"/>
      <c r="C205" s="1336"/>
      <c r="D205" s="1078"/>
      <c r="E205" s="1078"/>
      <c r="F205" s="1078"/>
      <c r="G205" s="1078"/>
      <c r="H205" s="1096"/>
      <c r="I205" s="71" t="s">
        <v>968</v>
      </c>
      <c r="J205" s="1139"/>
      <c r="K205" s="1104"/>
      <c r="L205" s="739"/>
      <c r="M205" s="1082"/>
      <c r="N205" s="1095"/>
      <c r="O205" s="1078"/>
      <c r="P205" s="26" t="s">
        <v>372</v>
      </c>
      <c r="Q205" s="22" t="s">
        <v>373</v>
      </c>
      <c r="R205" s="63">
        <f>+IFERROR(VLOOKUP(Q205,[9]DATOS!$E$2:$F$17,2,FALSE),"")</f>
        <v>15</v>
      </c>
      <c r="S205" s="1093"/>
      <c r="T205" s="1093"/>
      <c r="U205" s="1093"/>
      <c r="V205" s="1093"/>
      <c r="W205" s="1093"/>
      <c r="X205" s="1093"/>
      <c r="Y205" s="1078"/>
      <c r="Z205" s="1093"/>
      <c r="AA205" s="1073"/>
      <c r="AB205" s="1073"/>
      <c r="AC205" s="1073"/>
      <c r="AD205" s="1073"/>
      <c r="AE205" s="1078"/>
      <c r="AF205" s="64"/>
      <c r="AG205" s="1078"/>
      <c r="AH205" s="739"/>
      <c r="AI205" s="739"/>
      <c r="AJ205" s="1084"/>
      <c r="AK205" s="1077"/>
      <c r="AL205" s="1077"/>
      <c r="AM205" s="1084"/>
      <c r="AN205" s="1367"/>
      <c r="AO205" s="36"/>
      <c r="AP205" s="35"/>
      <c r="AQ205" s="35"/>
      <c r="AR205" s="35"/>
      <c r="AS205" s="35"/>
      <c r="AT205" s="35"/>
      <c r="AU205" s="35"/>
      <c r="AV205" s="35"/>
      <c r="AW205" s="35"/>
      <c r="AX205" s="35"/>
      <c r="AY205" s="35"/>
      <c r="AZ205" s="34"/>
      <c r="BA205" s="33"/>
      <c r="BB205" s="32"/>
      <c r="BC205" s="32"/>
      <c r="BD205" s="32"/>
      <c r="BE205" s="31"/>
    </row>
    <row r="206" spans="1:57" ht="54.75" customHeight="1" thickBot="1">
      <c r="A206" s="1335"/>
      <c r="B206" s="1047"/>
      <c r="C206" s="1336"/>
      <c r="D206" s="1078"/>
      <c r="E206" s="1078"/>
      <c r="F206" s="1078"/>
      <c r="G206" s="1078"/>
      <c r="H206" s="1096"/>
      <c r="I206" s="71" t="s">
        <v>968</v>
      </c>
      <c r="J206" s="1139"/>
      <c r="K206" s="1104"/>
      <c r="L206" s="739"/>
      <c r="M206" s="1082"/>
      <c r="N206" s="1095"/>
      <c r="O206" s="1078"/>
      <c r="P206" s="26" t="s">
        <v>376</v>
      </c>
      <c r="Q206" s="26" t="s">
        <v>377</v>
      </c>
      <c r="R206" s="63">
        <f>+IFERROR(VLOOKUP(Q206,[9]DATOS!$E$2:$F$17,2,FALSE),"")</f>
        <v>10</v>
      </c>
      <c r="S206" s="1093"/>
      <c r="T206" s="1093"/>
      <c r="U206" s="1093"/>
      <c r="V206" s="1093"/>
      <c r="W206" s="1093"/>
      <c r="X206" s="1093"/>
      <c r="Y206" s="1078"/>
      <c r="Z206" s="1093"/>
      <c r="AA206" s="1073"/>
      <c r="AB206" s="1073"/>
      <c r="AC206" s="1073"/>
      <c r="AD206" s="1073"/>
      <c r="AE206" s="1078"/>
      <c r="AF206" s="64"/>
      <c r="AG206" s="1078"/>
      <c r="AH206" s="739"/>
      <c r="AI206" s="739"/>
      <c r="AJ206" s="1084"/>
      <c r="AK206" s="1077"/>
      <c r="AL206" s="1077"/>
      <c r="AM206" s="1084"/>
      <c r="AN206" s="1367"/>
      <c r="AO206" s="36"/>
      <c r="AP206" s="35"/>
      <c r="AQ206" s="35"/>
      <c r="AR206" s="35"/>
      <c r="AS206" s="35"/>
      <c r="AT206" s="35"/>
      <c r="AU206" s="35"/>
      <c r="AV206" s="35"/>
      <c r="AW206" s="35"/>
      <c r="AX206" s="35"/>
      <c r="AY206" s="35"/>
      <c r="AZ206" s="34"/>
      <c r="BA206" s="33"/>
      <c r="BB206" s="32"/>
      <c r="BC206" s="32"/>
      <c r="BD206" s="32"/>
      <c r="BE206" s="31"/>
    </row>
    <row r="207" spans="1:57" ht="48" customHeight="1" thickBot="1">
      <c r="A207" s="1335"/>
      <c r="B207" s="1047"/>
      <c r="C207" s="1336"/>
      <c r="D207" s="1078"/>
      <c r="E207" s="1078"/>
      <c r="F207" s="1078"/>
      <c r="G207" s="1078"/>
      <c r="H207" s="1096"/>
      <c r="I207" s="71" t="s">
        <v>968</v>
      </c>
      <c r="J207" s="1139"/>
      <c r="K207" s="1104"/>
      <c r="L207" s="739"/>
      <c r="M207" s="1082"/>
      <c r="N207" s="1095" t="s">
        <v>1067</v>
      </c>
      <c r="O207" s="1078" t="s">
        <v>343</v>
      </c>
      <c r="P207" s="26" t="s">
        <v>344</v>
      </c>
      <c r="Q207" s="22" t="s">
        <v>345</v>
      </c>
      <c r="R207" s="63">
        <f>+IFERROR(VLOOKUP(Q207,[8]DATOS!$E$2:$F$17,2,FALSE),"")</f>
        <v>15</v>
      </c>
      <c r="S207" s="1093">
        <f>SUM(R207:R213)</f>
        <v>100</v>
      </c>
      <c r="T207" s="1093" t="str">
        <f>+IF(AND(S207&lt;=100,S207&gt;=96),"Fuerte",IF(AND(S207&lt;=95,S207&gt;=86),"Moderado",IF(AND(S207&lt;=85,J207&gt;=0),"Débil"," ")))</f>
        <v>Fuerte</v>
      </c>
      <c r="U207" s="1093" t="s">
        <v>346</v>
      </c>
      <c r="V207" s="1093" t="str">
        <f>IF(AND(EXACT(T207,"Fuerte"),(EXACT(U207,"Fuerte"))),"Fuerte",IF(AND(EXACT(T207,"Fuerte"),(EXACT(U207,"Moderado"))),"Moderado",IF(AND(EXACT(T207,"Fuerte"),(EXACT(U207,"Débil"))),"Débil",IF(AND(EXACT(T207,"Moderado"),(EXACT(U207,"Fuerte"))),"Moderado",IF(AND(EXACT(T207,"Moderado"),(EXACT(U207,"Moderado"))),"Moderado",IF(AND(EXACT(T207,"Moderado"),(EXACT(U207,"Débil"))),"Débil",IF(AND(EXACT(T207,"Débil"),(EXACT(U207,"Fuerte"))),"Débil",IF(AND(EXACT(T207,"Débil"),(EXACT(U207,"Moderado"))),"Débil",IF(AND(EXACT(T207,"Débil"),(EXACT(U207,"Débil"))),"Débil",)))))))))</f>
        <v>Fuerte</v>
      </c>
      <c r="W207" s="1093">
        <f>IF(V207="Fuerte",100,IF(V207="Moderado",50,IF(V207="Débil",0)))</f>
        <v>100</v>
      </c>
      <c r="X207" s="1093"/>
      <c r="Y207" s="1078" t="s">
        <v>1068</v>
      </c>
      <c r="Z207" s="1093" t="s">
        <v>1052</v>
      </c>
      <c r="AA207" s="1078" t="s">
        <v>1069</v>
      </c>
      <c r="AB207" s="1073"/>
      <c r="AC207" s="1073"/>
      <c r="AD207" s="1073"/>
      <c r="AE207" s="1078"/>
      <c r="AF207" s="64"/>
      <c r="AG207" s="1078"/>
      <c r="AH207" s="739"/>
      <c r="AI207" s="739"/>
      <c r="AJ207" s="1084" t="s">
        <v>1070</v>
      </c>
      <c r="AK207" s="1077">
        <v>43497</v>
      </c>
      <c r="AL207" s="1077">
        <v>43830</v>
      </c>
      <c r="AM207" s="1078" t="s">
        <v>1071</v>
      </c>
      <c r="AN207" s="1057" t="s">
        <v>1072</v>
      </c>
      <c r="AO207" s="36"/>
      <c r="AP207" s="35"/>
      <c r="AQ207" s="35"/>
      <c r="AR207" s="35"/>
      <c r="AS207" s="35"/>
      <c r="AT207" s="35"/>
      <c r="AU207" s="35"/>
      <c r="AV207" s="35"/>
      <c r="AW207" s="35"/>
      <c r="AX207" s="35"/>
      <c r="AY207" s="35"/>
      <c r="AZ207" s="34"/>
      <c r="BA207" s="33"/>
      <c r="BB207" s="32"/>
      <c r="BC207" s="32"/>
      <c r="BD207" s="32"/>
      <c r="BE207" s="31"/>
    </row>
    <row r="208" spans="1:57" ht="48" customHeight="1" thickBot="1">
      <c r="A208" s="1335"/>
      <c r="B208" s="1047"/>
      <c r="C208" s="1336"/>
      <c r="D208" s="1078"/>
      <c r="E208" s="1078"/>
      <c r="F208" s="1078"/>
      <c r="G208" s="1078"/>
      <c r="H208" s="1096" t="s">
        <v>400</v>
      </c>
      <c r="I208" s="71" t="s">
        <v>968</v>
      </c>
      <c r="J208" s="1139"/>
      <c r="K208" s="1104"/>
      <c r="L208" s="739"/>
      <c r="M208" s="1082"/>
      <c r="N208" s="1095"/>
      <c r="O208" s="1078"/>
      <c r="P208" s="26" t="s">
        <v>355</v>
      </c>
      <c r="Q208" s="22" t="s">
        <v>356</v>
      </c>
      <c r="R208" s="63">
        <f>+IFERROR(VLOOKUP(Q208,[8]DATOS!$E$2:$F$17,2,FALSE),"")</f>
        <v>15</v>
      </c>
      <c r="S208" s="1093"/>
      <c r="T208" s="1093"/>
      <c r="U208" s="1093"/>
      <c r="V208" s="1093"/>
      <c r="W208" s="1093"/>
      <c r="X208" s="1093"/>
      <c r="Y208" s="1078"/>
      <c r="Z208" s="1093"/>
      <c r="AA208" s="1078"/>
      <c r="AB208" s="1073"/>
      <c r="AC208" s="1073"/>
      <c r="AD208" s="1073"/>
      <c r="AE208" s="1078"/>
      <c r="AF208" s="64"/>
      <c r="AG208" s="1078"/>
      <c r="AH208" s="739"/>
      <c r="AI208" s="739"/>
      <c r="AJ208" s="1216"/>
      <c r="AK208" s="1077"/>
      <c r="AL208" s="1077"/>
      <c r="AM208" s="1078"/>
      <c r="AN208" s="1057"/>
      <c r="AO208" s="36"/>
      <c r="AP208" s="35"/>
      <c r="AQ208" s="35"/>
      <c r="AR208" s="35"/>
      <c r="AS208" s="35"/>
      <c r="AT208" s="35"/>
      <c r="AU208" s="35"/>
      <c r="AV208" s="35"/>
      <c r="AW208" s="35"/>
      <c r="AX208" s="35"/>
      <c r="AY208" s="35"/>
      <c r="AZ208" s="34"/>
      <c r="BA208" s="33"/>
      <c r="BB208" s="32"/>
      <c r="BC208" s="32"/>
      <c r="BD208" s="32"/>
      <c r="BE208" s="31"/>
    </row>
    <row r="209" spans="1:57" ht="48" customHeight="1" thickBot="1">
      <c r="A209" s="1335"/>
      <c r="B209" s="1047"/>
      <c r="C209" s="1336"/>
      <c r="D209" s="1078"/>
      <c r="E209" s="1078"/>
      <c r="F209" s="1078"/>
      <c r="G209" s="1078"/>
      <c r="H209" s="1096"/>
      <c r="I209" s="71" t="s">
        <v>968</v>
      </c>
      <c r="J209" s="1139"/>
      <c r="K209" s="1104"/>
      <c r="L209" s="739"/>
      <c r="M209" s="1082"/>
      <c r="N209" s="1095"/>
      <c r="O209" s="1078"/>
      <c r="P209" s="26" t="s">
        <v>360</v>
      </c>
      <c r="Q209" s="22" t="s">
        <v>361</v>
      </c>
      <c r="R209" s="63">
        <f>+IFERROR(VLOOKUP(Q209,[8]DATOS!$E$2:$F$17,2,FALSE),"")</f>
        <v>15</v>
      </c>
      <c r="S209" s="1093"/>
      <c r="T209" s="1093"/>
      <c r="U209" s="1093"/>
      <c r="V209" s="1093"/>
      <c r="W209" s="1093"/>
      <c r="X209" s="1093"/>
      <c r="Y209" s="1078"/>
      <c r="Z209" s="1093"/>
      <c r="AA209" s="1078"/>
      <c r="AB209" s="1073"/>
      <c r="AC209" s="1073"/>
      <c r="AD209" s="1073"/>
      <c r="AE209" s="1078"/>
      <c r="AF209" s="64"/>
      <c r="AG209" s="1078"/>
      <c r="AH209" s="739"/>
      <c r="AI209" s="739"/>
      <c r="AJ209" s="1216"/>
      <c r="AK209" s="1077"/>
      <c r="AL209" s="1077"/>
      <c r="AM209" s="1078"/>
      <c r="AN209" s="1057"/>
      <c r="AO209" s="36"/>
      <c r="AP209" s="35"/>
      <c r="AQ209" s="35"/>
      <c r="AR209" s="35"/>
      <c r="AS209" s="35"/>
      <c r="AT209" s="35"/>
      <c r="AU209" s="35"/>
      <c r="AV209" s="35"/>
      <c r="AW209" s="35"/>
      <c r="AX209" s="35"/>
      <c r="AY209" s="35"/>
      <c r="AZ209" s="34"/>
      <c r="BA209" s="33"/>
      <c r="BB209" s="32"/>
      <c r="BC209" s="32"/>
      <c r="BD209" s="32"/>
      <c r="BE209" s="31"/>
    </row>
    <row r="210" spans="1:57" ht="48" customHeight="1" thickBot="1">
      <c r="A210" s="1335"/>
      <c r="B210" s="1047"/>
      <c r="C210" s="1336"/>
      <c r="D210" s="1078"/>
      <c r="E210" s="1078"/>
      <c r="F210" s="1078"/>
      <c r="G210" s="1078"/>
      <c r="H210" s="1096" t="s">
        <v>401</v>
      </c>
      <c r="I210" s="71" t="s">
        <v>968</v>
      </c>
      <c r="J210" s="1139"/>
      <c r="K210" s="1104"/>
      <c r="L210" s="739"/>
      <c r="M210" s="1082"/>
      <c r="N210" s="1095"/>
      <c r="O210" s="1078"/>
      <c r="P210" s="26" t="s">
        <v>364</v>
      </c>
      <c r="Q210" s="22" t="s">
        <v>365</v>
      </c>
      <c r="R210" s="63">
        <f>+IFERROR(VLOOKUP(Q210,[8]DATOS!$E$2:$F$17,2,FALSE),"")</f>
        <v>15</v>
      </c>
      <c r="S210" s="1093"/>
      <c r="T210" s="1093"/>
      <c r="U210" s="1093"/>
      <c r="V210" s="1093"/>
      <c r="W210" s="1093"/>
      <c r="X210" s="1093"/>
      <c r="Y210" s="1078"/>
      <c r="Z210" s="1093"/>
      <c r="AA210" s="1078"/>
      <c r="AB210" s="1073"/>
      <c r="AC210" s="1073"/>
      <c r="AD210" s="1073"/>
      <c r="AE210" s="1078"/>
      <c r="AF210" s="64"/>
      <c r="AG210" s="1078"/>
      <c r="AH210" s="739"/>
      <c r="AI210" s="739"/>
      <c r="AJ210" s="1216"/>
      <c r="AK210" s="1077"/>
      <c r="AL210" s="1077"/>
      <c r="AM210" s="1078"/>
      <c r="AN210" s="1057"/>
      <c r="AO210" s="36"/>
      <c r="AP210" s="35"/>
      <c r="AQ210" s="35"/>
      <c r="AR210" s="35"/>
      <c r="AS210" s="35"/>
      <c r="AT210" s="35"/>
      <c r="AU210" s="35"/>
      <c r="AV210" s="35"/>
      <c r="AW210" s="35"/>
      <c r="AX210" s="35"/>
      <c r="AY210" s="35"/>
      <c r="AZ210" s="34"/>
      <c r="BA210" s="33"/>
      <c r="BB210" s="32"/>
      <c r="BC210" s="32"/>
      <c r="BD210" s="32"/>
      <c r="BE210" s="31"/>
    </row>
    <row r="211" spans="1:57" ht="48" customHeight="1" thickBot="1">
      <c r="A211" s="1335"/>
      <c r="B211" s="1047"/>
      <c r="C211" s="1336"/>
      <c r="D211" s="1078"/>
      <c r="E211" s="1078"/>
      <c r="F211" s="1078"/>
      <c r="G211" s="1078"/>
      <c r="H211" s="1096"/>
      <c r="I211" s="71" t="s">
        <v>968</v>
      </c>
      <c r="J211" s="1139"/>
      <c r="K211" s="1104"/>
      <c r="L211" s="739"/>
      <c r="M211" s="1082"/>
      <c r="N211" s="1095"/>
      <c r="O211" s="1078"/>
      <c r="P211" s="26" t="s">
        <v>368</v>
      </c>
      <c r="Q211" s="22" t="s">
        <v>369</v>
      </c>
      <c r="R211" s="63">
        <f>+IFERROR(VLOOKUP(Q211,[8]DATOS!$E$2:$F$17,2,FALSE),"")</f>
        <v>15</v>
      </c>
      <c r="S211" s="1093"/>
      <c r="T211" s="1093"/>
      <c r="U211" s="1093"/>
      <c r="V211" s="1093"/>
      <c r="W211" s="1093"/>
      <c r="X211" s="1093"/>
      <c r="Y211" s="1078"/>
      <c r="Z211" s="1093"/>
      <c r="AA211" s="1078"/>
      <c r="AB211" s="1073"/>
      <c r="AC211" s="1073"/>
      <c r="AD211" s="1073"/>
      <c r="AE211" s="1078"/>
      <c r="AF211" s="64"/>
      <c r="AG211" s="1078"/>
      <c r="AH211" s="739"/>
      <c r="AI211" s="739"/>
      <c r="AJ211" s="1216"/>
      <c r="AK211" s="1077"/>
      <c r="AL211" s="1077"/>
      <c r="AM211" s="1078"/>
      <c r="AN211" s="1057"/>
      <c r="AO211" s="36"/>
      <c r="AP211" s="35"/>
      <c r="AQ211" s="35"/>
      <c r="AR211" s="35"/>
      <c r="AS211" s="35"/>
      <c r="AT211" s="35"/>
      <c r="AU211" s="35"/>
      <c r="AV211" s="35"/>
      <c r="AW211" s="35"/>
      <c r="AX211" s="35"/>
      <c r="AY211" s="35"/>
      <c r="AZ211" s="34"/>
      <c r="BA211" s="33"/>
      <c r="BB211" s="32"/>
      <c r="BC211" s="32"/>
      <c r="BD211" s="32"/>
      <c r="BE211" s="31"/>
    </row>
    <row r="212" spans="1:57" ht="48" customHeight="1" thickBot="1">
      <c r="A212" s="1335"/>
      <c r="B212" s="1047"/>
      <c r="C212" s="1336"/>
      <c r="D212" s="1078"/>
      <c r="E212" s="1078"/>
      <c r="F212" s="1078"/>
      <c r="G212" s="1078"/>
      <c r="H212" s="1096" t="s">
        <v>402</v>
      </c>
      <c r="I212" s="71" t="s">
        <v>968</v>
      </c>
      <c r="J212" s="1139"/>
      <c r="K212" s="1104"/>
      <c r="L212" s="739"/>
      <c r="M212" s="1082"/>
      <c r="N212" s="1095"/>
      <c r="O212" s="1078"/>
      <c r="P212" s="26" t="s">
        <v>372</v>
      </c>
      <c r="Q212" s="22" t="s">
        <v>373</v>
      </c>
      <c r="R212" s="63">
        <f>+IFERROR(VLOOKUP(Q212,[8]DATOS!$E$2:$F$17,2,FALSE),"")</f>
        <v>15</v>
      </c>
      <c r="S212" s="1093"/>
      <c r="T212" s="1093"/>
      <c r="U212" s="1093"/>
      <c r="V212" s="1093"/>
      <c r="W212" s="1093"/>
      <c r="X212" s="1093"/>
      <c r="Y212" s="1078"/>
      <c r="Z212" s="1093"/>
      <c r="AA212" s="1078"/>
      <c r="AB212" s="1073"/>
      <c r="AC212" s="1073"/>
      <c r="AD212" s="1073"/>
      <c r="AE212" s="1078"/>
      <c r="AF212" s="64"/>
      <c r="AG212" s="1078"/>
      <c r="AH212" s="739"/>
      <c r="AI212" s="739"/>
      <c r="AJ212" s="1216"/>
      <c r="AK212" s="1077"/>
      <c r="AL212" s="1077"/>
      <c r="AM212" s="1078"/>
      <c r="AN212" s="1057"/>
      <c r="AO212" s="36"/>
      <c r="AP212" s="35"/>
      <c r="AQ212" s="35"/>
      <c r="AR212" s="35"/>
      <c r="AS212" s="35"/>
      <c r="AT212" s="35"/>
      <c r="AU212" s="35"/>
      <c r="AV212" s="35"/>
      <c r="AW212" s="35"/>
      <c r="AX212" s="35"/>
      <c r="AY212" s="35"/>
      <c r="AZ212" s="34"/>
      <c r="BA212" s="33"/>
      <c r="BB212" s="32"/>
      <c r="BC212" s="32"/>
      <c r="BD212" s="32"/>
      <c r="BE212" s="31"/>
    </row>
    <row r="213" spans="1:57" ht="48" customHeight="1" thickBot="1">
      <c r="A213" s="1335"/>
      <c r="B213" s="1047"/>
      <c r="C213" s="1336"/>
      <c r="D213" s="1078"/>
      <c r="E213" s="1078"/>
      <c r="F213" s="1078"/>
      <c r="G213" s="1078"/>
      <c r="H213" s="1096"/>
      <c r="I213" s="71" t="s">
        <v>968</v>
      </c>
      <c r="J213" s="1139"/>
      <c r="K213" s="1104"/>
      <c r="L213" s="739"/>
      <c r="M213" s="1082"/>
      <c r="N213" s="1095"/>
      <c r="O213" s="1078"/>
      <c r="P213" s="26" t="s">
        <v>376</v>
      </c>
      <c r="Q213" s="26" t="s">
        <v>377</v>
      </c>
      <c r="R213" s="63">
        <f>+IFERROR(VLOOKUP(Q213,[8]DATOS!$E$2:$F$17,2,FALSE),"")</f>
        <v>10</v>
      </c>
      <c r="S213" s="1093"/>
      <c r="T213" s="1093"/>
      <c r="U213" s="1093"/>
      <c r="V213" s="1093"/>
      <c r="W213" s="1093"/>
      <c r="X213" s="1093"/>
      <c r="Y213" s="1078"/>
      <c r="Z213" s="1093"/>
      <c r="AA213" s="1078"/>
      <c r="AB213" s="1073"/>
      <c r="AC213" s="1073"/>
      <c r="AD213" s="1073"/>
      <c r="AE213" s="1078"/>
      <c r="AF213" s="64"/>
      <c r="AG213" s="1078"/>
      <c r="AH213" s="739"/>
      <c r="AI213" s="739"/>
      <c r="AJ213" s="1216"/>
      <c r="AK213" s="1077"/>
      <c r="AL213" s="1077"/>
      <c r="AM213" s="1078"/>
      <c r="AN213" s="1057"/>
      <c r="AO213" s="36"/>
      <c r="AP213" s="35"/>
      <c r="AQ213" s="35"/>
      <c r="AR213" s="35"/>
      <c r="AS213" s="35"/>
      <c r="AT213" s="35"/>
      <c r="AU213" s="35"/>
      <c r="AV213" s="35"/>
      <c r="AW213" s="35"/>
      <c r="AX213" s="35"/>
      <c r="AY213" s="35"/>
      <c r="AZ213" s="34"/>
      <c r="BA213" s="33"/>
      <c r="BB213" s="32"/>
      <c r="BC213" s="32"/>
      <c r="BD213" s="32"/>
      <c r="BE213" s="31"/>
    </row>
    <row r="214" spans="1:57" ht="117.75" customHeight="1" thickBot="1">
      <c r="A214" s="1335"/>
      <c r="B214" s="1048"/>
      <c r="C214" s="1336"/>
      <c r="D214" s="1078"/>
      <c r="E214" s="1078"/>
      <c r="F214" s="1078"/>
      <c r="G214" s="1078"/>
      <c r="H214" s="37"/>
      <c r="I214" s="71" t="s">
        <v>968</v>
      </c>
      <c r="J214" s="1341"/>
      <c r="K214" s="1334"/>
      <c r="L214" s="739"/>
      <c r="M214" s="1124"/>
      <c r="N214" s="65"/>
      <c r="O214" s="64"/>
      <c r="P214" s="26"/>
      <c r="Q214" s="26"/>
      <c r="R214" s="63"/>
      <c r="S214" s="63"/>
      <c r="T214" s="63"/>
      <c r="U214" s="63"/>
      <c r="V214" s="63"/>
      <c r="W214" s="63"/>
      <c r="X214" s="63"/>
      <c r="Y214" s="64"/>
      <c r="Z214" s="63"/>
      <c r="AA214" s="64"/>
      <c r="AB214" s="78"/>
      <c r="AC214" s="78"/>
      <c r="AD214" s="78"/>
      <c r="AE214" s="37"/>
      <c r="AF214" s="64"/>
      <c r="AG214" s="37"/>
      <c r="AH214" s="739"/>
      <c r="AI214" s="1059"/>
      <c r="AJ214" s="77" t="s">
        <v>1073</v>
      </c>
      <c r="AK214" s="52" t="s">
        <v>1074</v>
      </c>
      <c r="AL214" s="52" t="s">
        <v>1075</v>
      </c>
      <c r="AM214" s="64" t="s">
        <v>1076</v>
      </c>
      <c r="AN214" s="79"/>
      <c r="AO214" s="36"/>
      <c r="AP214" s="35"/>
      <c r="AQ214" s="35"/>
      <c r="AR214" s="35"/>
      <c r="AS214" s="35"/>
      <c r="AT214" s="35"/>
      <c r="AU214" s="35"/>
      <c r="AV214" s="35"/>
      <c r="AW214" s="35"/>
      <c r="AX214" s="35"/>
      <c r="AY214" s="35"/>
      <c r="AZ214" s="34"/>
      <c r="BA214" s="33"/>
      <c r="BB214" s="32"/>
      <c r="BC214" s="32"/>
      <c r="BD214" s="32"/>
      <c r="BE214" s="31"/>
    </row>
    <row r="215" spans="1:57" ht="33.75" customHeight="1" thickBot="1">
      <c r="A215" s="1093">
        <v>7</v>
      </c>
      <c r="B215" s="1050" t="s">
        <v>1031</v>
      </c>
      <c r="C215" s="1078" t="s">
        <v>734</v>
      </c>
      <c r="D215" s="1078" t="s">
        <v>334</v>
      </c>
      <c r="E215" s="1078" t="s">
        <v>1077</v>
      </c>
      <c r="F215" s="1078" t="s">
        <v>1078</v>
      </c>
      <c r="G215" s="1078" t="s">
        <v>338</v>
      </c>
      <c r="H215" s="70" t="s">
        <v>339</v>
      </c>
      <c r="I215" s="71" t="s">
        <v>968</v>
      </c>
      <c r="J215" s="1384">
        <f>COUNTIF(I215:I241,[3]DATOS!$D$24)</f>
        <v>27</v>
      </c>
      <c r="K215" s="1350" t="str">
        <f>+IF(AND(J215&lt;6,J215&gt;0),"Moderado",IF(AND(J215&lt;12,J215&gt;5),"Mayor",IF(AND(J215&lt;20,J215&gt;11),"Catastrófico","Responda las Preguntas de Impacto")))</f>
        <v>Responda las Preguntas de Impacto</v>
      </c>
      <c r="L215" s="1055" t="str">
        <f>IF(AND(EXACT(G215,"Rara vez"),(EXACT(K215,"Moderado"))),"Moderado",IF(AND(EXACT(G215,"Rara vez"),(EXACT(K215,"Mayor"))),"Alto",IF(AND(EXACT(G215,"Rara vez"),(EXACT(K215,"Catastrófico"))),"Extremo",IF(AND(EXACT(G215,"Improbable"),(EXACT(K215,"Moderado"))),"Moderado",IF(AND(EXACT(G215,"Improbable"),(EXACT(K215,"Mayor"))),"Alto",IF(AND(EXACT(G215,"Improbable"),(EXACT(K215,"Catastrófico"))),"Extremo",IF(AND(EXACT(G215,"Posible"),(EXACT(K215,"Moderado"))),"Alto",IF(AND(EXACT(G215,"Posible"),(EXACT(K215,"Mayor"))),"Extremo",IF(AND(EXACT(G215,"Posible"),(EXACT(K215,"Catastrófico"))),"Extremo",IF(AND(EXACT(G215,"Probable"),(EXACT(K215,"Moderado"))),"Alto",IF(AND(EXACT(G215,"Probable"),(EXACT(K215,"Mayor"))),"Extremo",IF(AND(EXACT(G215,"Probable"),(EXACT(K215,"Catastrófico"))),"Extremo",IF(AND(EXACT(G215,"Casi Seguro"),(EXACT(K215,"Moderado"))),"Extremo",IF(AND(EXACT(G215,"Casi Seguro"),(EXACT(K215,"Mayor"))),"Extremo",IF(AND(EXACT(G215,"Casi Seguro"),(EXACT(K215,"Catastrófico"))),"Extremo","")))))))))))))))</f>
        <v/>
      </c>
      <c r="M215" s="1107" t="str">
        <f>IF(EXACT(L215,"Bajo"),"Evitar el Riesgo, Reducir el Riesgo, Compartir el Riesgo",IF(EXACT(L215,"Moderado"),"Evitar el Riesgo, Reducir el Riesgo, Compartir el Riesgo",IF(EXACT(L215,"Alto"),"Evitar el Riesgo, Reducir el Riesgo, Compartir el Riesgo",IF(EXACT(L215,"Extremo"),"Evitar el Riesgo, Reducir el Riesgo, Compartir el Riesgo",""))))</f>
        <v/>
      </c>
      <c r="N215" s="1095" t="s">
        <v>1079</v>
      </c>
      <c r="O215" s="1078" t="s">
        <v>343</v>
      </c>
      <c r="P215" s="1349" t="s">
        <v>344</v>
      </c>
      <c r="Q215" s="1346" t="s">
        <v>345</v>
      </c>
      <c r="R215" s="1093">
        <f>+IFERROR(VLOOKUP(Q215,[8]DATOS!$E$2:$F$17,2,FALSE),"")</f>
        <v>15</v>
      </c>
      <c r="S215" s="1093">
        <f>SUM(R215:R240)</f>
        <v>100</v>
      </c>
      <c r="T215" s="1093" t="str">
        <f>+IF(AND(S215&lt;=100,S215&gt;=96),"Fuerte",IF(AND(S215&lt;=95,S215&gt;=86),"Moderado",IF(AND(S215&lt;=85,J215&gt;=0),"Débil"," ")))</f>
        <v>Fuerte</v>
      </c>
      <c r="U215" s="1063" t="s">
        <v>346</v>
      </c>
      <c r="V215" s="1093" t="str">
        <f>IF(AND(EXACT(T215,"Fuerte"),(EXACT(U215,"Fuerte"))),"Fuerte",IF(AND(EXACT(T215,"Fuerte"),(EXACT(U215,"Moderado"))),"Moderado",IF(AND(EXACT(T215,"Fuerte"),(EXACT(U215,"Débil"))),"Débil",IF(AND(EXACT(T215,"Moderado"),(EXACT(U215,"Fuerte"))),"Moderado",IF(AND(EXACT(T215,"Moderado"),(EXACT(U215,"Moderado"))),"Moderado",IF(AND(EXACT(T215,"Moderado"),(EXACT(U215,"Débil"))),"Débil",IF(AND(EXACT(T215,"Débil"),(EXACT(U215,"Fuerte"))),"Débil",IF(AND(EXACT(T215,"Débil"),(EXACT(U215,"Moderado"))),"Débil",IF(AND(EXACT(T215,"Débil"),(EXACT(U215,"Débil"))),"Débil",)))))))))</f>
        <v>Fuerte</v>
      </c>
      <c r="W215" s="1093">
        <f>IF(V215="Fuerte",100,IF(V215="Moderado",50,IF(V215="Débil",0)))</f>
        <v>100</v>
      </c>
      <c r="X215" s="1093">
        <f>AVERAGE(W215:W240)</f>
        <v>100</v>
      </c>
      <c r="Y215" s="1078" t="s">
        <v>1080</v>
      </c>
      <c r="Z215" s="1093" t="s">
        <v>971</v>
      </c>
      <c r="AA215" s="1073" t="s">
        <v>1081</v>
      </c>
      <c r="AB215" s="1073" t="str">
        <f>+IF(X215=100,"Fuerte",IF(AND(X215&lt;=99,X215&gt;=50),"Moderado",IF(X215&lt;50,"Débil"," ")))</f>
        <v>Fuerte</v>
      </c>
      <c r="AC215" s="1073" t="s">
        <v>349</v>
      </c>
      <c r="AD215" s="1073" t="s">
        <v>1082</v>
      </c>
      <c r="AE215" s="1078" t="str">
        <f>IF(AND(OR(AD215="Directamente",AD215="Indirectamente",AD215="No Disminuye"),(AB215="Fuerte"),(AC215="Directamente"),(OR(G215="Rara vez",G215="Improbable",G215="Posible"))),"Rara vez",IF(AND(OR(AD215="Directamente",AD215="Indirectamente",AD215="No Disminuye"),(AB215="Fuerte"),(AC215="Directamente"),(G215="Probable")),"Improbable",IF(AND(OR(AD215="Directamente",AD215="Indirectamente",AD215="No Disminuye"),(AB215="Fuerte"),(AC215="Directamente"),(G215="Casi Seguro")),"Posible",IF(AND(AD215="Directamente",AC215="No disminuye",AB215="Fuerte"),G215,IF(AND(OR(AD215="Directamente",AD215="Indirectamente",AD215="No Disminuye"),AB215="Moderado",AC215="Directamente",(OR(G215="Rara vez",G215="Improbable"))),"Rara vez",IF(AND(OR(AD215="Directamente",AD215="Indirectamente",AD215="No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disminuye",AB215="Moderado"),G215,IF(AB215="Débil",G215," ESTA COMBINACION NO ESTÁ CONTEMPLADA EN LA METODOLOGÍA "))))))))))</f>
        <v>Rara vez</v>
      </c>
      <c r="AF215" s="1078" t="str">
        <f>IF(AND(OR(AD215="Directamente",AD215="Indirectamente",AD215="No Disminuye"),AB215="Moderado",AC215="Directamente",(OR(G215="Raro",G215="Improbable"))),"Raro",IF(AND(OR(AD215="Directamente",AD215="Indirectamente",AD215="No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 ")))))</f>
        <v xml:space="preserve"> </v>
      </c>
      <c r="AG215" s="1078" t="str">
        <f>K215</f>
        <v>Responda las Preguntas de Impacto</v>
      </c>
      <c r="AH215" s="1055" t="str">
        <f>IF(AND(EXACT(AE215,"Rara vez"),(EXACT(AG215,"Moderado"))),"Moderado",IF(AND(EXACT(AE215,"Rara vez"),(EXACT(AG215,"Mayor"))),"Alto",IF(AND(EXACT(AE215,"Rara vez"),(EXACT(AG215,"Catastrófico"))),"Extremo",IF(AND(EXACT(AE215,"Improbable"),(EXACT(AG215,"Moderado"))),"Moderado",IF(AND(EXACT(AE215,"Improbable"),(EXACT(AG215,"Mayor"))),"Alto",IF(AND(EXACT(AE215,"Improbable"),(EXACT(AG215,"Catastrófico"))),"Extremo",IF(AND(EXACT(AE215,"Posible"),(EXACT(AG215,"Moderado"))),"Alto",IF(AND(EXACT(AE215,"Posible"),(EXACT(AG215,"Mayor"))),"Extremo",IF(AND(EXACT(AE215,"Posible"),(EXACT(AG215,"Catastrófico"))),"Extremo",IF(AND(EXACT(AE215,"Probable"),(EXACT(AG215,"Moderado"))),"Alto",IF(AND(EXACT(AE215,"Probable"),(EXACT(AG215,"Mayor"))),"Extremo",IF(AND(EXACT(AE215,"Probable"),(EXACT(AG215,"Catastrófico"))),"Extremo",IF(AND(EXACT(AE215,"Casi Seguro"),(EXACT(AG215,"Moderado"))),"Extremo",IF(AND(EXACT(AE215,"Casi Seguro"),(EXACT(AG215,"Mayor"))),"Extremo",IF(AND(EXACT(AE215,"Casi Seguro"),(EXACT(AG215,"Catastrófico"))),"Extremo","")))))))))))))))</f>
        <v/>
      </c>
      <c r="AI215" s="1072" t="str">
        <f>IF(EXACT(L215,"Bajo"),"Evitar el Riesgo, Reducir el Riesgo, Compartir el Riesg",IF(EXACT(L215,"Moderado"),"Evitar el Riesgo, Reducir el Riesgo, Compartir el Riesgo",IF(EXACT(L215,"Alto"),"Evitar el Riesgo, Reducir el Riesgo, Compartir el Riesgo",IF(EXACT(L215,"Extremo"),"Evitar el Riesgo, Reducir el Riesgo, Compartir el Riesgo",""))))</f>
        <v/>
      </c>
      <c r="AJ215" s="1216" t="s">
        <v>1083</v>
      </c>
      <c r="AK215" s="1077">
        <v>43497</v>
      </c>
      <c r="AL215" s="1077">
        <v>43830</v>
      </c>
      <c r="AM215" s="1084" t="s">
        <v>1080</v>
      </c>
      <c r="AN215" s="1057" t="s">
        <v>1084</v>
      </c>
      <c r="AO215" s="1356"/>
      <c r="AP215" s="1359"/>
      <c r="AQ215" s="1359"/>
      <c r="AR215" s="1359"/>
      <c r="AS215" s="1359"/>
      <c r="AT215" s="1359"/>
      <c r="AU215" s="1359"/>
      <c r="AV215" s="1359"/>
      <c r="AW215" s="1359"/>
      <c r="AX215" s="1359"/>
      <c r="AY215" s="1359"/>
      <c r="AZ215" s="1377"/>
      <c r="BA215" s="1380"/>
      <c r="BB215" s="1364"/>
      <c r="BC215" s="1364"/>
      <c r="BD215" s="1364"/>
      <c r="BE215" s="1370"/>
    </row>
    <row r="216" spans="1:57" ht="33.75" customHeight="1" thickBot="1">
      <c r="A216" s="1093"/>
      <c r="B216" s="562"/>
      <c r="C216" s="1078"/>
      <c r="D216" s="1078"/>
      <c r="E216" s="1078"/>
      <c r="F216" s="1078"/>
      <c r="G216" s="1078"/>
      <c r="H216" s="70" t="s">
        <v>354</v>
      </c>
      <c r="I216" s="71" t="s">
        <v>968</v>
      </c>
      <c r="J216" s="1385"/>
      <c r="K216" s="1351"/>
      <c r="L216" s="739"/>
      <c r="M216" s="1082"/>
      <c r="N216" s="1095"/>
      <c r="O216" s="1078"/>
      <c r="P216" s="1349"/>
      <c r="Q216" s="1347"/>
      <c r="R216" s="1093"/>
      <c r="S216" s="1093"/>
      <c r="T216" s="1093"/>
      <c r="U216" s="1064"/>
      <c r="V216" s="1093"/>
      <c r="W216" s="1093"/>
      <c r="X216" s="1093"/>
      <c r="Y216" s="1078"/>
      <c r="Z216" s="1093"/>
      <c r="AA216" s="1073"/>
      <c r="AB216" s="1073"/>
      <c r="AC216" s="1073"/>
      <c r="AD216" s="1073"/>
      <c r="AE216" s="1078"/>
      <c r="AF216" s="1078"/>
      <c r="AG216" s="1078"/>
      <c r="AH216" s="739"/>
      <c r="AI216" s="739"/>
      <c r="AJ216" s="1084"/>
      <c r="AK216" s="1077"/>
      <c r="AL216" s="1077"/>
      <c r="AM216" s="1084"/>
      <c r="AN216" s="1057"/>
      <c r="AO216" s="1357"/>
      <c r="AP216" s="1360"/>
      <c r="AQ216" s="1360"/>
      <c r="AR216" s="1360"/>
      <c r="AS216" s="1360"/>
      <c r="AT216" s="1360"/>
      <c r="AU216" s="1360"/>
      <c r="AV216" s="1360"/>
      <c r="AW216" s="1360"/>
      <c r="AX216" s="1360"/>
      <c r="AY216" s="1360"/>
      <c r="AZ216" s="1378"/>
      <c r="BA216" s="1381"/>
      <c r="BB216" s="1365"/>
      <c r="BC216" s="1365"/>
      <c r="BD216" s="1365"/>
      <c r="BE216" s="1371"/>
    </row>
    <row r="217" spans="1:57" ht="33.75" customHeight="1" thickBot="1">
      <c r="A217" s="1093"/>
      <c r="B217" s="562"/>
      <c r="C217" s="1078"/>
      <c r="D217" s="1078"/>
      <c r="E217" s="1078"/>
      <c r="F217" s="1078"/>
      <c r="G217" s="1078"/>
      <c r="H217" s="70" t="s">
        <v>358</v>
      </c>
      <c r="I217" s="71" t="s">
        <v>968</v>
      </c>
      <c r="J217" s="1385"/>
      <c r="K217" s="1351"/>
      <c r="L217" s="739"/>
      <c r="M217" s="1082"/>
      <c r="N217" s="1095"/>
      <c r="O217" s="1078"/>
      <c r="P217" s="1349"/>
      <c r="Q217" s="1348"/>
      <c r="R217" s="1093"/>
      <c r="S217" s="1093"/>
      <c r="T217" s="1093"/>
      <c r="U217" s="1064"/>
      <c r="V217" s="1093"/>
      <c r="W217" s="1093"/>
      <c r="X217" s="1093"/>
      <c r="Y217" s="1078"/>
      <c r="Z217" s="1093"/>
      <c r="AA217" s="1073"/>
      <c r="AB217" s="1073"/>
      <c r="AC217" s="1073"/>
      <c r="AD217" s="1073"/>
      <c r="AE217" s="1078"/>
      <c r="AF217" s="1078"/>
      <c r="AG217" s="1078"/>
      <c r="AH217" s="739"/>
      <c r="AI217" s="739"/>
      <c r="AJ217" s="1084"/>
      <c r="AK217" s="1077"/>
      <c r="AL217" s="1077"/>
      <c r="AM217" s="1084"/>
      <c r="AN217" s="1057"/>
      <c r="AO217" s="1357"/>
      <c r="AP217" s="1360"/>
      <c r="AQ217" s="1360"/>
      <c r="AR217" s="1360"/>
      <c r="AS217" s="1360"/>
      <c r="AT217" s="1360"/>
      <c r="AU217" s="1360"/>
      <c r="AV217" s="1360"/>
      <c r="AW217" s="1360"/>
      <c r="AX217" s="1360"/>
      <c r="AY217" s="1360"/>
      <c r="AZ217" s="1378"/>
      <c r="BA217" s="1381"/>
      <c r="BB217" s="1365"/>
      <c r="BC217" s="1365"/>
      <c r="BD217" s="1365"/>
      <c r="BE217" s="1371"/>
    </row>
    <row r="218" spans="1:57" ht="33.75" customHeight="1" thickBot="1">
      <c r="A218" s="1093"/>
      <c r="B218" s="562"/>
      <c r="C218" s="1078"/>
      <c r="D218" s="1078"/>
      <c r="E218" s="1078"/>
      <c r="F218" s="1078"/>
      <c r="G218" s="1078"/>
      <c r="H218" s="70" t="s">
        <v>363</v>
      </c>
      <c r="I218" s="71" t="s">
        <v>968</v>
      </c>
      <c r="J218" s="1385"/>
      <c r="K218" s="1351"/>
      <c r="L218" s="739"/>
      <c r="M218" s="1082"/>
      <c r="N218" s="1095"/>
      <c r="O218" s="1078"/>
      <c r="P218" s="1349" t="s">
        <v>355</v>
      </c>
      <c r="Q218" s="1346" t="s">
        <v>356</v>
      </c>
      <c r="R218" s="1093">
        <f>+IFERROR(VLOOKUP(Q218,[8]DATOS!$E$2:$F$17,2,FALSE),"")</f>
        <v>15</v>
      </c>
      <c r="S218" s="1093"/>
      <c r="T218" s="1093"/>
      <c r="U218" s="1064"/>
      <c r="V218" s="1093"/>
      <c r="W218" s="1093"/>
      <c r="X218" s="1093"/>
      <c r="Y218" s="1078"/>
      <c r="Z218" s="1093"/>
      <c r="AA218" s="1073"/>
      <c r="AB218" s="1073"/>
      <c r="AC218" s="1073"/>
      <c r="AD218" s="1073"/>
      <c r="AE218" s="1078"/>
      <c r="AF218" s="1078"/>
      <c r="AG218" s="1078"/>
      <c r="AH218" s="739"/>
      <c r="AI218" s="739"/>
      <c r="AJ218" s="1084"/>
      <c r="AK218" s="1077"/>
      <c r="AL218" s="1077"/>
      <c r="AM218" s="1084"/>
      <c r="AN218" s="1057"/>
      <c r="AO218" s="1357"/>
      <c r="AP218" s="1360"/>
      <c r="AQ218" s="1360"/>
      <c r="AR218" s="1360"/>
      <c r="AS218" s="1360"/>
      <c r="AT218" s="1360"/>
      <c r="AU218" s="1360"/>
      <c r="AV218" s="1360"/>
      <c r="AW218" s="1360"/>
      <c r="AX218" s="1360"/>
      <c r="AY218" s="1360"/>
      <c r="AZ218" s="1378"/>
      <c r="BA218" s="1381"/>
      <c r="BB218" s="1365"/>
      <c r="BC218" s="1365"/>
      <c r="BD218" s="1365"/>
      <c r="BE218" s="1371"/>
    </row>
    <row r="219" spans="1:57" ht="33.75" customHeight="1" thickBot="1">
      <c r="A219" s="1093"/>
      <c r="B219" s="562"/>
      <c r="C219" s="1078"/>
      <c r="D219" s="1078"/>
      <c r="E219" s="1078"/>
      <c r="F219" s="1078"/>
      <c r="G219" s="1078"/>
      <c r="H219" s="70" t="s">
        <v>367</v>
      </c>
      <c r="I219" s="71" t="s">
        <v>968</v>
      </c>
      <c r="J219" s="1385"/>
      <c r="K219" s="1351"/>
      <c r="L219" s="739"/>
      <c r="M219" s="1082"/>
      <c r="N219" s="1095"/>
      <c r="O219" s="1078"/>
      <c r="P219" s="1349"/>
      <c r="Q219" s="1347"/>
      <c r="R219" s="1093"/>
      <c r="S219" s="1093"/>
      <c r="T219" s="1093"/>
      <c r="U219" s="1064"/>
      <c r="V219" s="1093"/>
      <c r="W219" s="1093"/>
      <c r="X219" s="1093"/>
      <c r="Y219" s="1078"/>
      <c r="Z219" s="1093"/>
      <c r="AA219" s="1073"/>
      <c r="AB219" s="1073"/>
      <c r="AC219" s="1073"/>
      <c r="AD219" s="1073"/>
      <c r="AE219" s="1078"/>
      <c r="AF219" s="1078"/>
      <c r="AG219" s="1078"/>
      <c r="AH219" s="739"/>
      <c r="AI219" s="739"/>
      <c r="AJ219" s="1084"/>
      <c r="AK219" s="1077"/>
      <c r="AL219" s="1077"/>
      <c r="AM219" s="1084"/>
      <c r="AN219" s="1057"/>
      <c r="AO219" s="1357"/>
      <c r="AP219" s="1360"/>
      <c r="AQ219" s="1360"/>
      <c r="AR219" s="1360"/>
      <c r="AS219" s="1360"/>
      <c r="AT219" s="1360"/>
      <c r="AU219" s="1360"/>
      <c r="AV219" s="1360"/>
      <c r="AW219" s="1360"/>
      <c r="AX219" s="1360"/>
      <c r="AY219" s="1360"/>
      <c r="AZ219" s="1378"/>
      <c r="BA219" s="1381"/>
      <c r="BB219" s="1365"/>
      <c r="BC219" s="1365"/>
      <c r="BD219" s="1365"/>
      <c r="BE219" s="1371"/>
    </row>
    <row r="220" spans="1:57" ht="33.75" customHeight="1" thickBot="1">
      <c r="A220" s="1093"/>
      <c r="B220" s="562"/>
      <c r="C220" s="1078"/>
      <c r="D220" s="1078"/>
      <c r="E220" s="1078"/>
      <c r="F220" s="1078"/>
      <c r="G220" s="1078"/>
      <c r="H220" s="70" t="s">
        <v>371</v>
      </c>
      <c r="I220" s="71" t="s">
        <v>968</v>
      </c>
      <c r="J220" s="1385"/>
      <c r="K220" s="1351"/>
      <c r="L220" s="739"/>
      <c r="M220" s="1082"/>
      <c r="N220" s="1095"/>
      <c r="O220" s="1078"/>
      <c r="P220" s="1349"/>
      <c r="Q220" s="1347"/>
      <c r="R220" s="1093"/>
      <c r="S220" s="1093"/>
      <c r="T220" s="1093"/>
      <c r="U220" s="1064"/>
      <c r="V220" s="1093"/>
      <c r="W220" s="1093"/>
      <c r="X220" s="1093"/>
      <c r="Y220" s="1078"/>
      <c r="Z220" s="1093"/>
      <c r="AA220" s="1073"/>
      <c r="AB220" s="1073"/>
      <c r="AC220" s="1073"/>
      <c r="AD220" s="1073"/>
      <c r="AE220" s="1078"/>
      <c r="AF220" s="1078"/>
      <c r="AG220" s="1078"/>
      <c r="AH220" s="739"/>
      <c r="AI220" s="739"/>
      <c r="AJ220" s="1084"/>
      <c r="AK220" s="1077"/>
      <c r="AL220" s="1077"/>
      <c r="AM220" s="1084"/>
      <c r="AN220" s="1057"/>
      <c r="AO220" s="1357"/>
      <c r="AP220" s="1360"/>
      <c r="AQ220" s="1360"/>
      <c r="AR220" s="1360"/>
      <c r="AS220" s="1360"/>
      <c r="AT220" s="1360"/>
      <c r="AU220" s="1360"/>
      <c r="AV220" s="1360"/>
      <c r="AW220" s="1360"/>
      <c r="AX220" s="1360"/>
      <c r="AY220" s="1360"/>
      <c r="AZ220" s="1378"/>
      <c r="BA220" s="1381"/>
      <c r="BB220" s="1365"/>
      <c r="BC220" s="1365"/>
      <c r="BD220" s="1365"/>
      <c r="BE220" s="1371"/>
    </row>
    <row r="221" spans="1:57" ht="33.75" customHeight="1" thickBot="1">
      <c r="A221" s="1093"/>
      <c r="B221" s="562"/>
      <c r="C221" s="1078"/>
      <c r="D221" s="1078"/>
      <c r="E221" s="1078"/>
      <c r="F221" s="1078"/>
      <c r="G221" s="1078"/>
      <c r="H221" s="70" t="s">
        <v>375</v>
      </c>
      <c r="I221" s="71" t="s">
        <v>968</v>
      </c>
      <c r="J221" s="1385"/>
      <c r="K221" s="1351"/>
      <c r="L221" s="739"/>
      <c r="M221" s="1082"/>
      <c r="N221" s="1095"/>
      <c r="O221" s="1078"/>
      <c r="P221" s="1349"/>
      <c r="Q221" s="1348"/>
      <c r="R221" s="1093"/>
      <c r="S221" s="1093"/>
      <c r="T221" s="1093"/>
      <c r="U221" s="1064"/>
      <c r="V221" s="1093"/>
      <c r="W221" s="1093"/>
      <c r="X221" s="1093"/>
      <c r="Y221" s="1078"/>
      <c r="Z221" s="1093"/>
      <c r="AA221" s="1073"/>
      <c r="AB221" s="1073"/>
      <c r="AC221" s="1073"/>
      <c r="AD221" s="1073"/>
      <c r="AE221" s="1078"/>
      <c r="AF221" s="1078"/>
      <c r="AG221" s="1078"/>
      <c r="AH221" s="739"/>
      <c r="AI221" s="739"/>
      <c r="AJ221" s="1084"/>
      <c r="AK221" s="1077"/>
      <c r="AL221" s="1077"/>
      <c r="AM221" s="1084"/>
      <c r="AN221" s="1057"/>
      <c r="AO221" s="1357"/>
      <c r="AP221" s="1360"/>
      <c r="AQ221" s="1360"/>
      <c r="AR221" s="1360"/>
      <c r="AS221" s="1360"/>
      <c r="AT221" s="1360"/>
      <c r="AU221" s="1360"/>
      <c r="AV221" s="1360"/>
      <c r="AW221" s="1360"/>
      <c r="AX221" s="1360"/>
      <c r="AY221" s="1360"/>
      <c r="AZ221" s="1378"/>
      <c r="BA221" s="1381"/>
      <c r="BB221" s="1365"/>
      <c r="BC221" s="1365"/>
      <c r="BD221" s="1365"/>
      <c r="BE221" s="1371"/>
    </row>
    <row r="222" spans="1:57" ht="33.75" customHeight="1" thickBot="1">
      <c r="A222" s="1093"/>
      <c r="B222" s="562"/>
      <c r="C222" s="1078"/>
      <c r="D222" s="1078"/>
      <c r="E222" s="1078"/>
      <c r="F222" s="1078"/>
      <c r="G222" s="1078"/>
      <c r="H222" s="70" t="s">
        <v>379</v>
      </c>
      <c r="I222" s="71" t="s">
        <v>968</v>
      </c>
      <c r="J222" s="1385"/>
      <c r="K222" s="1351"/>
      <c r="L222" s="739"/>
      <c r="M222" s="1082"/>
      <c r="N222" s="1095"/>
      <c r="O222" s="1078"/>
      <c r="P222" s="1349" t="s">
        <v>360</v>
      </c>
      <c r="Q222" s="1346" t="s">
        <v>361</v>
      </c>
      <c r="R222" s="1093">
        <f>+IFERROR(VLOOKUP(Q222,[8]DATOS!$E$2:$F$17,2,FALSE),"")</f>
        <v>15</v>
      </c>
      <c r="S222" s="1093"/>
      <c r="T222" s="1093"/>
      <c r="U222" s="1064"/>
      <c r="V222" s="1093"/>
      <c r="W222" s="1093"/>
      <c r="X222" s="1093"/>
      <c r="Y222" s="1078"/>
      <c r="Z222" s="1093"/>
      <c r="AA222" s="1073"/>
      <c r="AB222" s="1073"/>
      <c r="AC222" s="1073"/>
      <c r="AD222" s="1073"/>
      <c r="AE222" s="1078"/>
      <c r="AF222" s="1078"/>
      <c r="AG222" s="1078"/>
      <c r="AH222" s="739"/>
      <c r="AI222" s="739"/>
      <c r="AJ222" s="1084"/>
      <c r="AK222" s="1077"/>
      <c r="AL222" s="1077"/>
      <c r="AM222" s="1084"/>
      <c r="AN222" s="1057"/>
      <c r="AO222" s="1358"/>
      <c r="AP222" s="1361"/>
      <c r="AQ222" s="1361"/>
      <c r="AR222" s="1361"/>
      <c r="AS222" s="1361"/>
      <c r="AT222" s="1361"/>
      <c r="AU222" s="1361"/>
      <c r="AV222" s="1361"/>
      <c r="AW222" s="1361"/>
      <c r="AX222" s="1361"/>
      <c r="AY222" s="1361"/>
      <c r="AZ222" s="1379"/>
      <c r="BA222" s="1382"/>
      <c r="BB222" s="1366"/>
      <c r="BC222" s="1366"/>
      <c r="BD222" s="1366"/>
      <c r="BE222" s="1372"/>
    </row>
    <row r="223" spans="1:57" ht="33.75" customHeight="1" thickBot="1">
      <c r="A223" s="1093"/>
      <c r="B223" s="562"/>
      <c r="C223" s="1078"/>
      <c r="D223" s="1078"/>
      <c r="E223" s="1078"/>
      <c r="F223" s="1078"/>
      <c r="G223" s="1078"/>
      <c r="H223" s="70" t="s">
        <v>381</v>
      </c>
      <c r="I223" s="71" t="s">
        <v>968</v>
      </c>
      <c r="J223" s="1385"/>
      <c r="K223" s="1351"/>
      <c r="L223" s="739"/>
      <c r="M223" s="1082"/>
      <c r="N223" s="1095"/>
      <c r="O223" s="1078"/>
      <c r="P223" s="1349"/>
      <c r="Q223" s="1347"/>
      <c r="R223" s="1093"/>
      <c r="S223" s="1093"/>
      <c r="T223" s="1093"/>
      <c r="U223" s="1064"/>
      <c r="V223" s="1093"/>
      <c r="W223" s="1093"/>
      <c r="X223" s="1093"/>
      <c r="Y223" s="1078"/>
      <c r="Z223" s="1093"/>
      <c r="AA223" s="1073"/>
      <c r="AB223" s="1073"/>
      <c r="AC223" s="1073"/>
      <c r="AD223" s="1073"/>
      <c r="AE223" s="1078"/>
      <c r="AF223" s="1078"/>
      <c r="AG223" s="1078"/>
      <c r="AH223" s="739"/>
      <c r="AI223" s="739"/>
      <c r="AJ223" s="1084"/>
      <c r="AK223" s="1077"/>
      <c r="AL223" s="1077"/>
      <c r="AM223" s="1084"/>
      <c r="AN223" s="1057"/>
      <c r="AO223" s="1373"/>
      <c r="AP223" s="1354"/>
      <c r="AQ223" s="1354"/>
      <c r="AR223" s="1354"/>
      <c r="AS223" s="1354"/>
      <c r="AT223" s="1354"/>
      <c r="AU223" s="1354"/>
      <c r="AV223" s="1354"/>
      <c r="AW223" s="1354"/>
      <c r="AX223" s="1354"/>
      <c r="AY223" s="1354"/>
      <c r="AZ223" s="1362"/>
      <c r="BA223" s="1353"/>
      <c r="BB223" s="1375"/>
      <c r="BC223" s="1375"/>
      <c r="BD223" s="1375"/>
      <c r="BE223" s="1376"/>
    </row>
    <row r="224" spans="1:57" ht="33.75" customHeight="1" thickBot="1">
      <c r="A224" s="1093"/>
      <c r="B224" s="562"/>
      <c r="C224" s="1078"/>
      <c r="D224" s="1078"/>
      <c r="E224" s="1078"/>
      <c r="F224" s="1078"/>
      <c r="G224" s="1078"/>
      <c r="H224" s="70" t="s">
        <v>385</v>
      </c>
      <c r="I224" s="71" t="s">
        <v>968</v>
      </c>
      <c r="J224" s="1385"/>
      <c r="K224" s="1351"/>
      <c r="L224" s="739"/>
      <c r="M224" s="1082"/>
      <c r="N224" s="1095"/>
      <c r="O224" s="1078"/>
      <c r="P224" s="1349"/>
      <c r="Q224" s="1348"/>
      <c r="R224" s="1093"/>
      <c r="S224" s="1093"/>
      <c r="T224" s="1093"/>
      <c r="U224" s="1064"/>
      <c r="V224" s="1093"/>
      <c r="W224" s="1093"/>
      <c r="X224" s="1093"/>
      <c r="Y224" s="1078"/>
      <c r="Z224" s="1093"/>
      <c r="AA224" s="1073"/>
      <c r="AB224" s="1073"/>
      <c r="AC224" s="1073"/>
      <c r="AD224" s="1073"/>
      <c r="AE224" s="1078"/>
      <c r="AF224" s="1078"/>
      <c r="AG224" s="1078"/>
      <c r="AH224" s="739"/>
      <c r="AI224" s="739"/>
      <c r="AJ224" s="1084"/>
      <c r="AK224" s="1077"/>
      <c r="AL224" s="1077"/>
      <c r="AM224" s="1084"/>
      <c r="AN224" s="1057"/>
      <c r="AO224" s="1373"/>
      <c r="AP224" s="1354"/>
      <c r="AQ224" s="1354"/>
      <c r="AR224" s="1354"/>
      <c r="AS224" s="1354"/>
      <c r="AT224" s="1354"/>
      <c r="AU224" s="1354"/>
      <c r="AV224" s="1354"/>
      <c r="AW224" s="1354"/>
      <c r="AX224" s="1354"/>
      <c r="AY224" s="1354"/>
      <c r="AZ224" s="1362"/>
      <c r="BA224" s="1353"/>
      <c r="BB224" s="1375"/>
      <c r="BC224" s="1375"/>
      <c r="BD224" s="1375"/>
      <c r="BE224" s="1376"/>
    </row>
    <row r="225" spans="1:57" ht="33.75" customHeight="1" thickBot="1">
      <c r="A225" s="1093"/>
      <c r="B225" s="562"/>
      <c r="C225" s="1078"/>
      <c r="D225" s="1078"/>
      <c r="E225" s="1078"/>
      <c r="F225" s="1078"/>
      <c r="G225" s="1078"/>
      <c r="H225" s="70" t="s">
        <v>387</v>
      </c>
      <c r="I225" s="71" t="s">
        <v>968</v>
      </c>
      <c r="J225" s="1385"/>
      <c r="K225" s="1351"/>
      <c r="L225" s="739"/>
      <c r="M225" s="1082"/>
      <c r="N225" s="1095"/>
      <c r="O225" s="1078"/>
      <c r="P225" s="1349" t="s">
        <v>364</v>
      </c>
      <c r="Q225" s="1346" t="s">
        <v>365</v>
      </c>
      <c r="R225" s="1093">
        <f>+IFERROR(VLOOKUP(Q225,[8]DATOS!$E$2:$F$17,2,FALSE),"")</f>
        <v>15</v>
      </c>
      <c r="S225" s="1093"/>
      <c r="T225" s="1093"/>
      <c r="U225" s="1064"/>
      <c r="V225" s="1093"/>
      <c r="W225" s="1093"/>
      <c r="X225" s="1093"/>
      <c r="Y225" s="1078"/>
      <c r="Z225" s="1093"/>
      <c r="AA225" s="1073"/>
      <c r="AB225" s="1073"/>
      <c r="AC225" s="1073"/>
      <c r="AD225" s="1073"/>
      <c r="AE225" s="1078"/>
      <c r="AF225" s="1078"/>
      <c r="AG225" s="1078"/>
      <c r="AH225" s="739"/>
      <c r="AI225" s="739"/>
      <c r="AJ225" s="1084"/>
      <c r="AK225" s="1077"/>
      <c r="AL225" s="1077"/>
      <c r="AM225" s="1084"/>
      <c r="AN225" s="1057"/>
      <c r="AO225" s="1373"/>
      <c r="AP225" s="1354"/>
      <c r="AQ225" s="1354"/>
      <c r="AR225" s="1354"/>
      <c r="AS225" s="1354"/>
      <c r="AT225" s="1354"/>
      <c r="AU225" s="1354"/>
      <c r="AV225" s="1354"/>
      <c r="AW225" s="1354"/>
      <c r="AX225" s="1354"/>
      <c r="AY225" s="1354"/>
      <c r="AZ225" s="1362"/>
      <c r="BA225" s="1353"/>
      <c r="BB225" s="1375"/>
      <c r="BC225" s="1375"/>
      <c r="BD225" s="1375"/>
      <c r="BE225" s="1376"/>
    </row>
    <row r="226" spans="1:57" ht="33.75" customHeight="1" thickBot="1">
      <c r="A226" s="1093"/>
      <c r="B226" s="562"/>
      <c r="C226" s="1078"/>
      <c r="D226" s="1078"/>
      <c r="E226" s="1078"/>
      <c r="F226" s="1078"/>
      <c r="G226" s="1078"/>
      <c r="H226" s="70" t="s">
        <v>390</v>
      </c>
      <c r="I226" s="71" t="s">
        <v>968</v>
      </c>
      <c r="J226" s="1385"/>
      <c r="K226" s="1351"/>
      <c r="L226" s="739"/>
      <c r="M226" s="1082"/>
      <c r="N226" s="1095"/>
      <c r="O226" s="1078"/>
      <c r="P226" s="1349"/>
      <c r="Q226" s="1347"/>
      <c r="R226" s="1093"/>
      <c r="S226" s="1093"/>
      <c r="T226" s="1093"/>
      <c r="U226" s="1064"/>
      <c r="V226" s="1093"/>
      <c r="W226" s="1093"/>
      <c r="X226" s="1093"/>
      <c r="Y226" s="1078"/>
      <c r="Z226" s="1093"/>
      <c r="AA226" s="1073"/>
      <c r="AB226" s="1073"/>
      <c r="AC226" s="1073"/>
      <c r="AD226" s="1073"/>
      <c r="AE226" s="1078"/>
      <c r="AF226" s="1078"/>
      <c r="AG226" s="1078"/>
      <c r="AH226" s="739"/>
      <c r="AI226" s="739"/>
      <c r="AJ226" s="1084"/>
      <c r="AK226" s="1077"/>
      <c r="AL226" s="1077"/>
      <c r="AM226" s="1084"/>
      <c r="AN226" s="1057"/>
      <c r="AO226" s="1373"/>
      <c r="AP226" s="1354"/>
      <c r="AQ226" s="1354"/>
      <c r="AR226" s="1354"/>
      <c r="AS226" s="1354"/>
      <c r="AT226" s="1354"/>
      <c r="AU226" s="1354"/>
      <c r="AV226" s="1354"/>
      <c r="AW226" s="1354"/>
      <c r="AX226" s="1354"/>
      <c r="AY226" s="1354"/>
      <c r="AZ226" s="1362"/>
      <c r="BA226" s="1353"/>
      <c r="BB226" s="1375"/>
      <c r="BC226" s="1375"/>
      <c r="BD226" s="1375"/>
      <c r="BE226" s="1376"/>
    </row>
    <row r="227" spans="1:57" ht="33.75" customHeight="1" thickBot="1">
      <c r="A227" s="1093"/>
      <c r="B227" s="562"/>
      <c r="C227" s="1078"/>
      <c r="D227" s="1078"/>
      <c r="E227" s="1078"/>
      <c r="F227" s="1078"/>
      <c r="G227" s="1078"/>
      <c r="H227" s="1096" t="s">
        <v>395</v>
      </c>
      <c r="I227" s="71" t="s">
        <v>968</v>
      </c>
      <c r="J227" s="1385"/>
      <c r="K227" s="1351"/>
      <c r="L227" s="739"/>
      <c r="M227" s="1082"/>
      <c r="N227" s="1095"/>
      <c r="O227" s="1078"/>
      <c r="P227" s="1349"/>
      <c r="Q227" s="1348"/>
      <c r="R227" s="1093"/>
      <c r="S227" s="1093"/>
      <c r="T227" s="1093"/>
      <c r="U227" s="1064"/>
      <c r="V227" s="1093"/>
      <c r="W227" s="1093"/>
      <c r="X227" s="1093"/>
      <c r="Y227" s="1078"/>
      <c r="Z227" s="1093"/>
      <c r="AA227" s="1073"/>
      <c r="AB227" s="1073"/>
      <c r="AC227" s="1073"/>
      <c r="AD227" s="1073"/>
      <c r="AE227" s="1078"/>
      <c r="AF227" s="1078"/>
      <c r="AG227" s="1078"/>
      <c r="AH227" s="739"/>
      <c r="AI227" s="739"/>
      <c r="AJ227" s="1084"/>
      <c r="AK227" s="1077"/>
      <c r="AL227" s="1077"/>
      <c r="AM227" s="1084"/>
      <c r="AN227" s="1057"/>
      <c r="AO227" s="1373"/>
      <c r="AP227" s="1354"/>
      <c r="AQ227" s="1354"/>
      <c r="AR227" s="1354"/>
      <c r="AS227" s="1354"/>
      <c r="AT227" s="1354"/>
      <c r="AU227" s="1354"/>
      <c r="AV227" s="1354"/>
      <c r="AW227" s="1354"/>
      <c r="AX227" s="1354"/>
      <c r="AY227" s="1354"/>
      <c r="AZ227" s="1362"/>
      <c r="BA227" s="1353"/>
      <c r="BB227" s="1375"/>
      <c r="BC227" s="1375"/>
      <c r="BD227" s="1375"/>
      <c r="BE227" s="1376"/>
    </row>
    <row r="228" spans="1:57" ht="33.75" customHeight="1" thickBot="1">
      <c r="A228" s="1093"/>
      <c r="B228" s="562"/>
      <c r="C228" s="1078"/>
      <c r="D228" s="1078"/>
      <c r="E228" s="1078"/>
      <c r="F228" s="1078"/>
      <c r="G228" s="1078"/>
      <c r="H228" s="1096"/>
      <c r="I228" s="71" t="s">
        <v>968</v>
      </c>
      <c r="J228" s="1385"/>
      <c r="K228" s="1351"/>
      <c r="L228" s="739"/>
      <c r="M228" s="1082"/>
      <c r="N228" s="1095"/>
      <c r="O228" s="1078"/>
      <c r="P228" s="1349" t="s">
        <v>368</v>
      </c>
      <c r="Q228" s="1346" t="s">
        <v>369</v>
      </c>
      <c r="R228" s="1093">
        <f>+IFERROR(VLOOKUP(Q228,[8]DATOS!$E$2:$F$17,2,FALSE),"")</f>
        <v>15</v>
      </c>
      <c r="S228" s="1093"/>
      <c r="T228" s="1093"/>
      <c r="U228" s="1064"/>
      <c r="V228" s="1093"/>
      <c r="W228" s="1093"/>
      <c r="X228" s="1093"/>
      <c r="Y228" s="1078"/>
      <c r="Z228" s="1093"/>
      <c r="AA228" s="1073"/>
      <c r="AB228" s="1073"/>
      <c r="AC228" s="1073"/>
      <c r="AD228" s="1073"/>
      <c r="AE228" s="1078"/>
      <c r="AF228" s="1078"/>
      <c r="AG228" s="1078"/>
      <c r="AH228" s="739"/>
      <c r="AI228" s="739"/>
      <c r="AJ228" s="1084"/>
      <c r="AK228" s="1077"/>
      <c r="AL228" s="1077"/>
      <c r="AM228" s="1084"/>
      <c r="AN228" s="1057"/>
      <c r="AO228" s="1373"/>
      <c r="AP228" s="1354"/>
      <c r="AQ228" s="1354"/>
      <c r="AR228" s="1354"/>
      <c r="AS228" s="1354"/>
      <c r="AT228" s="1354"/>
      <c r="AU228" s="1354"/>
      <c r="AV228" s="1354"/>
      <c r="AW228" s="1354"/>
      <c r="AX228" s="1354"/>
      <c r="AY228" s="1354"/>
      <c r="AZ228" s="1362"/>
      <c r="BA228" s="1353"/>
      <c r="BB228" s="1375"/>
      <c r="BC228" s="1375"/>
      <c r="BD228" s="1375"/>
      <c r="BE228" s="1376"/>
    </row>
    <row r="229" spans="1:57" ht="33.75" customHeight="1" thickBot="1">
      <c r="A229" s="1093"/>
      <c r="B229" s="562"/>
      <c r="C229" s="1078"/>
      <c r="D229" s="1078"/>
      <c r="E229" s="1078"/>
      <c r="F229" s="1078"/>
      <c r="G229" s="1078"/>
      <c r="H229" s="1096" t="s">
        <v>397</v>
      </c>
      <c r="I229" s="71" t="s">
        <v>968</v>
      </c>
      <c r="J229" s="1385"/>
      <c r="K229" s="1351"/>
      <c r="L229" s="739"/>
      <c r="M229" s="1082"/>
      <c r="N229" s="1095"/>
      <c r="O229" s="1078"/>
      <c r="P229" s="1349"/>
      <c r="Q229" s="1347"/>
      <c r="R229" s="1093"/>
      <c r="S229" s="1093"/>
      <c r="T229" s="1093"/>
      <c r="U229" s="1064"/>
      <c r="V229" s="1093"/>
      <c r="W229" s="1093"/>
      <c r="X229" s="1093"/>
      <c r="Y229" s="1078"/>
      <c r="Z229" s="1093"/>
      <c r="AA229" s="1073"/>
      <c r="AB229" s="1073"/>
      <c r="AC229" s="1073"/>
      <c r="AD229" s="1073"/>
      <c r="AE229" s="1078"/>
      <c r="AF229" s="1078"/>
      <c r="AG229" s="1078"/>
      <c r="AH229" s="739"/>
      <c r="AI229" s="739"/>
      <c r="AJ229" s="1084"/>
      <c r="AK229" s="1077"/>
      <c r="AL229" s="1077"/>
      <c r="AM229" s="1084"/>
      <c r="AN229" s="1057"/>
      <c r="AO229" s="1373"/>
      <c r="AP229" s="1354"/>
      <c r="AQ229" s="1354"/>
      <c r="AR229" s="1354"/>
      <c r="AS229" s="1354"/>
      <c r="AT229" s="1354"/>
      <c r="AU229" s="1354"/>
      <c r="AV229" s="1354"/>
      <c r="AW229" s="1354"/>
      <c r="AX229" s="1354"/>
      <c r="AY229" s="1354"/>
      <c r="AZ229" s="1362"/>
      <c r="BA229" s="1353"/>
      <c r="BB229" s="1375"/>
      <c r="BC229" s="1375"/>
      <c r="BD229" s="1375"/>
      <c r="BE229" s="1376"/>
    </row>
    <row r="230" spans="1:57" ht="33.75" customHeight="1" thickBot="1">
      <c r="A230" s="1093"/>
      <c r="B230" s="562"/>
      <c r="C230" s="1078"/>
      <c r="D230" s="1078"/>
      <c r="E230" s="1078"/>
      <c r="F230" s="1078"/>
      <c r="G230" s="1078"/>
      <c r="H230" s="1096"/>
      <c r="I230" s="71" t="s">
        <v>968</v>
      </c>
      <c r="J230" s="1385"/>
      <c r="K230" s="1351"/>
      <c r="L230" s="739"/>
      <c r="M230" s="1082"/>
      <c r="N230" s="1095"/>
      <c r="O230" s="1078"/>
      <c r="P230" s="1349"/>
      <c r="Q230" s="1348"/>
      <c r="R230" s="1093"/>
      <c r="S230" s="1093"/>
      <c r="T230" s="1093"/>
      <c r="U230" s="1064"/>
      <c r="V230" s="1093"/>
      <c r="W230" s="1093"/>
      <c r="X230" s="1093"/>
      <c r="Y230" s="1078"/>
      <c r="Z230" s="1093"/>
      <c r="AA230" s="1073"/>
      <c r="AB230" s="1073"/>
      <c r="AC230" s="1073"/>
      <c r="AD230" s="1073"/>
      <c r="AE230" s="1078"/>
      <c r="AF230" s="1078"/>
      <c r="AG230" s="1078"/>
      <c r="AH230" s="739"/>
      <c r="AI230" s="739"/>
      <c r="AJ230" s="1084"/>
      <c r="AK230" s="1077"/>
      <c r="AL230" s="1077"/>
      <c r="AM230" s="1084"/>
      <c r="AN230" s="1057"/>
      <c r="AO230" s="1373"/>
      <c r="AP230" s="1354"/>
      <c r="AQ230" s="1354"/>
      <c r="AR230" s="1354"/>
      <c r="AS230" s="1354"/>
      <c r="AT230" s="1354"/>
      <c r="AU230" s="1354"/>
      <c r="AV230" s="1354"/>
      <c r="AW230" s="1354"/>
      <c r="AX230" s="1354"/>
      <c r="AY230" s="1354"/>
      <c r="AZ230" s="1362"/>
      <c r="BA230" s="1353"/>
      <c r="BB230" s="1375"/>
      <c r="BC230" s="1375"/>
      <c r="BD230" s="1375"/>
      <c r="BE230" s="1376"/>
    </row>
    <row r="231" spans="1:57" ht="33.75" customHeight="1" thickBot="1">
      <c r="A231" s="1093"/>
      <c r="B231" s="562"/>
      <c r="C231" s="1078"/>
      <c r="D231" s="1078"/>
      <c r="E231" s="1078"/>
      <c r="F231" s="1078"/>
      <c r="G231" s="1078"/>
      <c r="H231" s="1096" t="s">
        <v>398</v>
      </c>
      <c r="I231" s="71" t="s">
        <v>968</v>
      </c>
      <c r="J231" s="1385"/>
      <c r="K231" s="1351"/>
      <c r="L231" s="739"/>
      <c r="M231" s="1082"/>
      <c r="N231" s="1095"/>
      <c r="O231" s="1078"/>
      <c r="P231" s="1349" t="s">
        <v>372</v>
      </c>
      <c r="Q231" s="1346" t="s">
        <v>373</v>
      </c>
      <c r="R231" s="1093">
        <f>+IFERROR(VLOOKUP(Q231,[8]DATOS!$E$2:$F$17,2,FALSE),"")</f>
        <v>15</v>
      </c>
      <c r="S231" s="1093"/>
      <c r="T231" s="1093"/>
      <c r="U231" s="1064"/>
      <c r="V231" s="1093"/>
      <c r="W231" s="1093"/>
      <c r="X231" s="1093"/>
      <c r="Y231" s="1078"/>
      <c r="Z231" s="1093"/>
      <c r="AA231" s="1073"/>
      <c r="AB231" s="1073"/>
      <c r="AC231" s="1073"/>
      <c r="AD231" s="1073"/>
      <c r="AE231" s="1078"/>
      <c r="AF231" s="1078"/>
      <c r="AG231" s="1078"/>
      <c r="AH231" s="739"/>
      <c r="AI231" s="739"/>
      <c r="AJ231" s="1084"/>
      <c r="AK231" s="1077"/>
      <c r="AL231" s="1077"/>
      <c r="AM231" s="1084"/>
      <c r="AN231" s="1057"/>
      <c r="AO231" s="1373"/>
      <c r="AP231" s="1354"/>
      <c r="AQ231" s="1354"/>
      <c r="AR231" s="1354"/>
      <c r="AS231" s="1354"/>
      <c r="AT231" s="1354"/>
      <c r="AU231" s="1354"/>
      <c r="AV231" s="1354"/>
      <c r="AW231" s="1354"/>
      <c r="AX231" s="1354"/>
      <c r="AY231" s="1354"/>
      <c r="AZ231" s="1362"/>
      <c r="BA231" s="1353"/>
      <c r="BB231" s="1375"/>
      <c r="BC231" s="1375"/>
      <c r="BD231" s="1375"/>
      <c r="BE231" s="1376"/>
    </row>
    <row r="232" spans="1:57" ht="33.75" customHeight="1" thickBot="1">
      <c r="A232" s="1093"/>
      <c r="B232" s="562"/>
      <c r="C232" s="1078"/>
      <c r="D232" s="1078"/>
      <c r="E232" s="1078"/>
      <c r="F232" s="1078"/>
      <c r="G232" s="1078"/>
      <c r="H232" s="1096"/>
      <c r="I232" s="71" t="s">
        <v>968</v>
      </c>
      <c r="J232" s="1385"/>
      <c r="K232" s="1351"/>
      <c r="L232" s="739"/>
      <c r="M232" s="1082"/>
      <c r="N232" s="1095"/>
      <c r="O232" s="1078"/>
      <c r="P232" s="1349"/>
      <c r="Q232" s="1347"/>
      <c r="R232" s="1093"/>
      <c r="S232" s="1093"/>
      <c r="T232" s="1093"/>
      <c r="U232" s="1064"/>
      <c r="V232" s="1093"/>
      <c r="W232" s="1093"/>
      <c r="X232" s="1093"/>
      <c r="Y232" s="1078"/>
      <c r="Z232" s="1093"/>
      <c r="AA232" s="1073"/>
      <c r="AB232" s="1073"/>
      <c r="AC232" s="1073"/>
      <c r="AD232" s="1073"/>
      <c r="AE232" s="1078"/>
      <c r="AF232" s="1078"/>
      <c r="AG232" s="1078"/>
      <c r="AH232" s="739"/>
      <c r="AI232" s="739"/>
      <c r="AJ232" s="1084"/>
      <c r="AK232" s="1077"/>
      <c r="AL232" s="1077"/>
      <c r="AM232" s="1084"/>
      <c r="AN232" s="1057"/>
      <c r="AO232" s="1373"/>
      <c r="AP232" s="1354"/>
      <c r="AQ232" s="1354"/>
      <c r="AR232" s="1354"/>
      <c r="AS232" s="1354"/>
      <c r="AT232" s="1354"/>
      <c r="AU232" s="1354"/>
      <c r="AV232" s="1354"/>
      <c r="AW232" s="1354"/>
      <c r="AX232" s="1354"/>
      <c r="AY232" s="1354"/>
      <c r="AZ232" s="1362"/>
      <c r="BA232" s="1353"/>
      <c r="BB232" s="1375"/>
      <c r="BC232" s="1375"/>
      <c r="BD232" s="1375"/>
      <c r="BE232" s="1376"/>
    </row>
    <row r="233" spans="1:57" ht="33.75" customHeight="1" thickBot="1">
      <c r="A233" s="1093"/>
      <c r="B233" s="562"/>
      <c r="C233" s="1078"/>
      <c r="D233" s="1078"/>
      <c r="E233" s="1078"/>
      <c r="F233" s="1078"/>
      <c r="G233" s="1078"/>
      <c r="H233" s="1096" t="s">
        <v>399</v>
      </c>
      <c r="I233" s="71" t="s">
        <v>968</v>
      </c>
      <c r="J233" s="1385"/>
      <c r="K233" s="1351"/>
      <c r="L233" s="739"/>
      <c r="M233" s="1082"/>
      <c r="N233" s="1095"/>
      <c r="O233" s="1078"/>
      <c r="P233" s="1349"/>
      <c r="Q233" s="1347"/>
      <c r="R233" s="1093"/>
      <c r="S233" s="1093"/>
      <c r="T233" s="1093"/>
      <c r="U233" s="1064"/>
      <c r="V233" s="1093"/>
      <c r="W233" s="1093"/>
      <c r="X233" s="1093"/>
      <c r="Y233" s="1078"/>
      <c r="Z233" s="1093"/>
      <c r="AA233" s="1073"/>
      <c r="AB233" s="1073"/>
      <c r="AC233" s="1073"/>
      <c r="AD233" s="1073"/>
      <c r="AE233" s="1078"/>
      <c r="AF233" s="1078"/>
      <c r="AG233" s="1078"/>
      <c r="AH233" s="739"/>
      <c r="AI233" s="739"/>
      <c r="AJ233" s="1084"/>
      <c r="AK233" s="1077"/>
      <c r="AL233" s="1077"/>
      <c r="AM233" s="1084"/>
      <c r="AN233" s="1057"/>
      <c r="AO233" s="1373"/>
      <c r="AP233" s="1354"/>
      <c r="AQ233" s="1354"/>
      <c r="AR233" s="1354"/>
      <c r="AS233" s="1354"/>
      <c r="AT233" s="1354"/>
      <c r="AU233" s="1354"/>
      <c r="AV233" s="1354"/>
      <c r="AW233" s="1354"/>
      <c r="AX233" s="1354"/>
      <c r="AY233" s="1354"/>
      <c r="AZ233" s="1362"/>
      <c r="BA233" s="1353"/>
      <c r="BB233" s="1375"/>
      <c r="BC233" s="1375"/>
      <c r="BD233" s="1375"/>
      <c r="BE233" s="1376"/>
    </row>
    <row r="234" spans="1:57" ht="33.75" customHeight="1" thickBot="1">
      <c r="A234" s="1093"/>
      <c r="B234" s="562"/>
      <c r="C234" s="1078"/>
      <c r="D234" s="1078"/>
      <c r="E234" s="1078"/>
      <c r="F234" s="1078"/>
      <c r="G234" s="1078"/>
      <c r="H234" s="1096"/>
      <c r="I234" s="71" t="s">
        <v>968</v>
      </c>
      <c r="J234" s="1385"/>
      <c r="K234" s="1351"/>
      <c r="L234" s="739"/>
      <c r="M234" s="1082"/>
      <c r="N234" s="1095"/>
      <c r="O234" s="1078"/>
      <c r="P234" s="1349"/>
      <c r="Q234" s="1347"/>
      <c r="R234" s="1093"/>
      <c r="S234" s="1093"/>
      <c r="T234" s="1093"/>
      <c r="U234" s="1064"/>
      <c r="V234" s="1093"/>
      <c r="W234" s="1093"/>
      <c r="X234" s="1093"/>
      <c r="Y234" s="1078"/>
      <c r="Z234" s="1093"/>
      <c r="AA234" s="1073"/>
      <c r="AB234" s="1073"/>
      <c r="AC234" s="1073"/>
      <c r="AD234" s="1073"/>
      <c r="AE234" s="1078"/>
      <c r="AF234" s="1078"/>
      <c r="AG234" s="1078"/>
      <c r="AH234" s="739"/>
      <c r="AI234" s="739"/>
      <c r="AJ234" s="1084"/>
      <c r="AK234" s="1077"/>
      <c r="AL234" s="1077"/>
      <c r="AM234" s="1084"/>
      <c r="AN234" s="1057"/>
      <c r="AO234" s="1373"/>
      <c r="AP234" s="1354"/>
      <c r="AQ234" s="1354"/>
      <c r="AR234" s="1354"/>
      <c r="AS234" s="1354"/>
      <c r="AT234" s="1354"/>
      <c r="AU234" s="1354"/>
      <c r="AV234" s="1354"/>
      <c r="AW234" s="1354"/>
      <c r="AX234" s="1354"/>
      <c r="AY234" s="1354"/>
      <c r="AZ234" s="1362"/>
      <c r="BA234" s="1353"/>
      <c r="BB234" s="1375"/>
      <c r="BC234" s="1375"/>
      <c r="BD234" s="1375"/>
      <c r="BE234" s="1376"/>
    </row>
    <row r="235" spans="1:57" ht="33.75" customHeight="1" thickBot="1">
      <c r="A235" s="1093"/>
      <c r="B235" s="562"/>
      <c r="C235" s="1078"/>
      <c r="D235" s="1078"/>
      <c r="E235" s="1078"/>
      <c r="F235" s="1078"/>
      <c r="G235" s="1078"/>
      <c r="H235" s="1096" t="s">
        <v>400</v>
      </c>
      <c r="I235" s="71" t="s">
        <v>968</v>
      </c>
      <c r="J235" s="1385"/>
      <c r="K235" s="1351"/>
      <c r="L235" s="739"/>
      <c r="M235" s="1082"/>
      <c r="N235" s="1095"/>
      <c r="O235" s="1078"/>
      <c r="P235" s="1349"/>
      <c r="Q235" s="1348"/>
      <c r="R235" s="1093"/>
      <c r="S235" s="1093"/>
      <c r="T235" s="1093"/>
      <c r="U235" s="1064"/>
      <c r="V235" s="1093"/>
      <c r="W235" s="1093"/>
      <c r="X235" s="1093"/>
      <c r="Y235" s="1078"/>
      <c r="Z235" s="1093"/>
      <c r="AA235" s="1073"/>
      <c r="AB235" s="1073"/>
      <c r="AC235" s="1073"/>
      <c r="AD235" s="1073"/>
      <c r="AE235" s="1078"/>
      <c r="AF235" s="1078"/>
      <c r="AG235" s="1078"/>
      <c r="AH235" s="739"/>
      <c r="AI235" s="739"/>
      <c r="AJ235" s="1084"/>
      <c r="AK235" s="1077"/>
      <c r="AL235" s="1077"/>
      <c r="AM235" s="1084"/>
      <c r="AN235" s="1057"/>
      <c r="AO235" s="1373"/>
      <c r="AP235" s="1354"/>
      <c r="AQ235" s="1354"/>
      <c r="AR235" s="1354"/>
      <c r="AS235" s="1354"/>
      <c r="AT235" s="1354"/>
      <c r="AU235" s="1354"/>
      <c r="AV235" s="1354"/>
      <c r="AW235" s="1354"/>
      <c r="AX235" s="1354"/>
      <c r="AY235" s="1354"/>
      <c r="AZ235" s="1362"/>
      <c r="BA235" s="1353"/>
      <c r="BB235" s="1375"/>
      <c r="BC235" s="1375"/>
      <c r="BD235" s="1375"/>
      <c r="BE235" s="1376"/>
    </row>
    <row r="236" spans="1:57" ht="33.75" customHeight="1" thickBot="1">
      <c r="A236" s="1093"/>
      <c r="B236" s="562"/>
      <c r="C236" s="1078"/>
      <c r="D236" s="1078"/>
      <c r="E236" s="1078"/>
      <c r="F236" s="1078"/>
      <c r="G236" s="1078"/>
      <c r="H236" s="1096"/>
      <c r="I236" s="71" t="s">
        <v>968</v>
      </c>
      <c r="J236" s="1385"/>
      <c r="K236" s="1351"/>
      <c r="L236" s="739"/>
      <c r="M236" s="1082"/>
      <c r="N236" s="1095"/>
      <c r="O236" s="1078"/>
      <c r="P236" s="1349" t="s">
        <v>376</v>
      </c>
      <c r="Q236" s="1346" t="s">
        <v>377</v>
      </c>
      <c r="R236" s="1093">
        <f>+IFERROR(VLOOKUP(Q236,[8]DATOS!$E$2:$F$17,2,FALSE),"")</f>
        <v>10</v>
      </c>
      <c r="S236" s="1093"/>
      <c r="T236" s="1093"/>
      <c r="U236" s="1064"/>
      <c r="V236" s="1093"/>
      <c r="W236" s="1093"/>
      <c r="X236" s="1093"/>
      <c r="Y236" s="1078"/>
      <c r="Z236" s="1093"/>
      <c r="AA236" s="1073"/>
      <c r="AB236" s="1073"/>
      <c r="AC236" s="1073"/>
      <c r="AD236" s="1073"/>
      <c r="AE236" s="1078"/>
      <c r="AF236" s="1078"/>
      <c r="AG236" s="1078"/>
      <c r="AH236" s="739"/>
      <c r="AI236" s="739"/>
      <c r="AJ236" s="1084"/>
      <c r="AK236" s="1077"/>
      <c r="AL236" s="1077"/>
      <c r="AM236" s="1084"/>
      <c r="AN236" s="1057"/>
      <c r="AO236" s="1373"/>
      <c r="AP236" s="1354"/>
      <c r="AQ236" s="1354"/>
      <c r="AR236" s="1354"/>
      <c r="AS236" s="1354"/>
      <c r="AT236" s="1354"/>
      <c r="AU236" s="1354"/>
      <c r="AV236" s="1354"/>
      <c r="AW236" s="1354"/>
      <c r="AX236" s="1354"/>
      <c r="AY236" s="1354"/>
      <c r="AZ236" s="1362"/>
      <c r="BA236" s="1353"/>
      <c r="BB236" s="1375"/>
      <c r="BC236" s="1375"/>
      <c r="BD236" s="1375"/>
      <c r="BE236" s="1376"/>
    </row>
    <row r="237" spans="1:57" ht="33.75" customHeight="1" thickBot="1">
      <c r="A237" s="1093"/>
      <c r="B237" s="562"/>
      <c r="C237" s="1078"/>
      <c r="D237" s="1078"/>
      <c r="E237" s="1078"/>
      <c r="F237" s="1078"/>
      <c r="G237" s="1078"/>
      <c r="H237" s="1096" t="s">
        <v>401</v>
      </c>
      <c r="I237" s="71" t="s">
        <v>968</v>
      </c>
      <c r="J237" s="1385"/>
      <c r="K237" s="1351"/>
      <c r="L237" s="739"/>
      <c r="M237" s="1082"/>
      <c r="N237" s="1095"/>
      <c r="O237" s="1078"/>
      <c r="P237" s="1349"/>
      <c r="Q237" s="1347"/>
      <c r="R237" s="1093"/>
      <c r="S237" s="1093"/>
      <c r="T237" s="1093"/>
      <c r="U237" s="1064"/>
      <c r="V237" s="1093"/>
      <c r="W237" s="1093"/>
      <c r="X237" s="1093"/>
      <c r="Y237" s="1078"/>
      <c r="Z237" s="1093"/>
      <c r="AA237" s="1073"/>
      <c r="AB237" s="1073"/>
      <c r="AC237" s="1073"/>
      <c r="AD237" s="1073"/>
      <c r="AE237" s="1078"/>
      <c r="AF237" s="1078"/>
      <c r="AG237" s="1078"/>
      <c r="AH237" s="739"/>
      <c r="AI237" s="739"/>
      <c r="AJ237" s="1084"/>
      <c r="AK237" s="1077"/>
      <c r="AL237" s="1077"/>
      <c r="AM237" s="1084"/>
      <c r="AN237" s="1057"/>
      <c r="AO237" s="1373"/>
      <c r="AP237" s="1354"/>
      <c r="AQ237" s="1354"/>
      <c r="AR237" s="1354"/>
      <c r="AS237" s="1354"/>
      <c r="AT237" s="1354"/>
      <c r="AU237" s="1354"/>
      <c r="AV237" s="1354"/>
      <c r="AW237" s="1354"/>
      <c r="AX237" s="1354"/>
      <c r="AY237" s="1354"/>
      <c r="AZ237" s="1362"/>
      <c r="BA237" s="1353"/>
      <c r="BB237" s="1375"/>
      <c r="BC237" s="1375"/>
      <c r="BD237" s="1375"/>
      <c r="BE237" s="1376"/>
    </row>
    <row r="238" spans="1:57" ht="33.75" customHeight="1" thickBot="1">
      <c r="A238" s="1093"/>
      <c r="B238" s="562"/>
      <c r="C238" s="1078"/>
      <c r="D238" s="1078"/>
      <c r="E238" s="1078"/>
      <c r="F238" s="1078"/>
      <c r="G238" s="1078"/>
      <c r="H238" s="1096"/>
      <c r="I238" s="71" t="s">
        <v>968</v>
      </c>
      <c r="J238" s="1385"/>
      <c r="K238" s="1351"/>
      <c r="L238" s="739"/>
      <c r="M238" s="1082"/>
      <c r="N238" s="1095"/>
      <c r="O238" s="1078"/>
      <c r="P238" s="1349"/>
      <c r="Q238" s="1347"/>
      <c r="R238" s="1093"/>
      <c r="S238" s="1093"/>
      <c r="T238" s="1093"/>
      <c r="U238" s="1064"/>
      <c r="V238" s="1093"/>
      <c r="W238" s="1093"/>
      <c r="X238" s="1093"/>
      <c r="Y238" s="1078"/>
      <c r="Z238" s="1093"/>
      <c r="AA238" s="1073"/>
      <c r="AB238" s="1073"/>
      <c r="AC238" s="1073"/>
      <c r="AD238" s="1073"/>
      <c r="AE238" s="1078"/>
      <c r="AF238" s="1078"/>
      <c r="AG238" s="1078"/>
      <c r="AH238" s="739"/>
      <c r="AI238" s="739"/>
      <c r="AJ238" s="1084"/>
      <c r="AK238" s="1077"/>
      <c r="AL238" s="1077"/>
      <c r="AM238" s="1084"/>
      <c r="AN238" s="1057"/>
      <c r="AO238" s="1373"/>
      <c r="AP238" s="1354"/>
      <c r="AQ238" s="1354"/>
      <c r="AR238" s="1354"/>
      <c r="AS238" s="1354"/>
      <c r="AT238" s="1354"/>
      <c r="AU238" s="1354"/>
      <c r="AV238" s="1354"/>
      <c r="AW238" s="1354"/>
      <c r="AX238" s="1354"/>
      <c r="AY238" s="1354"/>
      <c r="AZ238" s="1362"/>
      <c r="BA238" s="1353"/>
      <c r="BB238" s="1375"/>
      <c r="BC238" s="1375"/>
      <c r="BD238" s="1375"/>
      <c r="BE238" s="1376"/>
    </row>
    <row r="239" spans="1:57" ht="33.75" customHeight="1" thickBot="1">
      <c r="A239" s="1093"/>
      <c r="B239" s="562"/>
      <c r="C239" s="1078"/>
      <c r="D239" s="1078"/>
      <c r="E239" s="1078"/>
      <c r="F239" s="1078"/>
      <c r="G239" s="1078"/>
      <c r="H239" s="1096" t="s">
        <v>402</v>
      </c>
      <c r="I239" s="71" t="s">
        <v>968</v>
      </c>
      <c r="J239" s="1385"/>
      <c r="K239" s="1351"/>
      <c r="L239" s="739"/>
      <c r="M239" s="1082"/>
      <c r="N239" s="1095"/>
      <c r="O239" s="1078"/>
      <c r="P239" s="1349"/>
      <c r="Q239" s="1347"/>
      <c r="R239" s="1093"/>
      <c r="S239" s="1093"/>
      <c r="T239" s="1093"/>
      <c r="U239" s="1064"/>
      <c r="V239" s="1093"/>
      <c r="W239" s="1093"/>
      <c r="X239" s="1093"/>
      <c r="Y239" s="1078"/>
      <c r="Z239" s="1093"/>
      <c r="AA239" s="1073"/>
      <c r="AB239" s="1073"/>
      <c r="AC239" s="1073"/>
      <c r="AD239" s="1073"/>
      <c r="AE239" s="1078"/>
      <c r="AF239" s="1078"/>
      <c r="AG239" s="1078"/>
      <c r="AH239" s="739"/>
      <c r="AI239" s="739"/>
      <c r="AJ239" s="1084"/>
      <c r="AK239" s="1077"/>
      <c r="AL239" s="1077"/>
      <c r="AM239" s="1084"/>
      <c r="AN239" s="1057"/>
      <c r="AO239" s="1373"/>
      <c r="AP239" s="1354"/>
      <c r="AQ239" s="1354"/>
      <c r="AR239" s="1354"/>
      <c r="AS239" s="1354"/>
      <c r="AT239" s="1354"/>
      <c r="AU239" s="1354"/>
      <c r="AV239" s="1354"/>
      <c r="AW239" s="1354"/>
      <c r="AX239" s="1354"/>
      <c r="AY239" s="1354"/>
      <c r="AZ239" s="1362"/>
      <c r="BA239" s="1353"/>
      <c r="BB239" s="1375"/>
      <c r="BC239" s="1375"/>
      <c r="BD239" s="1375"/>
      <c r="BE239" s="1376"/>
    </row>
    <row r="240" spans="1:57" ht="33.75" customHeight="1" thickBot="1">
      <c r="A240" s="1093"/>
      <c r="B240" s="562"/>
      <c r="C240" s="1078"/>
      <c r="D240" s="1078"/>
      <c r="E240" s="1078"/>
      <c r="F240" s="1078"/>
      <c r="G240" s="1078"/>
      <c r="H240" s="1096"/>
      <c r="I240" s="71" t="s">
        <v>968</v>
      </c>
      <c r="J240" s="1385"/>
      <c r="K240" s="1351"/>
      <c r="L240" s="739"/>
      <c r="M240" s="1082"/>
      <c r="N240" s="1095"/>
      <c r="O240" s="1078"/>
      <c r="P240" s="1349"/>
      <c r="Q240" s="1348"/>
      <c r="R240" s="1093"/>
      <c r="S240" s="1093"/>
      <c r="T240" s="1093"/>
      <c r="U240" s="1133"/>
      <c r="V240" s="1093"/>
      <c r="W240" s="1093"/>
      <c r="X240" s="1093"/>
      <c r="Y240" s="1078"/>
      <c r="Z240" s="1093"/>
      <c r="AA240" s="1073"/>
      <c r="AB240" s="1073"/>
      <c r="AC240" s="1073"/>
      <c r="AD240" s="1073"/>
      <c r="AE240" s="1078"/>
      <c r="AF240" s="1078"/>
      <c r="AG240" s="1078"/>
      <c r="AH240" s="739"/>
      <c r="AI240" s="739"/>
      <c r="AJ240" s="1084"/>
      <c r="AK240" s="1077"/>
      <c r="AL240" s="1077"/>
      <c r="AM240" s="1084"/>
      <c r="AN240" s="1057"/>
      <c r="AO240" s="1374"/>
      <c r="AP240" s="1355"/>
      <c r="AQ240" s="1355"/>
      <c r="AR240" s="1355"/>
      <c r="AS240" s="1355"/>
      <c r="AT240" s="1355"/>
      <c r="AU240" s="1355"/>
      <c r="AV240" s="1355"/>
      <c r="AW240" s="1355"/>
      <c r="AX240" s="1355"/>
      <c r="AY240" s="1355"/>
      <c r="AZ240" s="1363"/>
      <c r="BA240" s="1387"/>
      <c r="BB240" s="1388"/>
      <c r="BC240" s="1388"/>
      <c r="BD240" s="1388"/>
      <c r="BE240" s="1383"/>
    </row>
    <row r="241" spans="1:57" ht="105.75" thickBot="1">
      <c r="A241" s="1093"/>
      <c r="B241" s="1051"/>
      <c r="C241" s="1078"/>
      <c r="D241" s="1078"/>
      <c r="E241" s="1078"/>
      <c r="F241" s="1078"/>
      <c r="G241" s="1078"/>
      <c r="H241" s="41"/>
      <c r="I241" s="71" t="s">
        <v>968</v>
      </c>
      <c r="J241" s="1386"/>
      <c r="K241" s="1352"/>
      <c r="L241" s="739"/>
      <c r="M241" s="1235"/>
      <c r="N241" s="44"/>
      <c r="O241" s="66"/>
      <c r="P241" s="66"/>
      <c r="Q241" s="66"/>
      <c r="R241" s="66"/>
      <c r="S241" s="66"/>
      <c r="T241" s="66"/>
      <c r="U241" s="66"/>
      <c r="V241" s="66"/>
      <c r="W241" s="66"/>
      <c r="X241" s="66"/>
      <c r="Y241" s="66"/>
      <c r="Z241" s="66"/>
      <c r="AA241" s="66"/>
      <c r="AB241" s="66"/>
      <c r="AC241" s="66"/>
      <c r="AD241" s="66"/>
      <c r="AE241" s="81"/>
      <c r="AF241" s="81"/>
      <c r="AG241" s="81"/>
      <c r="AH241" s="739"/>
      <c r="AI241" s="740"/>
      <c r="AJ241" s="77" t="s">
        <v>1085</v>
      </c>
      <c r="AK241" s="52" t="s">
        <v>1074</v>
      </c>
      <c r="AL241" s="52" t="s">
        <v>1075</v>
      </c>
      <c r="AM241" s="64" t="s">
        <v>1086</v>
      </c>
      <c r="AN241" s="45"/>
    </row>
    <row r="242" spans="1:57" ht="46.5" customHeight="1" thickBot="1">
      <c r="A242" s="1052">
        <v>8</v>
      </c>
      <c r="B242" s="1035" t="s">
        <v>1031</v>
      </c>
      <c r="C242" s="1055" t="s">
        <v>668</v>
      </c>
      <c r="D242" s="1056" t="s">
        <v>334</v>
      </c>
      <c r="E242" s="1055" t="s">
        <v>1087</v>
      </c>
      <c r="F242" s="1056" t="s">
        <v>1088</v>
      </c>
      <c r="G242" s="1060" t="s">
        <v>338</v>
      </c>
      <c r="H242" s="28" t="s">
        <v>339</v>
      </c>
      <c r="I242" s="71" t="s">
        <v>968</v>
      </c>
      <c r="J242" s="1138">
        <f>COUNTIF(I242:I267,[3]DATOS!$D$24)</f>
        <v>26</v>
      </c>
      <c r="K242" s="1103" t="str">
        <f>+IF(AND(J242&lt;6,J242&gt;0),"Moderado",IF(AND(J242&lt;12,J242&gt;5),"Mayor",IF(AND(J242&lt;20,J242&gt;11),"Catastrófico","Responda las Preguntas de Impacto")))</f>
        <v>Responda las Preguntas de Impacto</v>
      </c>
      <c r="L242" s="1055" t="str">
        <f>IF(AND(EXACT(G242,"Rara vez"),(EXACT(K242,"Moderado"))),"Moderado",IF(AND(EXACT(G242,"Rara vez"),(EXACT(K242,"Mayor"))),"Alto",IF(AND(EXACT(G242,"Rara vez"),(EXACT(K242,"Catastrófico"))),"Extremo",IF(AND(EXACT(G242,"Improbable"),(EXACT(K242,"Moderado"))),"Moderado",IF(AND(EXACT(G242,"Improbable"),(EXACT(K242,"Mayor"))),"Alto",IF(AND(EXACT(G242,"Improbable"),(EXACT(K242,"Catastrófico"))),"Extremo",IF(AND(EXACT(G242,"Posible"),(EXACT(K242,"Moderado"))),"Alto",IF(AND(EXACT(G242,"Posible"),(EXACT(K242,"Mayor"))),"Extremo",IF(AND(EXACT(G242,"Posible"),(EXACT(K242,"Catastrófico"))),"Extremo",IF(AND(EXACT(G242,"Probable"),(EXACT(K242,"Moderado"))),"Alto",IF(AND(EXACT(G242,"Probable"),(EXACT(K242,"Mayor"))),"Extremo",IF(AND(EXACT(G242,"Probable"),(EXACT(K242,"Catastrófico"))),"Extremo",IF(AND(EXACT(G242,"Casi Seguro"),(EXACT(K242,"Moderado"))),"Extremo",IF(AND(EXACT(G242,"Casi Seguro"),(EXACT(K242,"Mayor"))),"Extremo",IF(AND(EXACT(G242,"Casi Seguro"),(EXACT(K242,"Catastrófico"))),"Extremo","")))))))))))))))</f>
        <v/>
      </c>
      <c r="M242" s="1105" t="str">
        <f>IF(EXACT(L242,"Bajo"),"Evitar el Riesgo, Reducir el Riesgo, Compartir el Riesgo",IF(EXACT(L242,"Moderado"),"Evitar el Riesgo, Reducir el Riesgo, Compartir el Riesgo",IF(EXACT(L242,"Alto"),"Evitar el Riesgo, Reducir el Riesgo, Compartir el Riesgo",IF(EXACT(L242,"Extremo"),"Evitar el Riesgo, Reducir el Riesgo, Compartir el Riesgo",""))))</f>
        <v/>
      </c>
      <c r="N242" s="1098" t="s">
        <v>1089</v>
      </c>
      <c r="O242" s="1099" t="s">
        <v>343</v>
      </c>
      <c r="P242" s="26" t="s">
        <v>344</v>
      </c>
      <c r="Q242" s="22" t="s">
        <v>345</v>
      </c>
      <c r="R242" s="22">
        <f>+IFERROR(VLOOKUP(Q242,[10]DATOS!$E$2:$F$17,2,FALSE),"")</f>
        <v>15</v>
      </c>
      <c r="S242" s="1100">
        <f>SUM(R242:R249)</f>
        <v>100</v>
      </c>
      <c r="T242" s="1093" t="str">
        <f>+IF(AND(S242&lt;=100,S242&gt;=96),"Fuerte",IF(AND(S242&lt;=95,S242&gt;=86),"Moderado",IF(AND(S242&lt;=85,J242&gt;=0),"Débil"," ")))</f>
        <v>Fuerte</v>
      </c>
      <c r="U242" s="1093" t="s">
        <v>346</v>
      </c>
      <c r="V242" s="1093" t="str">
        <f>IF(AND(EXACT(T242,"Fuerte"),(EXACT(U242,"Fuerte"))),"Fuerte",IF(AND(EXACT(T242,"Fuerte"),(EXACT(U242,"Moderado"))),"Moderado",IF(AND(EXACT(T242,"Fuerte"),(EXACT(U242,"Débil"))),"Débil",IF(AND(EXACT(T242,"Moderado"),(EXACT(U242,"Fuerte"))),"Moderado",IF(AND(EXACT(T242,"Moderado"),(EXACT(U242,"Moderado"))),"Moderado",IF(AND(EXACT(T242,"Moderado"),(EXACT(U242,"Débil"))),"Débil",IF(AND(EXACT(T242,"Débil"),(EXACT(U242,"Fuerte"))),"Débil",IF(AND(EXACT(T242,"Débil"),(EXACT(U242,"Moderado"))),"Débil",IF(AND(EXACT(T242,"Débil"),(EXACT(U242,"Débil"))),"Débil",)))))))))</f>
        <v>Fuerte</v>
      </c>
      <c r="W242" s="1093">
        <f>IF(V242="Fuerte",100,IF(V242="Moderado",50,IF(V242="Débil",0)))</f>
        <v>100</v>
      </c>
      <c r="X242" s="1063">
        <f>AVERAGE(W242:W267)</f>
        <v>100</v>
      </c>
      <c r="Y242" s="1072" t="s">
        <v>1090</v>
      </c>
      <c r="Z242" s="1063" t="s">
        <v>989</v>
      </c>
      <c r="AA242" s="1074" t="s">
        <v>1091</v>
      </c>
      <c r="AB242" s="1113" t="str">
        <f>+IF(X242=100,"Fuerte",IF(AND(X242&lt;=99,X242&gt;=50),"Moderado",IF(X242&lt;50,"Débil"," ")))</f>
        <v>Fuerte</v>
      </c>
      <c r="AC242" s="1073" t="s">
        <v>349</v>
      </c>
      <c r="AD242" s="1073" t="s">
        <v>349</v>
      </c>
      <c r="AE242" s="1075" t="str">
        <f>IF(AND(OR(AD242="Directamente",AD242="Indirectamente",AD242="No Disminuye"),(AB242="Fuerte"),(AC242="Directamente"),(OR(G242="Rara vez",G242="Improbable",G242="Posible"))),"Rara vez",IF(AND(OR(AD242="Directamente",AD242="Indirectamente",AD242="No Disminuye"),(AB242="Fuerte"),(AC242="Directamente"),(G242="Probable")),"Improbable",IF(AND(OR(AD242="Directamente",AD242="Indirectamente",AD242="No Disminuye"),(AB242="Fuerte"),(AC242="Directamente"),(G242="Casi Seguro")),"Posible",IF(AND(AD242="Directamente",AC242="No disminuye",AB242="Fuerte"),G242,IF(AND(OR(AD242="Directamente",AD242="Indirectamente",AD242="No Disminuye"),AB242="Moderado",AC242="Directamente",(OR(G242="Rara vez",G242="Improbable"))),"Rara vez",IF(AND(OR(AD242="Directamente",AD242="Indirectamente",AD242="No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disminuye",AB242="Moderado"),G242,IF(AB242="Débil",G242," ESTA COMBINACION NO ESTÁ CONTEMPLADA EN LA METODOLOGÍA "))))))))))</f>
        <v>Rara vez</v>
      </c>
      <c r="AF242" s="1055" t="str">
        <f>IF(AND(OR(AD242="Directamente",AD242="Indirectamente",AD242="No Disminuye"),AB242="Moderado",AC242="Directamente",(OR(G242="Raro",G242="Improbable"))),"Raro",IF(AND(OR(AD242="Directamente",AD242="Indirectamente",AD242="No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 ")))))</f>
        <v xml:space="preserve"> </v>
      </c>
      <c r="AG242" s="1055" t="str">
        <f>K242</f>
        <v>Responda las Preguntas de Impacto</v>
      </c>
      <c r="AH242" s="1055" t="str">
        <f>IF(AND(EXACT(AE242,"Rara vez"),(EXACT(AG242,"Moderado"))),"Moderado",IF(AND(EXACT(AE242,"Rara vez"),(EXACT(AG242,"Mayor"))),"Alto",IF(AND(EXACT(AE242,"Rara vez"),(EXACT(AG242,"Catastrófico"))),"Extremo",IF(AND(EXACT(AE242,"Improbable"),(EXACT(AG242,"Moderado"))),"Moderado",IF(AND(EXACT(AE242,"Improbable"),(EXACT(AG242,"Mayor"))),"Alto",IF(AND(EXACT(AE242,"Improbable"),(EXACT(AG242,"Catastrófico"))),"Extremo",IF(AND(EXACT(AE242,"Posible"),(EXACT(AG242,"Moderado"))),"Alto",IF(AND(EXACT(AE242,"Posible"),(EXACT(AG242,"Mayor"))),"Extremo",IF(AND(EXACT(AE242,"Posible"),(EXACT(AG242,"Catastrófico"))),"Extremo",IF(AND(EXACT(AE242,"Probable"),(EXACT(AG242,"Moderado"))),"Alto",IF(AND(EXACT(AE242,"Probable"),(EXACT(AG242,"Mayor"))),"Extremo",IF(AND(EXACT(AE242,"Probable"),(EXACT(AG242,"Catastrófico"))),"Extremo",IF(AND(EXACT(AE242,"Casi Seguro"),(EXACT(AG242,"Moderado"))),"Extremo",IF(AND(EXACT(AE242,"Casi Seguro"),(EXACT(AG242,"Mayor"))),"Extremo",IF(AND(EXACT(AE242,"Casi Seguro"),(EXACT(AG242,"Catastrófico"))),"Extremo","")))))))))))))))</f>
        <v/>
      </c>
      <c r="AI242" s="1081" t="str">
        <f>IF(EXACT(L242,"Bajo"),"Evitar el Riesgo, Reducir el Riesgo, Compartir el Riesg",IF(EXACT(L242,"Moderado"),"Evitar el Riesgo, Reducir el Riesgo, Compartir el Riesgo",IF(EXACT(L242,"Alto"),"Evitar el Riesgo, Reducir el Riesgo, Compartir el Riesgo",IF(EXACT(L242,"Extremo"),"Evitar el Riesgo, Reducir el Riesgo, Compartir el Riesgo",""))))</f>
        <v/>
      </c>
      <c r="AJ242" s="1084" t="s">
        <v>1092</v>
      </c>
      <c r="AK242" s="1085">
        <v>43466</v>
      </c>
      <c r="AL242" s="1065">
        <v>43830</v>
      </c>
      <c r="AM242" s="1068" t="s">
        <v>1093</v>
      </c>
      <c r="AN242" s="1058" t="s">
        <v>1094</v>
      </c>
      <c r="AO242" s="1160"/>
      <c r="AP242" s="1156"/>
      <c r="AQ242" s="1156"/>
      <c r="AR242" s="1156"/>
      <c r="AS242" s="1156"/>
      <c r="AT242" s="1156"/>
      <c r="AU242" s="1156"/>
      <c r="AV242" s="1156"/>
      <c r="AW242" s="1156"/>
      <c r="AX242" s="1156"/>
      <c r="AY242" s="1156"/>
      <c r="AZ242" s="1157"/>
      <c r="BA242" s="1198"/>
      <c r="BB242" s="1199"/>
      <c r="BC242" s="1199"/>
      <c r="BD242" s="1199"/>
      <c r="BE242" s="1182"/>
    </row>
    <row r="243" spans="1:57" ht="30" customHeight="1" thickBot="1">
      <c r="A243" s="1053"/>
      <c r="B243" s="562"/>
      <c r="C243" s="739"/>
      <c r="D243" s="1057"/>
      <c r="E243" s="739"/>
      <c r="F243" s="1057"/>
      <c r="G243" s="1061"/>
      <c r="H243" s="24" t="s">
        <v>354</v>
      </c>
      <c r="I243" s="71" t="s">
        <v>968</v>
      </c>
      <c r="J243" s="1139"/>
      <c r="K243" s="1104"/>
      <c r="L243" s="739"/>
      <c r="M243" s="1106"/>
      <c r="N243" s="1095"/>
      <c r="O243" s="1078"/>
      <c r="P243" s="26" t="s">
        <v>355</v>
      </c>
      <c r="Q243" s="22" t="s">
        <v>356</v>
      </c>
      <c r="R243" s="22">
        <f>+IFERROR(VLOOKUP(Q243,[10]DATOS!$E$2:$F$17,2,FALSE),"")</f>
        <v>15</v>
      </c>
      <c r="S243" s="1101"/>
      <c r="T243" s="1093"/>
      <c r="U243" s="1093"/>
      <c r="V243" s="1093"/>
      <c r="W243" s="1093"/>
      <c r="X243" s="1064"/>
      <c r="Y243" s="739"/>
      <c r="Z243" s="1064"/>
      <c r="AA243" s="1089"/>
      <c r="AB243" s="1114"/>
      <c r="AC243" s="1073"/>
      <c r="AD243" s="1073"/>
      <c r="AE243" s="1076"/>
      <c r="AF243" s="739"/>
      <c r="AG243" s="739"/>
      <c r="AH243" s="739"/>
      <c r="AI243" s="1082"/>
      <c r="AJ243" s="1084"/>
      <c r="AK243" s="1066"/>
      <c r="AL243" s="1066"/>
      <c r="AM243" s="1069"/>
      <c r="AN243" s="1083"/>
      <c r="AO243" s="1161"/>
      <c r="AP243" s="1064"/>
      <c r="AQ243" s="1064"/>
      <c r="AR243" s="1064"/>
      <c r="AS243" s="1064"/>
      <c r="AT243" s="1064"/>
      <c r="AU243" s="1064"/>
      <c r="AV243" s="1064"/>
      <c r="AW243" s="1064"/>
      <c r="AX243" s="1064"/>
      <c r="AY243" s="1064"/>
      <c r="AZ243" s="1158"/>
      <c r="BA243" s="1006"/>
      <c r="BB243" s="1200"/>
      <c r="BC243" s="1200"/>
      <c r="BD243" s="1200"/>
      <c r="BE243" s="1183"/>
    </row>
    <row r="244" spans="1:57" ht="30" customHeight="1" thickBot="1">
      <c r="A244" s="1053"/>
      <c r="B244" s="562"/>
      <c r="C244" s="739"/>
      <c r="D244" s="1057"/>
      <c r="E244" s="739"/>
      <c r="F244" s="1057"/>
      <c r="G244" s="1061"/>
      <c r="H244" s="24" t="s">
        <v>358</v>
      </c>
      <c r="I244" s="71" t="s">
        <v>968</v>
      </c>
      <c r="J244" s="1139"/>
      <c r="K244" s="1104"/>
      <c r="L244" s="739"/>
      <c r="M244" s="1106"/>
      <c r="N244" s="1095"/>
      <c r="O244" s="1078"/>
      <c r="P244" s="26" t="s">
        <v>360</v>
      </c>
      <c r="Q244" s="22" t="s">
        <v>361</v>
      </c>
      <c r="R244" s="22">
        <f>+IFERROR(VLOOKUP(Q244,[10]DATOS!$E$2:$F$17,2,FALSE),"")</f>
        <v>15</v>
      </c>
      <c r="S244" s="1101"/>
      <c r="T244" s="1093"/>
      <c r="U244" s="1093"/>
      <c r="V244" s="1093"/>
      <c r="W244" s="1093"/>
      <c r="X244" s="1064"/>
      <c r="Y244" s="739"/>
      <c r="Z244" s="1064"/>
      <c r="AA244" s="1089"/>
      <c r="AB244" s="1114"/>
      <c r="AC244" s="1073"/>
      <c r="AD244" s="1073"/>
      <c r="AE244" s="1076"/>
      <c r="AF244" s="739"/>
      <c r="AG244" s="739"/>
      <c r="AH244" s="739"/>
      <c r="AI244" s="1082"/>
      <c r="AJ244" s="1084"/>
      <c r="AK244" s="1066"/>
      <c r="AL244" s="1066"/>
      <c r="AM244" s="1069"/>
      <c r="AN244" s="1083"/>
      <c r="AO244" s="1161"/>
      <c r="AP244" s="1064"/>
      <c r="AQ244" s="1064"/>
      <c r="AR244" s="1064"/>
      <c r="AS244" s="1064"/>
      <c r="AT244" s="1064"/>
      <c r="AU244" s="1064"/>
      <c r="AV244" s="1064"/>
      <c r="AW244" s="1064"/>
      <c r="AX244" s="1064"/>
      <c r="AY244" s="1064"/>
      <c r="AZ244" s="1158"/>
      <c r="BA244" s="1006"/>
      <c r="BB244" s="1200"/>
      <c r="BC244" s="1200"/>
      <c r="BD244" s="1200"/>
      <c r="BE244" s="1183"/>
    </row>
    <row r="245" spans="1:57" ht="30" customHeight="1" thickBot="1">
      <c r="A245" s="1053"/>
      <c r="B245" s="562"/>
      <c r="C245" s="739"/>
      <c r="D245" s="1057"/>
      <c r="E245" s="739"/>
      <c r="F245" s="1057"/>
      <c r="G245" s="1061"/>
      <c r="H245" s="24" t="s">
        <v>363</v>
      </c>
      <c r="I245" s="71" t="s">
        <v>968</v>
      </c>
      <c r="J245" s="1139"/>
      <c r="K245" s="1104"/>
      <c r="L245" s="739"/>
      <c r="M245" s="1106"/>
      <c r="N245" s="1095"/>
      <c r="O245" s="1078"/>
      <c r="P245" s="26" t="s">
        <v>364</v>
      </c>
      <c r="Q245" s="22" t="s">
        <v>365</v>
      </c>
      <c r="R245" s="22">
        <f>+IFERROR(VLOOKUP(Q245,[10]DATOS!$E$2:$F$17,2,FALSE),"")</f>
        <v>15</v>
      </c>
      <c r="S245" s="1101"/>
      <c r="T245" s="1093"/>
      <c r="U245" s="1093"/>
      <c r="V245" s="1093"/>
      <c r="W245" s="1093"/>
      <c r="X245" s="1064"/>
      <c r="Y245" s="739"/>
      <c r="Z245" s="1064"/>
      <c r="AA245" s="1089"/>
      <c r="AB245" s="1114"/>
      <c r="AC245" s="1073"/>
      <c r="AD245" s="1073"/>
      <c r="AE245" s="1076"/>
      <c r="AF245" s="739"/>
      <c r="AG245" s="739"/>
      <c r="AH245" s="739"/>
      <c r="AI245" s="1082"/>
      <c r="AJ245" s="1084"/>
      <c r="AK245" s="1066"/>
      <c r="AL245" s="1066"/>
      <c r="AM245" s="1069"/>
      <c r="AN245" s="1083"/>
      <c r="AO245" s="1161"/>
      <c r="AP245" s="1064"/>
      <c r="AQ245" s="1064"/>
      <c r="AR245" s="1064"/>
      <c r="AS245" s="1064"/>
      <c r="AT245" s="1064"/>
      <c r="AU245" s="1064"/>
      <c r="AV245" s="1064"/>
      <c r="AW245" s="1064"/>
      <c r="AX245" s="1064"/>
      <c r="AY245" s="1064"/>
      <c r="AZ245" s="1158"/>
      <c r="BA245" s="1006"/>
      <c r="BB245" s="1200"/>
      <c r="BC245" s="1200"/>
      <c r="BD245" s="1200"/>
      <c r="BE245" s="1183"/>
    </row>
    <row r="246" spans="1:57" ht="30" customHeight="1" thickBot="1">
      <c r="A246" s="1053"/>
      <c r="B246" s="562"/>
      <c r="C246" s="739"/>
      <c r="D246" s="1057"/>
      <c r="E246" s="739"/>
      <c r="F246" s="1057"/>
      <c r="G246" s="1061"/>
      <c r="H246" s="24" t="s">
        <v>367</v>
      </c>
      <c r="I246" s="71" t="s">
        <v>968</v>
      </c>
      <c r="J246" s="1139"/>
      <c r="K246" s="1104"/>
      <c r="L246" s="739"/>
      <c r="M246" s="1106"/>
      <c r="N246" s="1095"/>
      <c r="O246" s="1078"/>
      <c r="P246" s="26" t="s">
        <v>368</v>
      </c>
      <c r="Q246" s="22" t="s">
        <v>369</v>
      </c>
      <c r="R246" s="22">
        <f>+IFERROR(VLOOKUP(Q246,[10]DATOS!$E$2:$F$17,2,FALSE),"")</f>
        <v>15</v>
      </c>
      <c r="S246" s="1101"/>
      <c r="T246" s="1093"/>
      <c r="U246" s="1093"/>
      <c r="V246" s="1093"/>
      <c r="W246" s="1093"/>
      <c r="X246" s="1064"/>
      <c r="Y246" s="739"/>
      <c r="Z246" s="1064"/>
      <c r="AA246" s="1089"/>
      <c r="AB246" s="1114"/>
      <c r="AC246" s="1073"/>
      <c r="AD246" s="1073"/>
      <c r="AE246" s="1076"/>
      <c r="AF246" s="739"/>
      <c r="AG246" s="739"/>
      <c r="AH246" s="739"/>
      <c r="AI246" s="1082"/>
      <c r="AJ246" s="1084"/>
      <c r="AK246" s="1066"/>
      <c r="AL246" s="1066"/>
      <c r="AM246" s="1069"/>
      <c r="AN246" s="1083"/>
      <c r="AO246" s="1161"/>
      <c r="AP246" s="1064"/>
      <c r="AQ246" s="1064"/>
      <c r="AR246" s="1064"/>
      <c r="AS246" s="1064"/>
      <c r="AT246" s="1064"/>
      <c r="AU246" s="1064"/>
      <c r="AV246" s="1064"/>
      <c r="AW246" s="1064"/>
      <c r="AX246" s="1064"/>
      <c r="AY246" s="1064"/>
      <c r="AZ246" s="1158"/>
      <c r="BA246" s="1006"/>
      <c r="BB246" s="1200"/>
      <c r="BC246" s="1200"/>
      <c r="BD246" s="1200"/>
      <c r="BE246" s="1183"/>
    </row>
    <row r="247" spans="1:57" ht="30" customHeight="1" thickBot="1">
      <c r="A247" s="1053"/>
      <c r="B247" s="562"/>
      <c r="C247" s="739"/>
      <c r="D247" s="1057"/>
      <c r="E247" s="739"/>
      <c r="F247" s="1057"/>
      <c r="G247" s="1061"/>
      <c r="H247" s="24" t="s">
        <v>371</v>
      </c>
      <c r="I247" s="71" t="s">
        <v>968</v>
      </c>
      <c r="J247" s="1139"/>
      <c r="K247" s="1104"/>
      <c r="L247" s="739"/>
      <c r="M247" s="1106"/>
      <c r="N247" s="1095"/>
      <c r="O247" s="1078"/>
      <c r="P247" s="27" t="s">
        <v>372</v>
      </c>
      <c r="Q247" s="22" t="s">
        <v>373</v>
      </c>
      <c r="R247" s="22">
        <f>+IFERROR(VLOOKUP(Q247,[10]DATOS!$E$2:$F$17,2,FALSE),"")</f>
        <v>15</v>
      </c>
      <c r="S247" s="1101"/>
      <c r="T247" s="1093"/>
      <c r="U247" s="1093"/>
      <c r="V247" s="1093"/>
      <c r="W247" s="1093"/>
      <c r="X247" s="1064"/>
      <c r="Y247" s="739"/>
      <c r="Z247" s="1064"/>
      <c r="AA247" s="1089"/>
      <c r="AB247" s="1114"/>
      <c r="AC247" s="1073"/>
      <c r="AD247" s="1073"/>
      <c r="AE247" s="1076"/>
      <c r="AF247" s="739"/>
      <c r="AG247" s="739"/>
      <c r="AH247" s="739"/>
      <c r="AI247" s="1082"/>
      <c r="AJ247" s="1084"/>
      <c r="AK247" s="1066"/>
      <c r="AL247" s="1066"/>
      <c r="AM247" s="1069"/>
      <c r="AN247" s="1083"/>
      <c r="AO247" s="1161"/>
      <c r="AP247" s="1064"/>
      <c r="AQ247" s="1064"/>
      <c r="AR247" s="1064"/>
      <c r="AS247" s="1064"/>
      <c r="AT247" s="1064"/>
      <c r="AU247" s="1064"/>
      <c r="AV247" s="1064"/>
      <c r="AW247" s="1064"/>
      <c r="AX247" s="1064"/>
      <c r="AY247" s="1064"/>
      <c r="AZ247" s="1158"/>
      <c r="BA247" s="1006"/>
      <c r="BB247" s="1200"/>
      <c r="BC247" s="1200"/>
      <c r="BD247" s="1200"/>
      <c r="BE247" s="1183"/>
    </row>
    <row r="248" spans="1:57" ht="30" customHeight="1" thickBot="1">
      <c r="A248" s="1053"/>
      <c r="B248" s="562"/>
      <c r="C248" s="739"/>
      <c r="D248" s="1057"/>
      <c r="E248" s="739"/>
      <c r="F248" s="1057"/>
      <c r="G248" s="1061"/>
      <c r="H248" s="24" t="s">
        <v>375</v>
      </c>
      <c r="I248" s="71" t="s">
        <v>968</v>
      </c>
      <c r="J248" s="1139"/>
      <c r="K248" s="1104"/>
      <c r="L248" s="739"/>
      <c r="M248" s="1106"/>
      <c r="N248" s="1095"/>
      <c r="O248" s="1078"/>
      <c r="P248" s="26" t="s">
        <v>376</v>
      </c>
      <c r="Q248" s="26" t="s">
        <v>377</v>
      </c>
      <c r="R248" s="26">
        <f>+IFERROR(VLOOKUP(Q248,[10]DATOS!$E$2:$F$17,2,FALSE),"")</f>
        <v>10</v>
      </c>
      <c r="S248" s="1101"/>
      <c r="T248" s="1093"/>
      <c r="U248" s="1093"/>
      <c r="V248" s="1093"/>
      <c r="W248" s="1093"/>
      <c r="X248" s="1064"/>
      <c r="Y248" s="739"/>
      <c r="Z248" s="1064"/>
      <c r="AA248" s="1089"/>
      <c r="AB248" s="1114"/>
      <c r="AC248" s="1073"/>
      <c r="AD248" s="1073"/>
      <c r="AE248" s="1076"/>
      <c r="AF248" s="739"/>
      <c r="AG248" s="739"/>
      <c r="AH248" s="739"/>
      <c r="AI248" s="1082"/>
      <c r="AJ248" s="1084"/>
      <c r="AK248" s="1066"/>
      <c r="AL248" s="1066"/>
      <c r="AM248" s="1069"/>
      <c r="AN248" s="1083"/>
      <c r="AO248" s="1161"/>
      <c r="AP248" s="1064"/>
      <c r="AQ248" s="1064"/>
      <c r="AR248" s="1064"/>
      <c r="AS248" s="1064"/>
      <c r="AT248" s="1064"/>
      <c r="AU248" s="1064"/>
      <c r="AV248" s="1064"/>
      <c r="AW248" s="1064"/>
      <c r="AX248" s="1064"/>
      <c r="AY248" s="1064"/>
      <c r="AZ248" s="1158"/>
      <c r="BA248" s="1006"/>
      <c r="BB248" s="1200"/>
      <c r="BC248" s="1200"/>
      <c r="BD248" s="1200"/>
      <c r="BE248" s="1183"/>
    </row>
    <row r="249" spans="1:57" ht="72" customHeight="1" thickBot="1">
      <c r="A249" s="1053"/>
      <c r="B249" s="562"/>
      <c r="C249" s="739"/>
      <c r="D249" s="1057"/>
      <c r="E249" s="1059"/>
      <c r="F249" s="1057"/>
      <c r="G249" s="1061"/>
      <c r="H249" s="24" t="s">
        <v>379</v>
      </c>
      <c r="I249" s="71" t="s">
        <v>968</v>
      </c>
      <c r="J249" s="1139"/>
      <c r="K249" s="1104"/>
      <c r="L249" s="739"/>
      <c r="M249" s="1106"/>
      <c r="N249" s="1095"/>
      <c r="O249" s="1078"/>
      <c r="P249" s="25"/>
      <c r="Q249" s="25"/>
      <c r="R249" s="25"/>
      <c r="S249" s="1102"/>
      <c r="T249" s="1093"/>
      <c r="U249" s="1093"/>
      <c r="V249" s="1093"/>
      <c r="W249" s="1093"/>
      <c r="X249" s="1064"/>
      <c r="Y249" s="1059"/>
      <c r="Z249" s="1088"/>
      <c r="AA249" s="1090"/>
      <c r="AB249" s="1114"/>
      <c r="AC249" s="1073"/>
      <c r="AD249" s="1073"/>
      <c r="AE249" s="1076"/>
      <c r="AF249" s="739"/>
      <c r="AG249" s="739"/>
      <c r="AH249" s="739"/>
      <c r="AI249" s="1082"/>
      <c r="AJ249" s="1084"/>
      <c r="AK249" s="1067"/>
      <c r="AL249" s="1067"/>
      <c r="AM249" s="1070"/>
      <c r="AN249" s="1083"/>
      <c r="AO249" s="1162"/>
      <c r="AP249" s="1088"/>
      <c r="AQ249" s="1088"/>
      <c r="AR249" s="1088"/>
      <c r="AS249" s="1088"/>
      <c r="AT249" s="1088"/>
      <c r="AU249" s="1088"/>
      <c r="AV249" s="1088"/>
      <c r="AW249" s="1088"/>
      <c r="AX249" s="1088"/>
      <c r="AY249" s="1088"/>
      <c r="AZ249" s="1159"/>
      <c r="BA249" s="1007"/>
      <c r="BB249" s="1201"/>
      <c r="BC249" s="1201"/>
      <c r="BD249" s="1201"/>
      <c r="BE249" s="1184"/>
    </row>
    <row r="250" spans="1:57" ht="30" customHeight="1" thickBot="1">
      <c r="A250" s="1053"/>
      <c r="B250" s="562"/>
      <c r="C250" s="739"/>
      <c r="D250" s="1057"/>
      <c r="E250" s="1094" t="s">
        <v>1095</v>
      </c>
      <c r="F250" s="1057"/>
      <c r="G250" s="1061"/>
      <c r="H250" s="24" t="s">
        <v>381</v>
      </c>
      <c r="I250" s="71" t="s">
        <v>968</v>
      </c>
      <c r="J250" s="1139"/>
      <c r="K250" s="1104"/>
      <c r="L250" s="739"/>
      <c r="M250" s="1106"/>
      <c r="N250" s="1095" t="s">
        <v>1096</v>
      </c>
      <c r="O250" s="1055" t="s">
        <v>343</v>
      </c>
      <c r="P250" s="22" t="s">
        <v>344</v>
      </c>
      <c r="Q250" s="22" t="s">
        <v>345</v>
      </c>
      <c r="R250" s="22">
        <f>+IFERROR(VLOOKUP(Q250,[10]DATOS!$E$2:$F$17,2,FALSE),"")</f>
        <v>15</v>
      </c>
      <c r="S250" s="1063">
        <f>SUM(R250:R259)</f>
        <v>100</v>
      </c>
      <c r="T250" s="1063" t="str">
        <f>+IF(AND(S250&lt;=100,S250&gt;=96),"Fuerte",IF(AND(S250&lt;=95,S250&gt;=86),"Moderado",IF(AND(S250&lt;=85,J250&gt;=0),"Débil"," ")))</f>
        <v>Fuerte</v>
      </c>
      <c r="U250" s="1063" t="s">
        <v>346</v>
      </c>
      <c r="V250" s="1063" t="str">
        <f>IF(AND(EXACT(T250,"Fuerte"),(EXACT(U250,"Fuerte"))),"Fuerte",IF(AND(EXACT(T250,"Fuerte"),(EXACT(U250,"Moderado"))),"Moderado",IF(AND(EXACT(T250,"Fuerte"),(EXACT(U250,"Débil"))),"Débil",IF(AND(EXACT(T250,"Moderado"),(EXACT(U250,"Fuerte"))),"Moderado",IF(AND(EXACT(T250,"Moderado"),(EXACT(U250,"Moderado"))),"Moderado",IF(AND(EXACT(T250,"Moderado"),(EXACT(U250,"Débil"))),"Débil",IF(AND(EXACT(T250,"Débil"),(EXACT(U250,"Fuerte"))),"Débil",IF(AND(EXACT(T250,"Débil"),(EXACT(U250,"Moderado"))),"Débil",IF(AND(EXACT(T250,"Débil"),(EXACT(U250,"Débil"))),"Débil",)))))))))</f>
        <v>Fuerte</v>
      </c>
      <c r="W250" s="1063">
        <f>IF(V250="Fuerte",100,IF(V250="Moderado",50,IF(V250="Débil",0)))</f>
        <v>100</v>
      </c>
      <c r="X250" s="1064"/>
      <c r="Y250" s="1072" t="s">
        <v>1097</v>
      </c>
      <c r="Z250" s="1115" t="s">
        <v>996</v>
      </c>
      <c r="AA250" s="1072" t="s">
        <v>1098</v>
      </c>
      <c r="AB250" s="1114"/>
      <c r="AC250" s="1073"/>
      <c r="AD250" s="1073"/>
      <c r="AE250" s="1076"/>
      <c r="AF250" s="739"/>
      <c r="AG250" s="739"/>
      <c r="AH250" s="739"/>
      <c r="AI250" s="1082"/>
      <c r="AJ250" s="1389" t="s">
        <v>1099</v>
      </c>
      <c r="AK250" s="1065">
        <v>43466</v>
      </c>
      <c r="AL250" s="1065">
        <v>43830</v>
      </c>
      <c r="AM250" s="1072" t="s">
        <v>1100</v>
      </c>
      <c r="AN250" s="1083"/>
      <c r="AO250" s="1188"/>
      <c r="AP250" s="1093"/>
      <c r="AQ250" s="1093"/>
      <c r="AR250" s="1093"/>
      <c r="AS250" s="1093"/>
      <c r="AT250" s="1093"/>
      <c r="AU250" s="1093"/>
      <c r="AV250" s="1093"/>
      <c r="AW250" s="1093"/>
      <c r="AX250" s="1093"/>
      <c r="AY250" s="1093"/>
      <c r="AZ250" s="1179"/>
      <c r="BA250" s="1180"/>
      <c r="BB250" s="1181"/>
      <c r="BC250" s="1181"/>
      <c r="BD250" s="1181"/>
      <c r="BE250" s="1178"/>
    </row>
    <row r="251" spans="1:57" ht="30" customHeight="1" thickBot="1">
      <c r="A251" s="1053"/>
      <c r="B251" s="562"/>
      <c r="C251" s="739"/>
      <c r="D251" s="1057"/>
      <c r="E251" s="1061"/>
      <c r="F251" s="1057"/>
      <c r="G251" s="1061"/>
      <c r="H251" s="24" t="s">
        <v>385</v>
      </c>
      <c r="I251" s="71" t="s">
        <v>968</v>
      </c>
      <c r="J251" s="1139"/>
      <c r="K251" s="1104"/>
      <c r="L251" s="739"/>
      <c r="M251" s="1106"/>
      <c r="N251" s="1095"/>
      <c r="O251" s="739"/>
      <c r="P251" s="23" t="s">
        <v>355</v>
      </c>
      <c r="Q251" s="22" t="s">
        <v>356</v>
      </c>
      <c r="R251" s="22">
        <f>+IFERROR(VLOOKUP(Q251,[10]DATOS!$E$2:$F$17,2,FALSE),"")</f>
        <v>15</v>
      </c>
      <c r="S251" s="1064"/>
      <c r="T251" s="1064"/>
      <c r="U251" s="1064"/>
      <c r="V251" s="1064"/>
      <c r="W251" s="1064"/>
      <c r="X251" s="1064"/>
      <c r="Y251" s="739"/>
      <c r="Z251" s="1064"/>
      <c r="AA251" s="739"/>
      <c r="AB251" s="1114"/>
      <c r="AC251" s="1073"/>
      <c r="AD251" s="1073"/>
      <c r="AE251" s="1076"/>
      <c r="AF251" s="739"/>
      <c r="AG251" s="739"/>
      <c r="AH251" s="739"/>
      <c r="AI251" s="1082"/>
      <c r="AJ251" s="1390"/>
      <c r="AK251" s="1066"/>
      <c r="AL251" s="1066"/>
      <c r="AM251" s="739"/>
      <c r="AN251" s="1083"/>
      <c r="AO251" s="1188"/>
      <c r="AP251" s="1093"/>
      <c r="AQ251" s="1093"/>
      <c r="AR251" s="1093"/>
      <c r="AS251" s="1093"/>
      <c r="AT251" s="1093"/>
      <c r="AU251" s="1093"/>
      <c r="AV251" s="1093"/>
      <c r="AW251" s="1093"/>
      <c r="AX251" s="1093"/>
      <c r="AY251" s="1093"/>
      <c r="AZ251" s="1179"/>
      <c r="BA251" s="1180"/>
      <c r="BB251" s="1181"/>
      <c r="BC251" s="1181"/>
      <c r="BD251" s="1181"/>
      <c r="BE251" s="1178"/>
    </row>
    <row r="252" spans="1:57" ht="30" customHeight="1" thickBot="1">
      <c r="A252" s="1053"/>
      <c r="B252" s="562"/>
      <c r="C252" s="739"/>
      <c r="D252" s="1057"/>
      <c r="E252" s="1061"/>
      <c r="F252" s="1057"/>
      <c r="G252" s="1061"/>
      <c r="H252" s="24" t="s">
        <v>387</v>
      </c>
      <c r="I252" s="71" t="s">
        <v>968</v>
      </c>
      <c r="J252" s="1139"/>
      <c r="K252" s="1104"/>
      <c r="L252" s="739"/>
      <c r="M252" s="1106"/>
      <c r="N252" s="1095"/>
      <c r="O252" s="739"/>
      <c r="P252" s="23" t="s">
        <v>360</v>
      </c>
      <c r="Q252" s="22" t="s">
        <v>361</v>
      </c>
      <c r="R252" s="22">
        <f>+IFERROR(VLOOKUP(Q252,[10]DATOS!$E$2:$F$17,2,FALSE),"")</f>
        <v>15</v>
      </c>
      <c r="S252" s="1064"/>
      <c r="T252" s="1064"/>
      <c r="U252" s="1064"/>
      <c r="V252" s="1064"/>
      <c r="W252" s="1064"/>
      <c r="X252" s="1064"/>
      <c r="Y252" s="739"/>
      <c r="Z252" s="1064"/>
      <c r="AA252" s="739"/>
      <c r="AB252" s="1114"/>
      <c r="AC252" s="1073"/>
      <c r="AD252" s="1073"/>
      <c r="AE252" s="1076"/>
      <c r="AF252" s="739"/>
      <c r="AG252" s="739"/>
      <c r="AH252" s="739"/>
      <c r="AI252" s="1082"/>
      <c r="AJ252" s="1390"/>
      <c r="AK252" s="1066"/>
      <c r="AL252" s="1066"/>
      <c r="AM252" s="739"/>
      <c r="AN252" s="1083"/>
      <c r="AO252" s="1188"/>
      <c r="AP252" s="1093"/>
      <c r="AQ252" s="1093"/>
      <c r="AR252" s="1093"/>
      <c r="AS252" s="1093"/>
      <c r="AT252" s="1093"/>
      <c r="AU252" s="1093"/>
      <c r="AV252" s="1093"/>
      <c r="AW252" s="1093"/>
      <c r="AX252" s="1093"/>
      <c r="AY252" s="1093"/>
      <c r="AZ252" s="1179"/>
      <c r="BA252" s="1180"/>
      <c r="BB252" s="1181"/>
      <c r="BC252" s="1181"/>
      <c r="BD252" s="1181"/>
      <c r="BE252" s="1178"/>
    </row>
    <row r="253" spans="1:57" ht="30" customHeight="1" thickBot="1">
      <c r="A253" s="1053"/>
      <c r="B253" s="562"/>
      <c r="C253" s="739"/>
      <c r="D253" s="1057"/>
      <c r="E253" s="1061"/>
      <c r="F253" s="1057"/>
      <c r="G253" s="1061"/>
      <c r="H253" s="24" t="s">
        <v>390</v>
      </c>
      <c r="I253" s="71" t="s">
        <v>968</v>
      </c>
      <c r="J253" s="1139"/>
      <c r="K253" s="1104"/>
      <c r="L253" s="739"/>
      <c r="M253" s="1106"/>
      <c r="N253" s="1095"/>
      <c r="O253" s="739"/>
      <c r="P253" s="23" t="s">
        <v>364</v>
      </c>
      <c r="Q253" s="22" t="s">
        <v>365</v>
      </c>
      <c r="R253" s="22">
        <f>+IFERROR(VLOOKUP(Q253,[10]DATOS!$E$2:$F$17,2,FALSE),"")</f>
        <v>15</v>
      </c>
      <c r="S253" s="1064"/>
      <c r="T253" s="1064"/>
      <c r="U253" s="1064"/>
      <c r="V253" s="1064"/>
      <c r="W253" s="1064"/>
      <c r="X253" s="1064"/>
      <c r="Y253" s="739"/>
      <c r="Z253" s="1064"/>
      <c r="AA253" s="739"/>
      <c r="AB253" s="1114"/>
      <c r="AC253" s="1073"/>
      <c r="AD253" s="1073"/>
      <c r="AE253" s="1076"/>
      <c r="AF253" s="739"/>
      <c r="AG253" s="739"/>
      <c r="AH253" s="739"/>
      <c r="AI253" s="1082"/>
      <c r="AJ253" s="1390"/>
      <c r="AK253" s="1066"/>
      <c r="AL253" s="1066"/>
      <c r="AM253" s="739"/>
      <c r="AN253" s="1083"/>
      <c r="AO253" s="1188"/>
      <c r="AP253" s="1093"/>
      <c r="AQ253" s="1093"/>
      <c r="AR253" s="1093"/>
      <c r="AS253" s="1093"/>
      <c r="AT253" s="1093"/>
      <c r="AU253" s="1093"/>
      <c r="AV253" s="1093"/>
      <c r="AW253" s="1093"/>
      <c r="AX253" s="1093"/>
      <c r="AY253" s="1093"/>
      <c r="AZ253" s="1179"/>
      <c r="BA253" s="1180"/>
      <c r="BB253" s="1181"/>
      <c r="BC253" s="1181"/>
      <c r="BD253" s="1181"/>
      <c r="BE253" s="1178"/>
    </row>
    <row r="254" spans="1:57" ht="18.75" customHeight="1" thickBot="1">
      <c r="A254" s="1053"/>
      <c r="B254" s="562"/>
      <c r="C254" s="739"/>
      <c r="D254" s="1057"/>
      <c r="E254" s="1061"/>
      <c r="F254" s="1057"/>
      <c r="G254" s="1061"/>
      <c r="H254" s="1096" t="s">
        <v>395</v>
      </c>
      <c r="I254" s="71" t="s">
        <v>968</v>
      </c>
      <c r="J254" s="1139"/>
      <c r="K254" s="1104"/>
      <c r="L254" s="739"/>
      <c r="M254" s="1106"/>
      <c r="N254" s="1095"/>
      <c r="O254" s="739"/>
      <c r="P254" s="23" t="s">
        <v>368</v>
      </c>
      <c r="Q254" s="22" t="s">
        <v>369</v>
      </c>
      <c r="R254" s="22">
        <f>+IFERROR(VLOOKUP(Q254,[10]DATOS!$E$2:$F$17,2,FALSE),"")</f>
        <v>15</v>
      </c>
      <c r="S254" s="1064"/>
      <c r="T254" s="1064"/>
      <c r="U254" s="1064"/>
      <c r="V254" s="1064"/>
      <c r="W254" s="1064"/>
      <c r="X254" s="1064"/>
      <c r="Y254" s="739"/>
      <c r="Z254" s="1064"/>
      <c r="AA254" s="739"/>
      <c r="AB254" s="1114"/>
      <c r="AC254" s="1073"/>
      <c r="AD254" s="1073"/>
      <c r="AE254" s="1076"/>
      <c r="AF254" s="739"/>
      <c r="AG254" s="739"/>
      <c r="AH254" s="739"/>
      <c r="AI254" s="1082"/>
      <c r="AJ254" s="1390"/>
      <c r="AK254" s="1066"/>
      <c r="AL254" s="1066"/>
      <c r="AM254" s="739"/>
      <c r="AN254" s="1083"/>
      <c r="AO254" s="1188"/>
      <c r="AP254" s="1093"/>
      <c r="AQ254" s="1093"/>
      <c r="AR254" s="1093"/>
      <c r="AS254" s="1093"/>
      <c r="AT254" s="1093"/>
      <c r="AU254" s="1093"/>
      <c r="AV254" s="1093"/>
      <c r="AW254" s="1093"/>
      <c r="AX254" s="1093"/>
      <c r="AY254" s="1093"/>
      <c r="AZ254" s="1179"/>
      <c r="BA254" s="1180"/>
      <c r="BB254" s="1181"/>
      <c r="BC254" s="1181"/>
      <c r="BD254" s="1181"/>
      <c r="BE254" s="1178"/>
    </row>
    <row r="255" spans="1:57" ht="45.75" customHeight="1" thickBot="1">
      <c r="A255" s="1053"/>
      <c r="B255" s="562"/>
      <c r="C255" s="739"/>
      <c r="D255" s="1057"/>
      <c r="E255" s="1061"/>
      <c r="F255" s="1057"/>
      <c r="G255" s="1061"/>
      <c r="H255" s="1096"/>
      <c r="I255" s="71" t="s">
        <v>968</v>
      </c>
      <c r="J255" s="1139"/>
      <c r="K255" s="1104"/>
      <c r="L255" s="739"/>
      <c r="M255" s="1106"/>
      <c r="N255" s="1095"/>
      <c r="O255" s="739"/>
      <c r="P255" s="23" t="s">
        <v>372</v>
      </c>
      <c r="Q255" s="22" t="s">
        <v>373</v>
      </c>
      <c r="R255" s="22">
        <f>+IFERROR(VLOOKUP(Q255,[10]DATOS!$E$2:$F$17,2,FALSE),"")</f>
        <v>15</v>
      </c>
      <c r="S255" s="1064"/>
      <c r="T255" s="1064"/>
      <c r="U255" s="1064"/>
      <c r="V255" s="1064"/>
      <c r="W255" s="1064"/>
      <c r="X255" s="1064"/>
      <c r="Y255" s="739"/>
      <c r="Z255" s="1064"/>
      <c r="AA255" s="739"/>
      <c r="AB255" s="1114"/>
      <c r="AC255" s="1073"/>
      <c r="AD255" s="1073"/>
      <c r="AE255" s="1076"/>
      <c r="AF255" s="739"/>
      <c r="AG255" s="739"/>
      <c r="AH255" s="739"/>
      <c r="AI255" s="1082"/>
      <c r="AJ255" s="1390"/>
      <c r="AK255" s="1066"/>
      <c r="AL255" s="1066"/>
      <c r="AM255" s="739"/>
      <c r="AN255" s="1083"/>
      <c r="AO255" s="1188"/>
      <c r="AP255" s="1093"/>
      <c r="AQ255" s="1093"/>
      <c r="AR255" s="1093"/>
      <c r="AS255" s="1093"/>
      <c r="AT255" s="1093"/>
      <c r="AU255" s="1093"/>
      <c r="AV255" s="1093"/>
      <c r="AW255" s="1093"/>
      <c r="AX255" s="1093"/>
      <c r="AY255" s="1093"/>
      <c r="AZ255" s="1179"/>
      <c r="BA255" s="1180"/>
      <c r="BB255" s="1181"/>
      <c r="BC255" s="1181"/>
      <c r="BD255" s="1181"/>
      <c r="BE255" s="1178"/>
    </row>
    <row r="256" spans="1:57" ht="27.75" customHeight="1" thickBot="1">
      <c r="A256" s="1053"/>
      <c r="B256" s="562"/>
      <c r="C256" s="739"/>
      <c r="D256" s="1057"/>
      <c r="E256" s="1061"/>
      <c r="F256" s="1057"/>
      <c r="G256" s="1061"/>
      <c r="H256" s="1079" t="s">
        <v>397</v>
      </c>
      <c r="I256" s="71" t="s">
        <v>968</v>
      </c>
      <c r="J256" s="1139"/>
      <c r="K256" s="1104"/>
      <c r="L256" s="739"/>
      <c r="M256" s="1106"/>
      <c r="N256" s="1095"/>
      <c r="O256" s="739"/>
      <c r="P256" s="23" t="s">
        <v>376</v>
      </c>
      <c r="Q256" s="26" t="s">
        <v>377</v>
      </c>
      <c r="R256" s="22">
        <f>+IFERROR(VLOOKUP(Q256,[10]DATOS!$E$2:$F$17,2,FALSE),"")</f>
        <v>10</v>
      </c>
      <c r="S256" s="1064"/>
      <c r="T256" s="1064"/>
      <c r="U256" s="1064"/>
      <c r="V256" s="1064"/>
      <c r="W256" s="1064"/>
      <c r="X256" s="1064"/>
      <c r="Y256" s="739"/>
      <c r="Z256" s="1064"/>
      <c r="AA256" s="739"/>
      <c r="AB256" s="1114"/>
      <c r="AC256" s="1073"/>
      <c r="AD256" s="1073"/>
      <c r="AE256" s="1076"/>
      <c r="AF256" s="739"/>
      <c r="AG256" s="739"/>
      <c r="AH256" s="739"/>
      <c r="AI256" s="1082"/>
      <c r="AJ256" s="1390"/>
      <c r="AK256" s="1066"/>
      <c r="AL256" s="1066"/>
      <c r="AM256" s="739"/>
      <c r="AN256" s="1083"/>
      <c r="AO256" s="1188"/>
      <c r="AP256" s="1093"/>
      <c r="AQ256" s="1093"/>
      <c r="AR256" s="1093"/>
      <c r="AS256" s="1093"/>
      <c r="AT256" s="1093"/>
      <c r="AU256" s="1093"/>
      <c r="AV256" s="1093"/>
      <c r="AW256" s="1093"/>
      <c r="AX256" s="1093"/>
      <c r="AY256" s="1093"/>
      <c r="AZ256" s="1179"/>
      <c r="BA256" s="1180"/>
      <c r="BB256" s="1181"/>
      <c r="BC256" s="1181"/>
      <c r="BD256" s="1181"/>
      <c r="BE256" s="1178"/>
    </row>
    <row r="257" spans="1:57" ht="26.25" customHeight="1" thickBot="1">
      <c r="A257" s="1053"/>
      <c r="B257" s="562"/>
      <c r="C257" s="739"/>
      <c r="D257" s="1057"/>
      <c r="E257" s="1061"/>
      <c r="F257" s="1057"/>
      <c r="G257" s="1061"/>
      <c r="H257" s="1080"/>
      <c r="I257" s="71" t="s">
        <v>968</v>
      </c>
      <c r="J257" s="1139"/>
      <c r="K257" s="1104"/>
      <c r="L257" s="739"/>
      <c r="M257" s="1106"/>
      <c r="N257" s="1061"/>
      <c r="O257" s="739"/>
      <c r="P257" s="1063"/>
      <c r="Q257" s="1063"/>
      <c r="R257" s="1063"/>
      <c r="S257" s="1064"/>
      <c r="T257" s="1064"/>
      <c r="U257" s="1064"/>
      <c r="V257" s="1064"/>
      <c r="W257" s="1064"/>
      <c r="X257" s="1064"/>
      <c r="Y257" s="739"/>
      <c r="Z257" s="1064"/>
      <c r="AA257" s="739"/>
      <c r="AB257" s="1114"/>
      <c r="AC257" s="1073"/>
      <c r="AD257" s="1073"/>
      <c r="AE257" s="1076"/>
      <c r="AF257" s="739"/>
      <c r="AG257" s="739"/>
      <c r="AH257" s="739"/>
      <c r="AI257" s="1083"/>
      <c r="AJ257" s="1390"/>
      <c r="AK257" s="1066"/>
      <c r="AL257" s="1066"/>
      <c r="AM257" s="739"/>
      <c r="AN257" s="1083"/>
      <c r="AO257" s="1188"/>
      <c r="AP257" s="1093"/>
      <c r="AQ257" s="1093"/>
      <c r="AR257" s="1093"/>
      <c r="AS257" s="1093"/>
      <c r="AT257" s="1093"/>
      <c r="AU257" s="1093"/>
      <c r="AV257" s="1093"/>
      <c r="AW257" s="1093"/>
      <c r="AX257" s="1093"/>
      <c r="AY257" s="1093"/>
      <c r="AZ257" s="1179"/>
      <c r="BA257" s="1180"/>
      <c r="BB257" s="1181"/>
      <c r="BC257" s="1181"/>
      <c r="BD257" s="1181"/>
      <c r="BE257" s="1178"/>
    </row>
    <row r="258" spans="1:57" ht="18.75" customHeight="1" thickBot="1">
      <c r="A258" s="1053"/>
      <c r="B258" s="562"/>
      <c r="C258" s="739"/>
      <c r="D258" s="1057"/>
      <c r="E258" s="1061"/>
      <c r="F258" s="1057"/>
      <c r="G258" s="1061"/>
      <c r="H258" s="1096" t="s">
        <v>398</v>
      </c>
      <c r="I258" s="71" t="s">
        <v>968</v>
      </c>
      <c r="J258" s="1139"/>
      <c r="K258" s="1104"/>
      <c r="L258" s="739"/>
      <c r="M258" s="1106"/>
      <c r="N258" s="1061"/>
      <c r="O258" s="739"/>
      <c r="P258" s="1064"/>
      <c r="Q258" s="1064"/>
      <c r="R258" s="1064"/>
      <c r="S258" s="1064"/>
      <c r="T258" s="1064"/>
      <c r="U258" s="1064"/>
      <c r="V258" s="1064"/>
      <c r="W258" s="1064"/>
      <c r="X258" s="1064"/>
      <c r="Y258" s="739"/>
      <c r="Z258" s="1064"/>
      <c r="AA258" s="739"/>
      <c r="AB258" s="1114"/>
      <c r="AC258" s="1073"/>
      <c r="AD258" s="1073"/>
      <c r="AE258" s="1076"/>
      <c r="AF258" s="739"/>
      <c r="AG258" s="739"/>
      <c r="AH258" s="739"/>
      <c r="AI258" s="1083"/>
      <c r="AJ258" s="1390"/>
      <c r="AK258" s="1066"/>
      <c r="AL258" s="1066"/>
      <c r="AM258" s="739"/>
      <c r="AN258" s="1083"/>
      <c r="AO258" s="1188"/>
      <c r="AP258" s="1093"/>
      <c r="AQ258" s="1093"/>
      <c r="AR258" s="1093"/>
      <c r="AS258" s="1093"/>
      <c r="AT258" s="1093"/>
      <c r="AU258" s="1093"/>
      <c r="AV258" s="1093"/>
      <c r="AW258" s="1093"/>
      <c r="AX258" s="1093"/>
      <c r="AY258" s="1093"/>
      <c r="AZ258" s="1179"/>
      <c r="BA258" s="1180"/>
      <c r="BB258" s="1181"/>
      <c r="BC258" s="1181"/>
      <c r="BD258" s="1181"/>
      <c r="BE258" s="1178"/>
    </row>
    <row r="259" spans="1:57" ht="9.75" customHeight="1" thickBot="1">
      <c r="A259" s="1053"/>
      <c r="B259" s="562"/>
      <c r="C259" s="739"/>
      <c r="D259" s="1057"/>
      <c r="E259" s="1061"/>
      <c r="F259" s="1057"/>
      <c r="G259" s="1061"/>
      <c r="H259" s="1096"/>
      <c r="I259" s="71" t="s">
        <v>968</v>
      </c>
      <c r="J259" s="1139"/>
      <c r="K259" s="1104"/>
      <c r="L259" s="739"/>
      <c r="M259" s="1106"/>
      <c r="N259" s="1061"/>
      <c r="O259" s="739"/>
      <c r="P259" s="1064"/>
      <c r="Q259" s="1064"/>
      <c r="R259" s="1064"/>
      <c r="S259" s="1064"/>
      <c r="T259" s="1064"/>
      <c r="U259" s="1064"/>
      <c r="V259" s="1064"/>
      <c r="W259" s="1064"/>
      <c r="X259" s="1064"/>
      <c r="Y259" s="739"/>
      <c r="Z259" s="1064"/>
      <c r="AA259" s="739"/>
      <c r="AB259" s="1114"/>
      <c r="AC259" s="1073"/>
      <c r="AD259" s="1073"/>
      <c r="AE259" s="1076"/>
      <c r="AF259" s="739"/>
      <c r="AG259" s="739"/>
      <c r="AH259" s="739"/>
      <c r="AI259" s="1083"/>
      <c r="AJ259" s="1390"/>
      <c r="AK259" s="1066"/>
      <c r="AL259" s="1066"/>
      <c r="AM259" s="739"/>
      <c r="AN259" s="1083"/>
      <c r="AO259" s="1188"/>
      <c r="AP259" s="1093"/>
      <c r="AQ259" s="1093"/>
      <c r="AR259" s="1093"/>
      <c r="AS259" s="1093"/>
      <c r="AT259" s="1093"/>
      <c r="AU259" s="1093"/>
      <c r="AV259" s="1093"/>
      <c r="AW259" s="1093"/>
      <c r="AX259" s="1093"/>
      <c r="AY259" s="1093"/>
      <c r="AZ259" s="1179"/>
      <c r="BA259" s="1180"/>
      <c r="BB259" s="1181"/>
      <c r="BC259" s="1181"/>
      <c r="BD259" s="1181"/>
      <c r="BE259" s="1178"/>
    </row>
    <row r="260" spans="1:57" ht="18.75" customHeight="1" thickBot="1">
      <c r="A260" s="1053"/>
      <c r="B260" s="562"/>
      <c r="C260" s="739"/>
      <c r="D260" s="1057"/>
      <c r="E260" s="1061"/>
      <c r="F260" s="1057"/>
      <c r="G260" s="1061"/>
      <c r="H260" s="1096" t="s">
        <v>399</v>
      </c>
      <c r="I260" s="71" t="s">
        <v>968</v>
      </c>
      <c r="J260" s="1139"/>
      <c r="K260" s="1104"/>
      <c r="L260" s="739"/>
      <c r="M260" s="1106"/>
      <c r="N260" s="1061"/>
      <c r="O260" s="739"/>
      <c r="P260" s="1064"/>
      <c r="Q260" s="1064"/>
      <c r="R260" s="1064"/>
      <c r="S260" s="1064"/>
      <c r="T260" s="1064"/>
      <c r="U260" s="1064"/>
      <c r="V260" s="1064"/>
      <c r="W260" s="1064"/>
      <c r="X260" s="1064"/>
      <c r="Y260" s="739"/>
      <c r="Z260" s="1064"/>
      <c r="AA260" s="739"/>
      <c r="AB260" s="1114"/>
      <c r="AC260" s="1073"/>
      <c r="AD260" s="1073"/>
      <c r="AE260" s="1076"/>
      <c r="AF260" s="739"/>
      <c r="AG260" s="739"/>
      <c r="AH260" s="739"/>
      <c r="AI260" s="1083"/>
      <c r="AJ260" s="1390"/>
      <c r="AK260" s="1066"/>
      <c r="AL260" s="1066"/>
      <c r="AM260" s="739"/>
      <c r="AN260" s="1083"/>
      <c r="AO260" s="1188"/>
      <c r="AP260" s="1093"/>
      <c r="AQ260" s="1093"/>
      <c r="AR260" s="1093"/>
      <c r="AS260" s="1093"/>
      <c r="AT260" s="1093"/>
      <c r="AU260" s="1093"/>
      <c r="AV260" s="1093"/>
      <c r="AW260" s="1093"/>
      <c r="AX260" s="1093"/>
      <c r="AY260" s="1093"/>
      <c r="AZ260" s="1179"/>
      <c r="BA260" s="1180"/>
      <c r="BB260" s="1181"/>
      <c r="BC260" s="1181"/>
      <c r="BD260" s="1181"/>
      <c r="BE260" s="1178"/>
    </row>
    <row r="261" spans="1:57" ht="12.75" customHeight="1" thickBot="1">
      <c r="A261" s="1053"/>
      <c r="B261" s="562"/>
      <c r="C261" s="739"/>
      <c r="D261" s="1057"/>
      <c r="E261" s="1061"/>
      <c r="F261" s="1057"/>
      <c r="G261" s="1061"/>
      <c r="H261" s="1096"/>
      <c r="I261" s="71" t="s">
        <v>968</v>
      </c>
      <c r="J261" s="1139"/>
      <c r="K261" s="1104"/>
      <c r="L261" s="739"/>
      <c r="M261" s="1106"/>
      <c r="N261" s="1061"/>
      <c r="O261" s="739"/>
      <c r="P261" s="1064"/>
      <c r="Q261" s="1064"/>
      <c r="R261" s="1064"/>
      <c r="S261" s="1064"/>
      <c r="T261" s="1064"/>
      <c r="U261" s="1064"/>
      <c r="V261" s="1064"/>
      <c r="W261" s="1064"/>
      <c r="X261" s="1064"/>
      <c r="Y261" s="739"/>
      <c r="Z261" s="1064"/>
      <c r="AA261" s="739"/>
      <c r="AB261" s="1114"/>
      <c r="AC261" s="1073"/>
      <c r="AD261" s="1073"/>
      <c r="AE261" s="1076"/>
      <c r="AF261" s="739"/>
      <c r="AG261" s="739"/>
      <c r="AH261" s="739"/>
      <c r="AI261" s="1083"/>
      <c r="AJ261" s="1390"/>
      <c r="AK261" s="1066"/>
      <c r="AL261" s="1066"/>
      <c r="AM261" s="739"/>
      <c r="AN261" s="1083"/>
      <c r="AO261" s="1188"/>
      <c r="AP261" s="1093"/>
      <c r="AQ261" s="1093"/>
      <c r="AR261" s="1093"/>
      <c r="AS261" s="1093"/>
      <c r="AT261" s="1093"/>
      <c r="AU261" s="1093"/>
      <c r="AV261" s="1093"/>
      <c r="AW261" s="1093"/>
      <c r="AX261" s="1093"/>
      <c r="AY261" s="1093"/>
      <c r="AZ261" s="1179"/>
      <c r="BA261" s="1180"/>
      <c r="BB261" s="1181"/>
      <c r="BC261" s="1181"/>
      <c r="BD261" s="1181"/>
      <c r="BE261" s="1178"/>
    </row>
    <row r="262" spans="1:57" ht="18.75" customHeight="1" thickBot="1">
      <c r="A262" s="1053"/>
      <c r="B262" s="562"/>
      <c r="C262" s="739"/>
      <c r="D262" s="1057"/>
      <c r="E262" s="1061"/>
      <c r="F262" s="1057"/>
      <c r="G262" s="1061"/>
      <c r="H262" s="1096" t="s">
        <v>400</v>
      </c>
      <c r="I262" s="71" t="s">
        <v>968</v>
      </c>
      <c r="J262" s="1139"/>
      <c r="K262" s="1104"/>
      <c r="L262" s="739"/>
      <c r="M262" s="1106"/>
      <c r="N262" s="1061"/>
      <c r="O262" s="739"/>
      <c r="P262" s="1064"/>
      <c r="Q262" s="1064"/>
      <c r="R262" s="1064"/>
      <c r="S262" s="1064"/>
      <c r="T262" s="1064"/>
      <c r="U262" s="1064"/>
      <c r="V262" s="1064"/>
      <c r="W262" s="1064"/>
      <c r="X262" s="1064"/>
      <c r="Y262" s="739"/>
      <c r="Z262" s="1064"/>
      <c r="AA262" s="739"/>
      <c r="AB262" s="1114"/>
      <c r="AC262" s="1073"/>
      <c r="AD262" s="1073"/>
      <c r="AE262" s="1076"/>
      <c r="AF262" s="739"/>
      <c r="AG262" s="739"/>
      <c r="AH262" s="739"/>
      <c r="AI262" s="1083"/>
      <c r="AJ262" s="1390"/>
      <c r="AK262" s="1066"/>
      <c r="AL262" s="1066"/>
      <c r="AM262" s="739"/>
      <c r="AN262" s="1083"/>
      <c r="AO262" s="1188"/>
      <c r="AP262" s="1093"/>
      <c r="AQ262" s="1093"/>
      <c r="AR262" s="1093"/>
      <c r="AS262" s="1093"/>
      <c r="AT262" s="1093"/>
      <c r="AU262" s="1093"/>
      <c r="AV262" s="1093"/>
      <c r="AW262" s="1093"/>
      <c r="AX262" s="1093"/>
      <c r="AY262" s="1093"/>
      <c r="AZ262" s="1179"/>
      <c r="BA262" s="1180"/>
      <c r="BB262" s="1181"/>
      <c r="BC262" s="1181"/>
      <c r="BD262" s="1181"/>
      <c r="BE262" s="1178"/>
    </row>
    <row r="263" spans="1:57" ht="12.75" customHeight="1" thickBot="1">
      <c r="A263" s="1053"/>
      <c r="B263" s="562"/>
      <c r="C263" s="739"/>
      <c r="D263" s="1057"/>
      <c r="E263" s="1061"/>
      <c r="F263" s="1057"/>
      <c r="G263" s="1061"/>
      <c r="H263" s="1096"/>
      <c r="I263" s="71" t="s">
        <v>968</v>
      </c>
      <c r="J263" s="1139"/>
      <c r="K263" s="1104"/>
      <c r="L263" s="739"/>
      <c r="M263" s="1106"/>
      <c r="N263" s="1061"/>
      <c r="O263" s="739"/>
      <c r="P263" s="1064"/>
      <c r="Q263" s="1064"/>
      <c r="R263" s="1064"/>
      <c r="S263" s="1064"/>
      <c r="T263" s="1064"/>
      <c r="U263" s="1064"/>
      <c r="V263" s="1064"/>
      <c r="W263" s="1064"/>
      <c r="X263" s="1064"/>
      <c r="Y263" s="739"/>
      <c r="Z263" s="1064"/>
      <c r="AA263" s="739"/>
      <c r="AB263" s="1114"/>
      <c r="AC263" s="1073"/>
      <c r="AD263" s="1073"/>
      <c r="AE263" s="1076"/>
      <c r="AF263" s="739"/>
      <c r="AG263" s="739"/>
      <c r="AH263" s="739"/>
      <c r="AI263" s="1083"/>
      <c r="AJ263" s="1390"/>
      <c r="AK263" s="1066"/>
      <c r="AL263" s="1066"/>
      <c r="AM263" s="739"/>
      <c r="AN263" s="1083"/>
      <c r="AO263" s="1188"/>
      <c r="AP263" s="1093"/>
      <c r="AQ263" s="1093"/>
      <c r="AR263" s="1093"/>
      <c r="AS263" s="1093"/>
      <c r="AT263" s="1093"/>
      <c r="AU263" s="1093"/>
      <c r="AV263" s="1093"/>
      <c r="AW263" s="1093"/>
      <c r="AX263" s="1093"/>
      <c r="AY263" s="1093"/>
      <c r="AZ263" s="1179"/>
      <c r="BA263" s="1180"/>
      <c r="BB263" s="1181"/>
      <c r="BC263" s="1181"/>
      <c r="BD263" s="1181"/>
      <c r="BE263" s="1178"/>
    </row>
    <row r="264" spans="1:57" ht="14.25" customHeight="1" thickBot="1">
      <c r="A264" s="1053"/>
      <c r="B264" s="562"/>
      <c r="C264" s="739"/>
      <c r="D264" s="1057"/>
      <c r="E264" s="1061"/>
      <c r="F264" s="1057"/>
      <c r="G264" s="1061"/>
      <c r="H264" s="1079" t="s">
        <v>401</v>
      </c>
      <c r="I264" s="71" t="s">
        <v>968</v>
      </c>
      <c r="J264" s="1139"/>
      <c r="K264" s="1104"/>
      <c r="L264" s="739"/>
      <c r="M264" s="1106"/>
      <c r="N264" s="1061"/>
      <c r="O264" s="739"/>
      <c r="P264" s="1064"/>
      <c r="Q264" s="1064"/>
      <c r="R264" s="1064"/>
      <c r="S264" s="1064"/>
      <c r="T264" s="1064"/>
      <c r="U264" s="1064"/>
      <c r="V264" s="1064"/>
      <c r="W264" s="1064"/>
      <c r="X264" s="1064"/>
      <c r="Y264" s="739"/>
      <c r="Z264" s="1064"/>
      <c r="AA264" s="739"/>
      <c r="AB264" s="1114"/>
      <c r="AC264" s="1073"/>
      <c r="AD264" s="1073"/>
      <c r="AE264" s="1076"/>
      <c r="AF264" s="739"/>
      <c r="AG264" s="739"/>
      <c r="AH264" s="739"/>
      <c r="AI264" s="1083"/>
      <c r="AJ264" s="1390"/>
      <c r="AK264" s="1066"/>
      <c r="AL264" s="1066"/>
      <c r="AM264" s="739"/>
      <c r="AN264" s="1083"/>
      <c r="AO264" s="1188"/>
      <c r="AP264" s="1093"/>
      <c r="AQ264" s="1093"/>
      <c r="AR264" s="1093"/>
      <c r="AS264" s="1093"/>
      <c r="AT264" s="1093"/>
      <c r="AU264" s="1093"/>
      <c r="AV264" s="1093"/>
      <c r="AW264" s="1093"/>
      <c r="AX264" s="1093"/>
      <c r="AY264" s="1093"/>
      <c r="AZ264" s="1179"/>
      <c r="BA264" s="1180"/>
      <c r="BB264" s="1181"/>
      <c r="BC264" s="1181"/>
      <c r="BD264" s="1181"/>
      <c r="BE264" s="1178"/>
    </row>
    <row r="265" spans="1:57" ht="13.5" customHeight="1" thickBot="1">
      <c r="A265" s="1053"/>
      <c r="B265" s="562"/>
      <c r="C265" s="739"/>
      <c r="D265" s="1057"/>
      <c r="E265" s="1061"/>
      <c r="F265" s="1057"/>
      <c r="G265" s="1061"/>
      <c r="H265" s="1080"/>
      <c r="I265" s="71" t="s">
        <v>968</v>
      </c>
      <c r="J265" s="1139"/>
      <c r="K265" s="1104"/>
      <c r="L265" s="739"/>
      <c r="M265" s="1106"/>
      <c r="N265" s="1061"/>
      <c r="O265" s="739"/>
      <c r="P265" s="1064"/>
      <c r="Q265" s="1064"/>
      <c r="R265" s="1064"/>
      <c r="S265" s="1064"/>
      <c r="T265" s="1064"/>
      <c r="U265" s="1064"/>
      <c r="V265" s="1064"/>
      <c r="W265" s="1064"/>
      <c r="X265" s="1064"/>
      <c r="Y265" s="739"/>
      <c r="Z265" s="1064"/>
      <c r="AA265" s="739"/>
      <c r="AB265" s="1114"/>
      <c r="AC265" s="1073"/>
      <c r="AD265" s="1073"/>
      <c r="AE265" s="1076"/>
      <c r="AF265" s="739"/>
      <c r="AG265" s="739"/>
      <c r="AH265" s="739"/>
      <c r="AI265" s="1083"/>
      <c r="AJ265" s="1390"/>
      <c r="AK265" s="1066"/>
      <c r="AL265" s="1066"/>
      <c r="AM265" s="739"/>
      <c r="AN265" s="1083"/>
      <c r="AO265" s="1188"/>
      <c r="AP265" s="1093"/>
      <c r="AQ265" s="1093"/>
      <c r="AR265" s="1093"/>
      <c r="AS265" s="1093"/>
      <c r="AT265" s="1093"/>
      <c r="AU265" s="1093"/>
      <c r="AV265" s="1093"/>
      <c r="AW265" s="1093"/>
      <c r="AX265" s="1093"/>
      <c r="AY265" s="1093"/>
      <c r="AZ265" s="1179"/>
      <c r="BA265" s="1180"/>
      <c r="BB265" s="1181"/>
      <c r="BC265" s="1181"/>
      <c r="BD265" s="1181"/>
      <c r="BE265" s="1178"/>
    </row>
    <row r="266" spans="1:57" ht="18.75" customHeight="1" thickBot="1">
      <c r="A266" s="1053"/>
      <c r="B266" s="562"/>
      <c r="C266" s="739"/>
      <c r="D266" s="1057"/>
      <c r="E266" s="1061"/>
      <c r="F266" s="1057"/>
      <c r="G266" s="1061"/>
      <c r="H266" s="1086" t="s">
        <v>402</v>
      </c>
      <c r="I266" s="71" t="s">
        <v>968</v>
      </c>
      <c r="J266" s="1139"/>
      <c r="K266" s="1104"/>
      <c r="L266" s="739"/>
      <c r="M266" s="1106"/>
      <c r="N266" s="1061"/>
      <c r="O266" s="739"/>
      <c r="P266" s="1064"/>
      <c r="Q266" s="1064"/>
      <c r="R266" s="1064"/>
      <c r="S266" s="1064"/>
      <c r="T266" s="1064"/>
      <c r="U266" s="1064"/>
      <c r="V266" s="1064"/>
      <c r="W266" s="1064"/>
      <c r="X266" s="1064"/>
      <c r="Y266" s="739"/>
      <c r="Z266" s="1064"/>
      <c r="AA266" s="739"/>
      <c r="AB266" s="1114"/>
      <c r="AC266" s="1073"/>
      <c r="AD266" s="1073"/>
      <c r="AE266" s="1076"/>
      <c r="AF266" s="739"/>
      <c r="AG266" s="739"/>
      <c r="AH266" s="739"/>
      <c r="AI266" s="1083"/>
      <c r="AJ266" s="1390"/>
      <c r="AK266" s="1066"/>
      <c r="AL266" s="1066"/>
      <c r="AM266" s="739"/>
      <c r="AN266" s="1083"/>
      <c r="AO266" s="1188"/>
      <c r="AP266" s="1093"/>
      <c r="AQ266" s="1093"/>
      <c r="AR266" s="1093"/>
      <c r="AS266" s="1093"/>
      <c r="AT266" s="1093"/>
      <c r="AU266" s="1093"/>
      <c r="AV266" s="1093"/>
      <c r="AW266" s="1093"/>
      <c r="AX266" s="1093"/>
      <c r="AY266" s="1093"/>
      <c r="AZ266" s="1179"/>
      <c r="BA266" s="1180"/>
      <c r="BB266" s="1181"/>
      <c r="BC266" s="1181"/>
      <c r="BD266" s="1181"/>
      <c r="BE266" s="1178"/>
    </row>
    <row r="267" spans="1:57" ht="15.75" customHeight="1" thickBot="1">
      <c r="A267" s="1148"/>
      <c r="B267" s="1051"/>
      <c r="C267" s="740"/>
      <c r="D267" s="1149"/>
      <c r="E267" s="1062"/>
      <c r="F267" s="1149"/>
      <c r="G267" s="1062"/>
      <c r="H267" s="1140"/>
      <c r="I267" s="71" t="s">
        <v>968</v>
      </c>
      <c r="J267" s="1150"/>
      <c r="K267" s="1151"/>
      <c r="L267" s="739"/>
      <c r="M267" s="1154"/>
      <c r="N267" s="1062"/>
      <c r="O267" s="740"/>
      <c r="P267" s="1133"/>
      <c r="Q267" s="1133"/>
      <c r="R267" s="1133"/>
      <c r="S267" s="1133"/>
      <c r="T267" s="1133"/>
      <c r="U267" s="1133"/>
      <c r="V267" s="1133"/>
      <c r="W267" s="1133"/>
      <c r="X267" s="1133"/>
      <c r="Y267" s="740"/>
      <c r="Z267" s="1133"/>
      <c r="AA267" s="740"/>
      <c r="AB267" s="1145"/>
      <c r="AC267" s="1073"/>
      <c r="AD267" s="1073"/>
      <c r="AE267" s="1146"/>
      <c r="AF267" s="740"/>
      <c r="AG267" s="740"/>
      <c r="AH267" s="739"/>
      <c r="AI267" s="1134"/>
      <c r="AJ267" s="1391"/>
      <c r="AK267" s="1392"/>
      <c r="AL267" s="1392"/>
      <c r="AM267" s="740"/>
      <c r="AN267" s="1134"/>
      <c r="AO267" s="1206"/>
      <c r="AP267" s="1207"/>
      <c r="AQ267" s="1207"/>
      <c r="AR267" s="1207"/>
      <c r="AS267" s="1207"/>
      <c r="AT267" s="1207"/>
      <c r="AU267" s="1207"/>
      <c r="AV267" s="1207"/>
      <c r="AW267" s="1207"/>
      <c r="AX267" s="1207"/>
      <c r="AY267" s="1207"/>
      <c r="AZ267" s="1212"/>
      <c r="BA267" s="1213"/>
      <c r="BB267" s="1197"/>
      <c r="BC267" s="1197"/>
      <c r="BD267" s="1197"/>
      <c r="BE267" s="1208"/>
    </row>
    <row r="268" spans="1:57" ht="46.5" customHeight="1" thickBot="1">
      <c r="A268" s="1052">
        <v>9</v>
      </c>
      <c r="B268" s="1035" t="s">
        <v>1101</v>
      </c>
      <c r="C268" s="1055" t="s">
        <v>1102</v>
      </c>
      <c r="D268" s="1056" t="s">
        <v>334</v>
      </c>
      <c r="E268" s="1055" t="s">
        <v>1103</v>
      </c>
      <c r="F268" s="1056" t="s">
        <v>1104</v>
      </c>
      <c r="G268" s="1060" t="s">
        <v>338</v>
      </c>
      <c r="H268" s="28" t="s">
        <v>339</v>
      </c>
      <c r="I268" s="71" t="s">
        <v>968</v>
      </c>
      <c r="J268" s="1138">
        <f>COUNTIF(I268:I293,[3]DATOS!$D$24)</f>
        <v>26</v>
      </c>
      <c r="K268" s="1103" t="str">
        <f>+IF(AND(J268&lt;6,J268&gt;0),"Moderado",IF(AND(J268&lt;12,J268&gt;5),"Mayor",IF(AND(J268&lt;20,J268&gt;11),"Catastrófico","Responda las Preguntas de Impacto")))</f>
        <v>Responda las Preguntas de Impacto</v>
      </c>
      <c r="L268" s="1055" t="str">
        <f>IF(AND(EXACT(G268,"Rara vez"),(EXACT(K268,"Moderado"))),"Moderado",IF(AND(EXACT(G268,"Rara vez"),(EXACT(K268,"Mayor"))),"Alto",IF(AND(EXACT(G268,"Rara vez"),(EXACT(K268,"Catastrófico"))),"Extremo",IF(AND(EXACT(G268,"Improbable"),(EXACT(K268,"Moderado"))),"Moderado",IF(AND(EXACT(G268,"Improbable"),(EXACT(K268,"Mayor"))),"Alto",IF(AND(EXACT(G268,"Improbable"),(EXACT(K268,"Catastrófico"))),"Extremo",IF(AND(EXACT(G268,"Posible"),(EXACT(K268,"Moderado"))),"Alto",IF(AND(EXACT(G268,"Posible"),(EXACT(K268,"Mayor"))),"Extremo",IF(AND(EXACT(G268,"Posible"),(EXACT(K268,"Catastrófico"))),"Extremo",IF(AND(EXACT(G268,"Probable"),(EXACT(K268,"Moderado"))),"Alto",IF(AND(EXACT(G268,"Probable"),(EXACT(K268,"Mayor"))),"Extremo",IF(AND(EXACT(G268,"Probable"),(EXACT(K268,"Catastrófico"))),"Extremo",IF(AND(EXACT(G268,"Casi Seguro"),(EXACT(K268,"Moderado"))),"Extremo",IF(AND(EXACT(G268,"Casi Seguro"),(EXACT(K268,"Mayor"))),"Extremo",IF(AND(EXACT(G268,"Casi Seguro"),(EXACT(K268,"Catastrófico"))),"Extremo","")))))))))))))))</f>
        <v/>
      </c>
      <c r="M268" s="1105" t="str">
        <f>IF(EXACT(L268,"Bajo"),"Evitar el Riesgo, Reducir el Riesgo, Compartir el Riesg",IF(EXACT(L268,"Moderado"),"Evitar el Riesgo, Reducir el Riesgo, Compartir el Riesgo",IF(EXACT(L268,"Alto"),"Evitar el Riesgo, Reducir el Riesgo, Compartir el Riesgo",IF(EXACT(L268,"extremo"),"Evitar el Riesgo, Reducir el Riesgo, Compartir el Riesgo",""))))</f>
        <v/>
      </c>
      <c r="N268" s="1098" t="s">
        <v>1105</v>
      </c>
      <c r="O268" s="1099" t="s">
        <v>343</v>
      </c>
      <c r="P268" s="26" t="s">
        <v>344</v>
      </c>
      <c r="Q268" s="22" t="s">
        <v>345</v>
      </c>
      <c r="R268" s="22">
        <f>+IFERROR(VLOOKUP(Q268,[11]DATOS!$E$2:$F$17,2,FALSE),"")</f>
        <v>15</v>
      </c>
      <c r="S268" s="1100">
        <f>SUM(R268:R275)</f>
        <v>100</v>
      </c>
      <c r="T268" s="1093" t="str">
        <f>+IF(AND(S268&lt;=100,S268&gt;=96),"Fuerte",IF(AND(S268&lt;=95,S268&gt;=86),"Moderado",IF(AND(S268&lt;=85,J268&gt;=0),"Débil"," ")))</f>
        <v>Fuerte</v>
      </c>
      <c r="U268" s="1093" t="s">
        <v>346</v>
      </c>
      <c r="V268" s="1093" t="str">
        <f>IF(AND(EXACT(T268,"Fuerte"),(EXACT(U268,"Fuerte"))),"Fuerte",IF(AND(EXACT(T268,"Fuerte"),(EXACT(U268,"Moderado"))),"Moderado",IF(AND(EXACT(T268,"Fuerte"),(EXACT(U268,"Débil"))),"Débil",IF(AND(EXACT(T268,"Moderado"),(EXACT(U268,"Fuerte"))),"Moderado",IF(AND(EXACT(T268,"Moderado"),(EXACT(U268,"Moderado"))),"Moderado",IF(AND(EXACT(T268,"Moderado"),(EXACT(U268,"Débil"))),"Débil",IF(AND(EXACT(T268,"Débil"),(EXACT(U268,"Fuerte"))),"Débil",IF(AND(EXACT(T268,"Débil"),(EXACT(U268,"Moderado"))),"Débil",IF(AND(EXACT(T268,"Débil"),(EXACT(U268,"Débil"))),"Débil",)))))))))</f>
        <v>Fuerte</v>
      </c>
      <c r="W268" s="1093">
        <f>IF(V268="Fuerte",100,IF(V268="Moderado",50,IF(V268="Débil",0)))</f>
        <v>100</v>
      </c>
      <c r="X268" s="1063">
        <f>AVERAGE(W268:W293)</f>
        <v>100</v>
      </c>
      <c r="Y268" s="1072" t="s">
        <v>1106</v>
      </c>
      <c r="Z268" s="1063" t="s">
        <v>989</v>
      </c>
      <c r="AA268" s="1074" t="s">
        <v>1107</v>
      </c>
      <c r="AB268" s="1113" t="str">
        <f>+IF(X268=100,"Fuerte",IF(AND(X268&lt;=99,X268&gt;=50),"Moderado",IF(X268&lt;50,"Débil"," ")))</f>
        <v>Fuerte</v>
      </c>
      <c r="AC268" s="1073" t="s">
        <v>349</v>
      </c>
      <c r="AD268" s="1073" t="s">
        <v>349</v>
      </c>
      <c r="AE268" s="1075" t="str">
        <f>IF(AND(OR(AD268="Directamente",AD268="Indirectamente",AD268="No Disminuye"),(AB268="Fuerte"),(AC268="Directamente"),(OR(G268="Rara vez",G268="Improbable",G268="Posible"))),"Rara vez",IF(AND(OR(AD268="Directamente",AD268="Indirectamente",AD268="No Disminuye"),(AB268="Fuerte"),(AC268="Directamente"),(G268="Probable")),"Improbable",IF(AND(OR(AD268="Directamente",AD268="Indirectamente",AD268="No Disminuye"),(AB268="Fuerte"),(AC268="Directamente"),(G268="Casi Seguro")),"Posible",IF(AND(AD268="Directamente",AC268="No disminuye",AB268="Fuerte"),G268,IF(AND(OR(AD268="Directamente",AD268="Indirectamente",AD268="No Disminuye"),AB268="Moderado",AC268="Directamente",(OR(G268="Rara vez",G268="Improbable"))),"Rara vez",IF(AND(OR(AD268="Directamente",AD268="Indirectamente",AD268="No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disminuye",AB268="Moderado"),G268,IF(AB268="Débil",G268," ESTA COMBINACION NO ESTÁ CONTEMPLADA EN LA METODOLOGÍA "))))))))))</f>
        <v>Rara vez</v>
      </c>
      <c r="AF268" s="1055" t="str">
        <f>IF(AND(OR(AD268="Directamente",AD268="Indirectamente",AD268="No Disminuye"),AB268="Moderado",AC268="Directamente",(OR(G268="Raro",G268="Improbable"))),"Raro",IF(AND(OR(AD268="Directamente",AD268="Indirectamente",AD268="No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 ")))))</f>
        <v xml:space="preserve"> </v>
      </c>
      <c r="AG268" s="1055" t="str">
        <f>K268</f>
        <v>Responda las Preguntas de Impacto</v>
      </c>
      <c r="AH268" s="1055" t="str">
        <f>IF(AND(EXACT(AE268,"Rara vez"),(EXACT(AG268,"Moderado"))),"Moderado",IF(AND(EXACT(AE268,"Rara vez"),(EXACT(AG268,"Mayor"))),"Alto",IF(AND(EXACT(AE268,"Rara vez"),(EXACT(AG268,"Catastrófico"))),"Extremo",IF(AND(EXACT(AE268,"Improbable"),(EXACT(AG268,"Moderado"))),"Moderado",IF(AND(EXACT(AE268,"Improbable"),(EXACT(AG268,"Mayor"))),"Alto",IF(AND(EXACT(AE268,"Improbable"),(EXACT(AG268,"Catastrófico"))),"Extremo",IF(AND(EXACT(AE268,"Posible"),(EXACT(AG268,"Moderado"))),"Alto",IF(AND(EXACT(AE268,"Posible"),(EXACT(AG268,"Mayor"))),"Extremo",IF(AND(EXACT(AE268,"Posible"),(EXACT(AG268,"Catastrófico"))),"Extremo",IF(AND(EXACT(AE268,"Probable"),(EXACT(AG268,"Moderado"))),"Alto",IF(AND(EXACT(AE268,"Probable"),(EXACT(AG268,"Mayor"))),"Extremo",IF(AND(EXACT(AE268,"Probable"),(EXACT(AG268,"Catastrófico"))),"Extremo",IF(AND(EXACT(AE268,"Casi Seguro"),(EXACT(AG268,"Moderado"))),"Extremo",IF(AND(EXACT(AE268,"Casi Seguro"),(EXACT(AG268,"Mayor"))),"Extremo",IF(AND(EXACT(AE268,"Casi Seguro"),(EXACT(AG268,"Catastrófico"))),"Extremo","")))))))))))))))</f>
        <v/>
      </c>
      <c r="AI268" s="1081" t="str">
        <f>IF(EXACT(AH268,"Bajo"),"Evitar el Riesgo, Reducir el Riesgo, Compartir el Riesgo",IF(EXACT(AH268,"Moderado"),"Evitar el Riesgo, Reducir el Riesgo, Compartir el Riesgo",IF(EXACT(AH268,"Alto"),"Evitar el Riesgo, Reducir el Riesgo, Compartir el Riesgo",IF(EXACT(AH268,"Extremo"),"Evitar el Riesgo, Reducir el Riesgo, Compartir el Riesgo",""))))</f>
        <v/>
      </c>
      <c r="AJ268" s="1084" t="s">
        <v>1108</v>
      </c>
      <c r="AK268" s="1085">
        <v>43466</v>
      </c>
      <c r="AL268" s="1065">
        <v>43830</v>
      </c>
      <c r="AM268" s="1068" t="s">
        <v>1109</v>
      </c>
      <c r="AN268" s="1058" t="s">
        <v>1110</v>
      </c>
      <c r="AO268" s="1160"/>
      <c r="AP268" s="1156"/>
      <c r="AQ268" s="1156"/>
      <c r="AR268" s="1156"/>
      <c r="AS268" s="1156"/>
      <c r="AT268" s="1156"/>
      <c r="AU268" s="1156"/>
      <c r="AV268" s="1156"/>
      <c r="AW268" s="1156"/>
      <c r="AX268" s="1156"/>
      <c r="AY268" s="1156"/>
      <c r="AZ268" s="1157"/>
      <c r="BA268" s="1198"/>
      <c r="BB268" s="1199"/>
      <c r="BC268" s="1199"/>
      <c r="BD268" s="1199"/>
      <c r="BE268" s="1182"/>
    </row>
    <row r="269" spans="1:57" ht="30" customHeight="1" thickBot="1">
      <c r="A269" s="1053"/>
      <c r="B269" s="1036"/>
      <c r="C269" s="739"/>
      <c r="D269" s="1057"/>
      <c r="E269" s="739"/>
      <c r="F269" s="1057"/>
      <c r="G269" s="1061"/>
      <c r="H269" s="24" t="s">
        <v>354</v>
      </c>
      <c r="I269" s="71" t="s">
        <v>968</v>
      </c>
      <c r="J269" s="1139"/>
      <c r="K269" s="1104"/>
      <c r="L269" s="739"/>
      <c r="M269" s="1106"/>
      <c r="N269" s="1095"/>
      <c r="O269" s="1078"/>
      <c r="P269" s="26" t="s">
        <v>355</v>
      </c>
      <c r="Q269" s="22" t="s">
        <v>356</v>
      </c>
      <c r="R269" s="22">
        <f>+IFERROR(VLOOKUP(Q269,[11]DATOS!$E$2:$F$17,2,FALSE),"")</f>
        <v>15</v>
      </c>
      <c r="S269" s="1101"/>
      <c r="T269" s="1093"/>
      <c r="U269" s="1093"/>
      <c r="V269" s="1093"/>
      <c r="W269" s="1093"/>
      <c r="X269" s="1064"/>
      <c r="Y269" s="739"/>
      <c r="Z269" s="1064"/>
      <c r="AA269" s="1089"/>
      <c r="AB269" s="1114"/>
      <c r="AC269" s="1073"/>
      <c r="AD269" s="1073"/>
      <c r="AE269" s="1076"/>
      <c r="AF269" s="739"/>
      <c r="AG269" s="739"/>
      <c r="AH269" s="739"/>
      <c r="AI269" s="1082"/>
      <c r="AJ269" s="1084"/>
      <c r="AK269" s="1066"/>
      <c r="AL269" s="1066"/>
      <c r="AM269" s="1069"/>
      <c r="AN269" s="1083"/>
      <c r="AO269" s="1161"/>
      <c r="AP269" s="1064"/>
      <c r="AQ269" s="1064"/>
      <c r="AR269" s="1064"/>
      <c r="AS269" s="1064"/>
      <c r="AT269" s="1064"/>
      <c r="AU269" s="1064"/>
      <c r="AV269" s="1064"/>
      <c r="AW269" s="1064"/>
      <c r="AX269" s="1064"/>
      <c r="AY269" s="1064"/>
      <c r="AZ269" s="1158"/>
      <c r="BA269" s="1006"/>
      <c r="BB269" s="1200"/>
      <c r="BC269" s="1200"/>
      <c r="BD269" s="1200"/>
      <c r="BE269" s="1183"/>
    </row>
    <row r="270" spans="1:57" ht="30" customHeight="1" thickBot="1">
      <c r="A270" s="1053"/>
      <c r="B270" s="1036"/>
      <c r="C270" s="739"/>
      <c r="D270" s="1057"/>
      <c r="E270" s="739"/>
      <c r="F270" s="1057"/>
      <c r="G270" s="1061"/>
      <c r="H270" s="24" t="s">
        <v>358</v>
      </c>
      <c r="I270" s="71" t="s">
        <v>968</v>
      </c>
      <c r="J270" s="1139"/>
      <c r="K270" s="1104"/>
      <c r="L270" s="739"/>
      <c r="M270" s="1106"/>
      <c r="N270" s="1095"/>
      <c r="O270" s="1078"/>
      <c r="P270" s="26" t="s">
        <v>360</v>
      </c>
      <c r="Q270" s="22" t="s">
        <v>361</v>
      </c>
      <c r="R270" s="22">
        <f>+IFERROR(VLOOKUP(Q270,[11]DATOS!$E$2:$F$17,2,FALSE),"")</f>
        <v>15</v>
      </c>
      <c r="S270" s="1101"/>
      <c r="T270" s="1093"/>
      <c r="U270" s="1093"/>
      <c r="V270" s="1093"/>
      <c r="W270" s="1093"/>
      <c r="X270" s="1064"/>
      <c r="Y270" s="739"/>
      <c r="Z270" s="1064"/>
      <c r="AA270" s="1089"/>
      <c r="AB270" s="1114"/>
      <c r="AC270" s="1073"/>
      <c r="AD270" s="1073"/>
      <c r="AE270" s="1076"/>
      <c r="AF270" s="739"/>
      <c r="AG270" s="739"/>
      <c r="AH270" s="739"/>
      <c r="AI270" s="1082"/>
      <c r="AJ270" s="1084"/>
      <c r="AK270" s="1066"/>
      <c r="AL270" s="1066"/>
      <c r="AM270" s="1069"/>
      <c r="AN270" s="1083"/>
      <c r="AO270" s="1161"/>
      <c r="AP270" s="1064"/>
      <c r="AQ270" s="1064"/>
      <c r="AR270" s="1064"/>
      <c r="AS270" s="1064"/>
      <c r="AT270" s="1064"/>
      <c r="AU270" s="1064"/>
      <c r="AV270" s="1064"/>
      <c r="AW270" s="1064"/>
      <c r="AX270" s="1064"/>
      <c r="AY270" s="1064"/>
      <c r="AZ270" s="1158"/>
      <c r="BA270" s="1006"/>
      <c r="BB270" s="1200"/>
      <c r="BC270" s="1200"/>
      <c r="BD270" s="1200"/>
      <c r="BE270" s="1183"/>
    </row>
    <row r="271" spans="1:57" ht="30" customHeight="1" thickBot="1">
      <c r="A271" s="1053"/>
      <c r="B271" s="1036"/>
      <c r="C271" s="739"/>
      <c r="D271" s="1057"/>
      <c r="E271" s="739"/>
      <c r="F271" s="1057"/>
      <c r="G271" s="1061"/>
      <c r="H271" s="24" t="s">
        <v>363</v>
      </c>
      <c r="I271" s="71" t="s">
        <v>968</v>
      </c>
      <c r="J271" s="1139"/>
      <c r="K271" s="1104"/>
      <c r="L271" s="739"/>
      <c r="M271" s="1106"/>
      <c r="N271" s="1095"/>
      <c r="O271" s="1078"/>
      <c r="P271" s="26" t="s">
        <v>364</v>
      </c>
      <c r="Q271" s="22" t="s">
        <v>365</v>
      </c>
      <c r="R271" s="22">
        <f>+IFERROR(VLOOKUP(Q271,[11]DATOS!$E$2:$F$17,2,FALSE),"")</f>
        <v>15</v>
      </c>
      <c r="S271" s="1101"/>
      <c r="T271" s="1093"/>
      <c r="U271" s="1093"/>
      <c r="V271" s="1093"/>
      <c r="W271" s="1093"/>
      <c r="X271" s="1064"/>
      <c r="Y271" s="739"/>
      <c r="Z271" s="1064"/>
      <c r="AA271" s="1089"/>
      <c r="AB271" s="1114"/>
      <c r="AC271" s="1073"/>
      <c r="AD271" s="1073"/>
      <c r="AE271" s="1076"/>
      <c r="AF271" s="739"/>
      <c r="AG271" s="739"/>
      <c r="AH271" s="739"/>
      <c r="AI271" s="1082"/>
      <c r="AJ271" s="1084"/>
      <c r="AK271" s="1066"/>
      <c r="AL271" s="1066"/>
      <c r="AM271" s="1069"/>
      <c r="AN271" s="1083"/>
      <c r="AO271" s="1161"/>
      <c r="AP271" s="1064"/>
      <c r="AQ271" s="1064"/>
      <c r="AR271" s="1064"/>
      <c r="AS271" s="1064"/>
      <c r="AT271" s="1064"/>
      <c r="AU271" s="1064"/>
      <c r="AV271" s="1064"/>
      <c r="AW271" s="1064"/>
      <c r="AX271" s="1064"/>
      <c r="AY271" s="1064"/>
      <c r="AZ271" s="1158"/>
      <c r="BA271" s="1006"/>
      <c r="BB271" s="1200"/>
      <c r="BC271" s="1200"/>
      <c r="BD271" s="1200"/>
      <c r="BE271" s="1183"/>
    </row>
    <row r="272" spans="1:57" ht="30" customHeight="1" thickBot="1">
      <c r="A272" s="1053"/>
      <c r="B272" s="1036"/>
      <c r="C272" s="739"/>
      <c r="D272" s="1057"/>
      <c r="E272" s="739"/>
      <c r="F272" s="1057"/>
      <c r="G272" s="1061"/>
      <c r="H272" s="24" t="s">
        <v>367</v>
      </c>
      <c r="I272" s="71" t="s">
        <v>968</v>
      </c>
      <c r="J272" s="1139"/>
      <c r="K272" s="1104"/>
      <c r="L272" s="739"/>
      <c r="M272" s="1106"/>
      <c r="N272" s="1095"/>
      <c r="O272" s="1078"/>
      <c r="P272" s="26" t="s">
        <v>368</v>
      </c>
      <c r="Q272" s="22" t="s">
        <v>369</v>
      </c>
      <c r="R272" s="22">
        <f>+IFERROR(VLOOKUP(Q272,[11]DATOS!$E$2:$F$17,2,FALSE),"")</f>
        <v>15</v>
      </c>
      <c r="S272" s="1101"/>
      <c r="T272" s="1093"/>
      <c r="U272" s="1093"/>
      <c r="V272" s="1093"/>
      <c r="W272" s="1093"/>
      <c r="X272" s="1064"/>
      <c r="Y272" s="739"/>
      <c r="Z272" s="1064"/>
      <c r="AA272" s="1089"/>
      <c r="AB272" s="1114"/>
      <c r="AC272" s="1073"/>
      <c r="AD272" s="1073"/>
      <c r="AE272" s="1076"/>
      <c r="AF272" s="739"/>
      <c r="AG272" s="739"/>
      <c r="AH272" s="739"/>
      <c r="AI272" s="1082"/>
      <c r="AJ272" s="1084"/>
      <c r="AK272" s="1066"/>
      <c r="AL272" s="1066"/>
      <c r="AM272" s="1069"/>
      <c r="AN272" s="1083"/>
      <c r="AO272" s="1161"/>
      <c r="AP272" s="1064"/>
      <c r="AQ272" s="1064"/>
      <c r="AR272" s="1064"/>
      <c r="AS272" s="1064"/>
      <c r="AT272" s="1064"/>
      <c r="AU272" s="1064"/>
      <c r="AV272" s="1064"/>
      <c r="AW272" s="1064"/>
      <c r="AX272" s="1064"/>
      <c r="AY272" s="1064"/>
      <c r="AZ272" s="1158"/>
      <c r="BA272" s="1006"/>
      <c r="BB272" s="1200"/>
      <c r="BC272" s="1200"/>
      <c r="BD272" s="1200"/>
      <c r="BE272" s="1183"/>
    </row>
    <row r="273" spans="1:57" ht="30" customHeight="1" thickBot="1">
      <c r="A273" s="1053"/>
      <c r="B273" s="1036"/>
      <c r="C273" s="739"/>
      <c r="D273" s="1057"/>
      <c r="E273" s="739"/>
      <c r="F273" s="1057"/>
      <c r="G273" s="1061"/>
      <c r="H273" s="24" t="s">
        <v>371</v>
      </c>
      <c r="I273" s="71" t="s">
        <v>968</v>
      </c>
      <c r="J273" s="1139"/>
      <c r="K273" s="1104"/>
      <c r="L273" s="739"/>
      <c r="M273" s="1106"/>
      <c r="N273" s="1095"/>
      <c r="O273" s="1078"/>
      <c r="P273" s="27" t="s">
        <v>372</v>
      </c>
      <c r="Q273" s="22" t="s">
        <v>373</v>
      </c>
      <c r="R273" s="22">
        <f>+IFERROR(VLOOKUP(Q273,[11]DATOS!$E$2:$F$17,2,FALSE),"")</f>
        <v>15</v>
      </c>
      <c r="S273" s="1101"/>
      <c r="T273" s="1093"/>
      <c r="U273" s="1093"/>
      <c r="V273" s="1093"/>
      <c r="W273" s="1093"/>
      <c r="X273" s="1064"/>
      <c r="Y273" s="739"/>
      <c r="Z273" s="1064"/>
      <c r="AA273" s="1089"/>
      <c r="AB273" s="1114"/>
      <c r="AC273" s="1073"/>
      <c r="AD273" s="1073"/>
      <c r="AE273" s="1076"/>
      <c r="AF273" s="739"/>
      <c r="AG273" s="739"/>
      <c r="AH273" s="739"/>
      <c r="AI273" s="1082"/>
      <c r="AJ273" s="1084"/>
      <c r="AK273" s="1066"/>
      <c r="AL273" s="1066"/>
      <c r="AM273" s="1069"/>
      <c r="AN273" s="1083"/>
      <c r="AO273" s="1161"/>
      <c r="AP273" s="1064"/>
      <c r="AQ273" s="1064"/>
      <c r="AR273" s="1064"/>
      <c r="AS273" s="1064"/>
      <c r="AT273" s="1064"/>
      <c r="AU273" s="1064"/>
      <c r="AV273" s="1064"/>
      <c r="AW273" s="1064"/>
      <c r="AX273" s="1064"/>
      <c r="AY273" s="1064"/>
      <c r="AZ273" s="1158"/>
      <c r="BA273" s="1006"/>
      <c r="BB273" s="1200"/>
      <c r="BC273" s="1200"/>
      <c r="BD273" s="1200"/>
      <c r="BE273" s="1183"/>
    </row>
    <row r="274" spans="1:57" ht="30" customHeight="1" thickBot="1">
      <c r="A274" s="1053"/>
      <c r="B274" s="1036"/>
      <c r="C274" s="739"/>
      <c r="D274" s="1057"/>
      <c r="E274" s="739"/>
      <c r="F274" s="1057"/>
      <c r="G274" s="1061"/>
      <c r="H274" s="24" t="s">
        <v>375</v>
      </c>
      <c r="I274" s="71" t="s">
        <v>968</v>
      </c>
      <c r="J274" s="1139"/>
      <c r="K274" s="1104"/>
      <c r="L274" s="739"/>
      <c r="M274" s="1106"/>
      <c r="N274" s="1095"/>
      <c r="O274" s="1078"/>
      <c r="P274" s="26" t="s">
        <v>376</v>
      </c>
      <c r="Q274" s="26" t="s">
        <v>377</v>
      </c>
      <c r="R274" s="26">
        <f>+IFERROR(VLOOKUP(Q274,[11]DATOS!$E$2:$F$17,2,FALSE),"")</f>
        <v>10</v>
      </c>
      <c r="S274" s="1101"/>
      <c r="T274" s="1093"/>
      <c r="U274" s="1093"/>
      <c r="V274" s="1093"/>
      <c r="W274" s="1093"/>
      <c r="X274" s="1064"/>
      <c r="Y274" s="739"/>
      <c r="Z274" s="1064"/>
      <c r="AA274" s="1089"/>
      <c r="AB274" s="1114"/>
      <c r="AC274" s="1073"/>
      <c r="AD274" s="1073"/>
      <c r="AE274" s="1076"/>
      <c r="AF274" s="739"/>
      <c r="AG274" s="739"/>
      <c r="AH274" s="739"/>
      <c r="AI274" s="1082"/>
      <c r="AJ274" s="1084"/>
      <c r="AK274" s="1066"/>
      <c r="AL274" s="1066"/>
      <c r="AM274" s="1069"/>
      <c r="AN274" s="1083"/>
      <c r="AO274" s="1161"/>
      <c r="AP274" s="1064"/>
      <c r="AQ274" s="1064"/>
      <c r="AR274" s="1064"/>
      <c r="AS274" s="1064"/>
      <c r="AT274" s="1064"/>
      <c r="AU274" s="1064"/>
      <c r="AV274" s="1064"/>
      <c r="AW274" s="1064"/>
      <c r="AX274" s="1064"/>
      <c r="AY274" s="1064"/>
      <c r="AZ274" s="1158"/>
      <c r="BA274" s="1006"/>
      <c r="BB274" s="1200"/>
      <c r="BC274" s="1200"/>
      <c r="BD274" s="1200"/>
      <c r="BE274" s="1183"/>
    </row>
    <row r="275" spans="1:57" ht="72" customHeight="1" thickBot="1">
      <c r="A275" s="1053"/>
      <c r="B275" s="1036"/>
      <c r="C275" s="739"/>
      <c r="D275" s="1057"/>
      <c r="E275" s="1059"/>
      <c r="F275" s="1057"/>
      <c r="G275" s="1061"/>
      <c r="H275" s="24" t="s">
        <v>379</v>
      </c>
      <c r="I275" s="71" t="s">
        <v>968</v>
      </c>
      <c r="J275" s="1139"/>
      <c r="K275" s="1104"/>
      <c r="L275" s="739"/>
      <c r="M275" s="1106"/>
      <c r="N275" s="1095"/>
      <c r="O275" s="1078"/>
      <c r="P275" s="25"/>
      <c r="Q275" s="25"/>
      <c r="R275" s="25"/>
      <c r="S275" s="1102"/>
      <c r="T275" s="1093"/>
      <c r="U275" s="1093"/>
      <c r="V275" s="1093"/>
      <c r="W275" s="1093"/>
      <c r="X275" s="1064"/>
      <c r="Y275" s="1059"/>
      <c r="Z275" s="1088"/>
      <c r="AA275" s="1090"/>
      <c r="AB275" s="1114"/>
      <c r="AC275" s="1073"/>
      <c r="AD275" s="1073"/>
      <c r="AE275" s="1076"/>
      <c r="AF275" s="739"/>
      <c r="AG275" s="739"/>
      <c r="AH275" s="739"/>
      <c r="AI275" s="1082"/>
      <c r="AJ275" s="1084"/>
      <c r="AK275" s="1067"/>
      <c r="AL275" s="1067"/>
      <c r="AM275" s="1070"/>
      <c r="AN275" s="1083"/>
      <c r="AO275" s="1162"/>
      <c r="AP275" s="1088"/>
      <c r="AQ275" s="1088"/>
      <c r="AR275" s="1088"/>
      <c r="AS275" s="1088"/>
      <c r="AT275" s="1088"/>
      <c r="AU275" s="1088"/>
      <c r="AV275" s="1088"/>
      <c r="AW275" s="1088"/>
      <c r="AX275" s="1088"/>
      <c r="AY275" s="1088"/>
      <c r="AZ275" s="1159"/>
      <c r="BA275" s="1007"/>
      <c r="BB275" s="1201"/>
      <c r="BC275" s="1201"/>
      <c r="BD275" s="1201"/>
      <c r="BE275" s="1184"/>
    </row>
    <row r="276" spans="1:57" ht="30" customHeight="1" thickBot="1">
      <c r="A276" s="1053"/>
      <c r="B276" s="1036"/>
      <c r="C276" s="739"/>
      <c r="D276" s="1057"/>
      <c r="E276" s="1094" t="s">
        <v>1111</v>
      </c>
      <c r="F276" s="1057"/>
      <c r="G276" s="1061"/>
      <c r="H276" s="24" t="s">
        <v>381</v>
      </c>
      <c r="I276" s="71" t="s">
        <v>968</v>
      </c>
      <c r="J276" s="1139"/>
      <c r="K276" s="1104"/>
      <c r="L276" s="739"/>
      <c r="M276" s="1106"/>
      <c r="N276" s="1095" t="s">
        <v>1112</v>
      </c>
      <c r="O276" s="1055" t="s">
        <v>343</v>
      </c>
      <c r="P276" s="22" t="s">
        <v>344</v>
      </c>
      <c r="Q276" s="22" t="s">
        <v>345</v>
      </c>
      <c r="R276" s="22">
        <f>+IFERROR(VLOOKUP(Q276,[11]DATOS!$E$2:$F$17,2,FALSE),"")</f>
        <v>15</v>
      </c>
      <c r="S276" s="1063">
        <f>SUM(R276:R285)</f>
        <v>100</v>
      </c>
      <c r="T276" s="1063" t="str">
        <f>+IF(AND(S276&lt;=100,S276&gt;=96),"Fuerte",IF(AND(S276&lt;=95,S276&gt;=86),"Moderado",IF(AND(S276&lt;=85,J276&gt;=0),"Débil"," ")))</f>
        <v>Fuerte</v>
      </c>
      <c r="U276" s="1063" t="s">
        <v>346</v>
      </c>
      <c r="V276" s="1063" t="str">
        <f>IF(AND(EXACT(T276,"Fuerte"),(EXACT(U276,"Fuerte"))),"Fuerte",IF(AND(EXACT(T276,"Fuerte"),(EXACT(U276,"Moderado"))),"Moderado",IF(AND(EXACT(T276,"Fuerte"),(EXACT(U276,"Débil"))),"Débil",IF(AND(EXACT(T276,"Moderado"),(EXACT(U276,"Fuerte"))),"Moderado",IF(AND(EXACT(T276,"Moderado"),(EXACT(U276,"Moderado"))),"Moderado",IF(AND(EXACT(T276,"Moderado"),(EXACT(U276,"Débil"))),"Débil",IF(AND(EXACT(T276,"Débil"),(EXACT(U276,"Fuerte"))),"Débil",IF(AND(EXACT(T276,"Débil"),(EXACT(U276,"Moderado"))),"Débil",IF(AND(EXACT(T276,"Débil"),(EXACT(U276,"Débil"))),"Débil",)))))))))</f>
        <v>Fuerte</v>
      </c>
      <c r="W276" s="1063">
        <f>IF(V276="Fuerte",100,IF(V276="Moderado",50,IF(V276="Débil",0)))</f>
        <v>100</v>
      </c>
      <c r="X276" s="1064"/>
      <c r="Y276" s="1072" t="s">
        <v>1113</v>
      </c>
      <c r="Z276" s="1115" t="s">
        <v>996</v>
      </c>
      <c r="AA276" s="1072" t="s">
        <v>1114</v>
      </c>
      <c r="AB276" s="1114"/>
      <c r="AC276" s="1073"/>
      <c r="AD276" s="1073"/>
      <c r="AE276" s="1076"/>
      <c r="AF276" s="739"/>
      <c r="AG276" s="739"/>
      <c r="AH276" s="739"/>
      <c r="AI276" s="1082"/>
      <c r="AJ276" s="1084" t="s">
        <v>1115</v>
      </c>
      <c r="AK276" s="1077">
        <v>43466</v>
      </c>
      <c r="AL276" s="1077">
        <v>43830</v>
      </c>
      <c r="AM276" s="1078" t="s">
        <v>1116</v>
      </c>
      <c r="AN276" s="1083"/>
      <c r="AO276" s="1188"/>
      <c r="AP276" s="1093"/>
      <c r="AQ276" s="1093"/>
      <c r="AR276" s="1093"/>
      <c r="AS276" s="1093"/>
      <c r="AT276" s="1093"/>
      <c r="AU276" s="1093"/>
      <c r="AV276" s="1093"/>
      <c r="AW276" s="1093"/>
      <c r="AX276" s="1093"/>
      <c r="AY276" s="1093"/>
      <c r="AZ276" s="1179"/>
      <c r="BA276" s="1180"/>
      <c r="BB276" s="1181"/>
      <c r="BC276" s="1181"/>
      <c r="BD276" s="1181"/>
      <c r="BE276" s="1178"/>
    </row>
    <row r="277" spans="1:57" ht="30" customHeight="1" thickBot="1">
      <c r="A277" s="1053"/>
      <c r="B277" s="1036"/>
      <c r="C277" s="739"/>
      <c r="D277" s="1057"/>
      <c r="E277" s="1061"/>
      <c r="F277" s="1057"/>
      <c r="G277" s="1061"/>
      <c r="H277" s="24" t="s">
        <v>385</v>
      </c>
      <c r="I277" s="71" t="s">
        <v>968</v>
      </c>
      <c r="J277" s="1139"/>
      <c r="K277" s="1104"/>
      <c r="L277" s="739"/>
      <c r="M277" s="1106"/>
      <c r="N277" s="1095"/>
      <c r="O277" s="739"/>
      <c r="P277" s="23" t="s">
        <v>355</v>
      </c>
      <c r="Q277" s="22" t="s">
        <v>356</v>
      </c>
      <c r="R277" s="22">
        <f>+IFERROR(VLOOKUP(Q277,[11]DATOS!$E$2:$F$17,2,FALSE),"")</f>
        <v>15</v>
      </c>
      <c r="S277" s="1064"/>
      <c r="T277" s="1064"/>
      <c r="U277" s="1064"/>
      <c r="V277" s="1064"/>
      <c r="W277" s="1064"/>
      <c r="X277" s="1064"/>
      <c r="Y277" s="739"/>
      <c r="Z277" s="1064"/>
      <c r="AA277" s="739"/>
      <c r="AB277" s="1114"/>
      <c r="AC277" s="1073"/>
      <c r="AD277" s="1073"/>
      <c r="AE277" s="1076"/>
      <c r="AF277" s="739"/>
      <c r="AG277" s="739"/>
      <c r="AH277" s="739"/>
      <c r="AI277" s="1082"/>
      <c r="AJ277" s="1084"/>
      <c r="AK277" s="1077"/>
      <c r="AL277" s="1077"/>
      <c r="AM277" s="1078"/>
      <c r="AN277" s="1083"/>
      <c r="AO277" s="1188"/>
      <c r="AP277" s="1093"/>
      <c r="AQ277" s="1093"/>
      <c r="AR277" s="1093"/>
      <c r="AS277" s="1093"/>
      <c r="AT277" s="1093"/>
      <c r="AU277" s="1093"/>
      <c r="AV277" s="1093"/>
      <c r="AW277" s="1093"/>
      <c r="AX277" s="1093"/>
      <c r="AY277" s="1093"/>
      <c r="AZ277" s="1179"/>
      <c r="BA277" s="1180"/>
      <c r="BB277" s="1181"/>
      <c r="BC277" s="1181"/>
      <c r="BD277" s="1181"/>
      <c r="BE277" s="1178"/>
    </row>
    <row r="278" spans="1:57" ht="30" customHeight="1" thickBot="1">
      <c r="A278" s="1053"/>
      <c r="B278" s="1036"/>
      <c r="C278" s="739"/>
      <c r="D278" s="1057"/>
      <c r="E278" s="1061"/>
      <c r="F278" s="1057"/>
      <c r="G278" s="1061"/>
      <c r="H278" s="24" t="s">
        <v>387</v>
      </c>
      <c r="I278" s="71" t="s">
        <v>968</v>
      </c>
      <c r="J278" s="1139"/>
      <c r="K278" s="1104"/>
      <c r="L278" s="739"/>
      <c r="M278" s="1106"/>
      <c r="N278" s="1095"/>
      <c r="O278" s="739"/>
      <c r="P278" s="23" t="s">
        <v>360</v>
      </c>
      <c r="Q278" s="22" t="s">
        <v>361</v>
      </c>
      <c r="R278" s="22">
        <f>+IFERROR(VLOOKUP(Q278,[11]DATOS!$E$2:$F$17,2,FALSE),"")</f>
        <v>15</v>
      </c>
      <c r="S278" s="1064"/>
      <c r="T278" s="1064"/>
      <c r="U278" s="1064"/>
      <c r="V278" s="1064"/>
      <c r="W278" s="1064"/>
      <c r="X278" s="1064"/>
      <c r="Y278" s="739"/>
      <c r="Z278" s="1064"/>
      <c r="AA278" s="739"/>
      <c r="AB278" s="1114"/>
      <c r="AC278" s="1073"/>
      <c r="AD278" s="1073"/>
      <c r="AE278" s="1076"/>
      <c r="AF278" s="739"/>
      <c r="AG278" s="739"/>
      <c r="AH278" s="739"/>
      <c r="AI278" s="1082"/>
      <c r="AJ278" s="1084"/>
      <c r="AK278" s="1077"/>
      <c r="AL278" s="1077"/>
      <c r="AM278" s="1078"/>
      <c r="AN278" s="1083"/>
      <c r="AO278" s="1188"/>
      <c r="AP278" s="1093"/>
      <c r="AQ278" s="1093"/>
      <c r="AR278" s="1093"/>
      <c r="AS278" s="1093"/>
      <c r="AT278" s="1093"/>
      <c r="AU278" s="1093"/>
      <c r="AV278" s="1093"/>
      <c r="AW278" s="1093"/>
      <c r="AX278" s="1093"/>
      <c r="AY278" s="1093"/>
      <c r="AZ278" s="1179"/>
      <c r="BA278" s="1180"/>
      <c r="BB278" s="1181"/>
      <c r="BC278" s="1181"/>
      <c r="BD278" s="1181"/>
      <c r="BE278" s="1178"/>
    </row>
    <row r="279" spans="1:57" ht="30" customHeight="1" thickBot="1">
      <c r="A279" s="1053"/>
      <c r="B279" s="1036"/>
      <c r="C279" s="739"/>
      <c r="D279" s="1057"/>
      <c r="E279" s="1061"/>
      <c r="F279" s="1057"/>
      <c r="G279" s="1061"/>
      <c r="H279" s="24" t="s">
        <v>390</v>
      </c>
      <c r="I279" s="71" t="s">
        <v>968</v>
      </c>
      <c r="J279" s="1139"/>
      <c r="K279" s="1104"/>
      <c r="L279" s="739"/>
      <c r="M279" s="1106"/>
      <c r="N279" s="1095"/>
      <c r="O279" s="739"/>
      <c r="P279" s="23" t="s">
        <v>364</v>
      </c>
      <c r="Q279" s="22" t="s">
        <v>365</v>
      </c>
      <c r="R279" s="22">
        <f>+IFERROR(VLOOKUP(Q279,[11]DATOS!$E$2:$F$17,2,FALSE),"")</f>
        <v>15</v>
      </c>
      <c r="S279" s="1064"/>
      <c r="T279" s="1064"/>
      <c r="U279" s="1064"/>
      <c r="V279" s="1064"/>
      <c r="W279" s="1064"/>
      <c r="X279" s="1064"/>
      <c r="Y279" s="739"/>
      <c r="Z279" s="1064"/>
      <c r="AA279" s="739"/>
      <c r="AB279" s="1114"/>
      <c r="AC279" s="1073"/>
      <c r="AD279" s="1073"/>
      <c r="AE279" s="1076"/>
      <c r="AF279" s="739"/>
      <c r="AG279" s="739"/>
      <c r="AH279" s="739"/>
      <c r="AI279" s="1082"/>
      <c r="AJ279" s="1084"/>
      <c r="AK279" s="1077"/>
      <c r="AL279" s="1077"/>
      <c r="AM279" s="1078"/>
      <c r="AN279" s="1083"/>
      <c r="AO279" s="1188"/>
      <c r="AP279" s="1093"/>
      <c r="AQ279" s="1093"/>
      <c r="AR279" s="1093"/>
      <c r="AS279" s="1093"/>
      <c r="AT279" s="1093"/>
      <c r="AU279" s="1093"/>
      <c r="AV279" s="1093"/>
      <c r="AW279" s="1093"/>
      <c r="AX279" s="1093"/>
      <c r="AY279" s="1093"/>
      <c r="AZ279" s="1179"/>
      <c r="BA279" s="1180"/>
      <c r="BB279" s="1181"/>
      <c r="BC279" s="1181"/>
      <c r="BD279" s="1181"/>
      <c r="BE279" s="1178"/>
    </row>
    <row r="280" spans="1:57" ht="18.75" customHeight="1" thickBot="1">
      <c r="A280" s="1053"/>
      <c r="B280" s="1036"/>
      <c r="C280" s="739"/>
      <c r="D280" s="1057"/>
      <c r="E280" s="1061"/>
      <c r="F280" s="1057"/>
      <c r="G280" s="1061"/>
      <c r="H280" s="1096" t="s">
        <v>395</v>
      </c>
      <c r="I280" s="71" t="s">
        <v>968</v>
      </c>
      <c r="J280" s="1139"/>
      <c r="K280" s="1104"/>
      <c r="L280" s="739"/>
      <c r="M280" s="1106"/>
      <c r="N280" s="1095"/>
      <c r="O280" s="739"/>
      <c r="P280" s="23" t="s">
        <v>368</v>
      </c>
      <c r="Q280" s="22" t="s">
        <v>369</v>
      </c>
      <c r="R280" s="22">
        <f>+IFERROR(VLOOKUP(Q280,[11]DATOS!$E$2:$F$17,2,FALSE),"")</f>
        <v>15</v>
      </c>
      <c r="S280" s="1064"/>
      <c r="T280" s="1064"/>
      <c r="U280" s="1064"/>
      <c r="V280" s="1064"/>
      <c r="W280" s="1064"/>
      <c r="X280" s="1064"/>
      <c r="Y280" s="739"/>
      <c r="Z280" s="1064"/>
      <c r="AA280" s="739"/>
      <c r="AB280" s="1114"/>
      <c r="AC280" s="1073"/>
      <c r="AD280" s="1073"/>
      <c r="AE280" s="1076"/>
      <c r="AF280" s="739"/>
      <c r="AG280" s="739"/>
      <c r="AH280" s="739"/>
      <c r="AI280" s="1082"/>
      <c r="AJ280" s="1084"/>
      <c r="AK280" s="1077"/>
      <c r="AL280" s="1077"/>
      <c r="AM280" s="1078"/>
      <c r="AN280" s="1083"/>
      <c r="AO280" s="1188"/>
      <c r="AP280" s="1093"/>
      <c r="AQ280" s="1093"/>
      <c r="AR280" s="1093"/>
      <c r="AS280" s="1093"/>
      <c r="AT280" s="1093"/>
      <c r="AU280" s="1093"/>
      <c r="AV280" s="1093"/>
      <c r="AW280" s="1093"/>
      <c r="AX280" s="1093"/>
      <c r="AY280" s="1093"/>
      <c r="AZ280" s="1179"/>
      <c r="BA280" s="1180"/>
      <c r="BB280" s="1181"/>
      <c r="BC280" s="1181"/>
      <c r="BD280" s="1181"/>
      <c r="BE280" s="1178"/>
    </row>
    <row r="281" spans="1:57" ht="45.75" customHeight="1" thickBot="1">
      <c r="A281" s="1053"/>
      <c r="B281" s="1036"/>
      <c r="C281" s="739"/>
      <c r="D281" s="1057"/>
      <c r="E281" s="1061"/>
      <c r="F281" s="1057"/>
      <c r="G281" s="1061"/>
      <c r="H281" s="1096"/>
      <c r="I281" s="71" t="s">
        <v>968</v>
      </c>
      <c r="J281" s="1139"/>
      <c r="K281" s="1104"/>
      <c r="L281" s="739"/>
      <c r="M281" s="1106"/>
      <c r="N281" s="1095"/>
      <c r="O281" s="739"/>
      <c r="P281" s="23" t="s">
        <v>372</v>
      </c>
      <c r="Q281" s="22" t="s">
        <v>373</v>
      </c>
      <c r="R281" s="22">
        <f>+IFERROR(VLOOKUP(Q281,[11]DATOS!$E$2:$F$17,2,FALSE),"")</f>
        <v>15</v>
      </c>
      <c r="S281" s="1064"/>
      <c r="T281" s="1064"/>
      <c r="U281" s="1064"/>
      <c r="V281" s="1064"/>
      <c r="W281" s="1064"/>
      <c r="X281" s="1064"/>
      <c r="Y281" s="739"/>
      <c r="Z281" s="1064"/>
      <c r="AA281" s="739"/>
      <c r="AB281" s="1114"/>
      <c r="AC281" s="1073"/>
      <c r="AD281" s="1073"/>
      <c r="AE281" s="1076"/>
      <c r="AF281" s="739"/>
      <c r="AG281" s="739"/>
      <c r="AH281" s="739"/>
      <c r="AI281" s="1082"/>
      <c r="AJ281" s="1084"/>
      <c r="AK281" s="1077"/>
      <c r="AL281" s="1077"/>
      <c r="AM281" s="1078"/>
      <c r="AN281" s="1083"/>
      <c r="AO281" s="1188"/>
      <c r="AP281" s="1093"/>
      <c r="AQ281" s="1093"/>
      <c r="AR281" s="1093"/>
      <c r="AS281" s="1093"/>
      <c r="AT281" s="1093"/>
      <c r="AU281" s="1093"/>
      <c r="AV281" s="1093"/>
      <c r="AW281" s="1093"/>
      <c r="AX281" s="1093"/>
      <c r="AY281" s="1093"/>
      <c r="AZ281" s="1179"/>
      <c r="BA281" s="1180"/>
      <c r="BB281" s="1181"/>
      <c r="BC281" s="1181"/>
      <c r="BD281" s="1181"/>
      <c r="BE281" s="1178"/>
    </row>
    <row r="282" spans="1:57" ht="170.25" customHeight="1" thickBot="1">
      <c r="A282" s="1053"/>
      <c r="B282" s="1036"/>
      <c r="C282" s="739"/>
      <c r="D282" s="1057"/>
      <c r="E282" s="1061"/>
      <c r="F282" s="1057"/>
      <c r="G282" s="1061"/>
      <c r="H282" s="1079" t="s">
        <v>397</v>
      </c>
      <c r="I282" s="71" t="s">
        <v>968</v>
      </c>
      <c r="J282" s="1139"/>
      <c r="K282" s="1104"/>
      <c r="L282" s="739"/>
      <c r="M282" s="1106"/>
      <c r="N282" s="1095"/>
      <c r="O282" s="739"/>
      <c r="P282" s="23" t="s">
        <v>376</v>
      </c>
      <c r="Q282" s="26" t="s">
        <v>377</v>
      </c>
      <c r="R282" s="22">
        <f>+IFERROR(VLOOKUP(Q282,[11]DATOS!$E$2:$F$17,2,FALSE),"")</f>
        <v>10</v>
      </c>
      <c r="S282" s="1064"/>
      <c r="T282" s="1064"/>
      <c r="U282" s="1064"/>
      <c r="V282" s="1064"/>
      <c r="W282" s="1064"/>
      <c r="X282" s="1064"/>
      <c r="Y282" s="739"/>
      <c r="Z282" s="1064"/>
      <c r="AA282" s="739"/>
      <c r="AB282" s="1114"/>
      <c r="AC282" s="1073"/>
      <c r="AD282" s="1073"/>
      <c r="AE282" s="1076"/>
      <c r="AF282" s="739"/>
      <c r="AG282" s="739"/>
      <c r="AH282" s="739"/>
      <c r="AI282" s="1082"/>
      <c r="AJ282" s="1084"/>
      <c r="AK282" s="1077"/>
      <c r="AL282" s="1077"/>
      <c r="AM282" s="1078"/>
      <c r="AN282" s="1083"/>
      <c r="AO282" s="1188"/>
      <c r="AP282" s="1093"/>
      <c r="AQ282" s="1093"/>
      <c r="AR282" s="1093"/>
      <c r="AS282" s="1093"/>
      <c r="AT282" s="1093"/>
      <c r="AU282" s="1093"/>
      <c r="AV282" s="1093"/>
      <c r="AW282" s="1093"/>
      <c r="AX282" s="1093"/>
      <c r="AY282" s="1093"/>
      <c r="AZ282" s="1179"/>
      <c r="BA282" s="1180"/>
      <c r="BB282" s="1181"/>
      <c r="BC282" s="1181"/>
      <c r="BD282" s="1181"/>
      <c r="BE282" s="1178"/>
    </row>
    <row r="283" spans="1:57" ht="59.25" customHeight="1" thickBot="1">
      <c r="A283" s="1053"/>
      <c r="B283" s="1036"/>
      <c r="C283" s="739"/>
      <c r="D283" s="1057"/>
      <c r="E283" s="1061"/>
      <c r="F283" s="1057"/>
      <c r="G283" s="1061"/>
      <c r="H283" s="1080"/>
      <c r="I283" s="71" t="s">
        <v>968</v>
      </c>
      <c r="J283" s="1139"/>
      <c r="K283" s="1104"/>
      <c r="L283" s="739"/>
      <c r="M283" s="1106"/>
      <c r="N283" s="1061"/>
      <c r="O283" s="739"/>
      <c r="P283" s="1063"/>
      <c r="Q283" s="1063"/>
      <c r="R283" s="1063"/>
      <c r="S283" s="1064"/>
      <c r="T283" s="1064"/>
      <c r="U283" s="1064"/>
      <c r="V283" s="1064"/>
      <c r="W283" s="1064"/>
      <c r="X283" s="1064"/>
      <c r="Y283" s="739"/>
      <c r="Z283" s="1064"/>
      <c r="AA283" s="739"/>
      <c r="AB283" s="1114"/>
      <c r="AC283" s="1073"/>
      <c r="AD283" s="1073"/>
      <c r="AE283" s="1076"/>
      <c r="AF283" s="739"/>
      <c r="AG283" s="739"/>
      <c r="AH283" s="739"/>
      <c r="AI283" s="1083"/>
      <c r="AJ283" s="1116" t="s">
        <v>1117</v>
      </c>
      <c r="AK283" s="1118" t="s">
        <v>1001</v>
      </c>
      <c r="AL283" s="1118" t="s">
        <v>1023</v>
      </c>
      <c r="AM283" s="1072" t="s">
        <v>1024</v>
      </c>
      <c r="AN283" s="1083"/>
      <c r="AO283" s="1188"/>
      <c r="AP283" s="1093"/>
      <c r="AQ283" s="1093"/>
      <c r="AR283" s="1093"/>
      <c r="AS283" s="1093"/>
      <c r="AT283" s="1093"/>
      <c r="AU283" s="1093"/>
      <c r="AV283" s="1093"/>
      <c r="AW283" s="1093"/>
      <c r="AX283" s="1093"/>
      <c r="AY283" s="1093"/>
      <c r="AZ283" s="1179"/>
      <c r="BA283" s="1180"/>
      <c r="BB283" s="1181"/>
      <c r="BC283" s="1181"/>
      <c r="BD283" s="1181"/>
      <c r="BE283" s="1178"/>
    </row>
    <row r="284" spans="1:57" ht="18.75" customHeight="1" thickBot="1">
      <c r="A284" s="1053"/>
      <c r="B284" s="1036"/>
      <c r="C284" s="739"/>
      <c r="D284" s="1057"/>
      <c r="E284" s="1061"/>
      <c r="F284" s="1057"/>
      <c r="G284" s="1061"/>
      <c r="H284" s="1096" t="s">
        <v>398</v>
      </c>
      <c r="I284" s="71" t="s">
        <v>968</v>
      </c>
      <c r="J284" s="1139"/>
      <c r="K284" s="1104"/>
      <c r="L284" s="739"/>
      <c r="M284" s="1106"/>
      <c r="N284" s="1061"/>
      <c r="O284" s="739"/>
      <c r="P284" s="1064"/>
      <c r="Q284" s="1064"/>
      <c r="R284" s="1064"/>
      <c r="S284" s="1064"/>
      <c r="T284" s="1064"/>
      <c r="U284" s="1064"/>
      <c r="V284" s="1064"/>
      <c r="W284" s="1064"/>
      <c r="X284" s="1064"/>
      <c r="Y284" s="739"/>
      <c r="Z284" s="1064"/>
      <c r="AA284" s="739"/>
      <c r="AB284" s="1114"/>
      <c r="AC284" s="1073"/>
      <c r="AD284" s="1073"/>
      <c r="AE284" s="1076"/>
      <c r="AF284" s="739"/>
      <c r="AG284" s="739"/>
      <c r="AH284" s="739"/>
      <c r="AI284" s="1083"/>
      <c r="AJ284" s="1117"/>
      <c r="AK284" s="1119"/>
      <c r="AL284" s="1119"/>
      <c r="AM284" s="739"/>
      <c r="AN284" s="1083"/>
      <c r="AO284" s="1188"/>
      <c r="AP284" s="1093"/>
      <c r="AQ284" s="1093"/>
      <c r="AR284" s="1093"/>
      <c r="AS284" s="1093"/>
      <c r="AT284" s="1093"/>
      <c r="AU284" s="1093"/>
      <c r="AV284" s="1093"/>
      <c r="AW284" s="1093"/>
      <c r="AX284" s="1093"/>
      <c r="AY284" s="1093"/>
      <c r="AZ284" s="1179"/>
      <c r="BA284" s="1180"/>
      <c r="BB284" s="1181"/>
      <c r="BC284" s="1181"/>
      <c r="BD284" s="1181"/>
      <c r="BE284" s="1178"/>
    </row>
    <row r="285" spans="1:57" ht="9.75" customHeight="1" thickBot="1">
      <c r="A285" s="1053"/>
      <c r="B285" s="1036"/>
      <c r="C285" s="739"/>
      <c r="D285" s="1057"/>
      <c r="E285" s="1061"/>
      <c r="F285" s="1057"/>
      <c r="G285" s="1061"/>
      <c r="H285" s="1096"/>
      <c r="I285" s="71" t="s">
        <v>968</v>
      </c>
      <c r="J285" s="1139"/>
      <c r="K285" s="1104"/>
      <c r="L285" s="739"/>
      <c r="M285" s="1106"/>
      <c r="N285" s="1061"/>
      <c r="O285" s="739"/>
      <c r="P285" s="1064"/>
      <c r="Q285" s="1064"/>
      <c r="R285" s="1064"/>
      <c r="S285" s="1064"/>
      <c r="T285" s="1064"/>
      <c r="U285" s="1064"/>
      <c r="V285" s="1064"/>
      <c r="W285" s="1064"/>
      <c r="X285" s="1064"/>
      <c r="Y285" s="739"/>
      <c r="Z285" s="1064"/>
      <c r="AA285" s="739"/>
      <c r="AB285" s="1114"/>
      <c r="AC285" s="1073"/>
      <c r="AD285" s="1073"/>
      <c r="AE285" s="1076"/>
      <c r="AF285" s="739"/>
      <c r="AG285" s="739"/>
      <c r="AH285" s="739"/>
      <c r="AI285" s="1083"/>
      <c r="AJ285" s="1117"/>
      <c r="AK285" s="1119"/>
      <c r="AL285" s="1119"/>
      <c r="AM285" s="739"/>
      <c r="AN285" s="1083"/>
      <c r="AO285" s="1188"/>
      <c r="AP285" s="1093"/>
      <c r="AQ285" s="1093"/>
      <c r="AR285" s="1093"/>
      <c r="AS285" s="1093"/>
      <c r="AT285" s="1093"/>
      <c r="AU285" s="1093"/>
      <c r="AV285" s="1093"/>
      <c r="AW285" s="1093"/>
      <c r="AX285" s="1093"/>
      <c r="AY285" s="1093"/>
      <c r="AZ285" s="1179"/>
      <c r="BA285" s="1180"/>
      <c r="BB285" s="1181"/>
      <c r="BC285" s="1181"/>
      <c r="BD285" s="1181"/>
      <c r="BE285" s="1178"/>
    </row>
    <row r="286" spans="1:57" ht="18.75" customHeight="1" thickBot="1">
      <c r="A286" s="1053"/>
      <c r="B286" s="1036"/>
      <c r="C286" s="739"/>
      <c r="D286" s="1057"/>
      <c r="E286" s="1061"/>
      <c r="F286" s="1057"/>
      <c r="G286" s="1061"/>
      <c r="H286" s="1096" t="s">
        <v>399</v>
      </c>
      <c r="I286" s="71" t="s">
        <v>968</v>
      </c>
      <c r="J286" s="1139"/>
      <c r="K286" s="1104"/>
      <c r="L286" s="739"/>
      <c r="M286" s="1106"/>
      <c r="N286" s="1061"/>
      <c r="O286" s="739"/>
      <c r="P286" s="1064"/>
      <c r="Q286" s="1064"/>
      <c r="R286" s="1064"/>
      <c r="S286" s="1064"/>
      <c r="T286" s="1064"/>
      <c r="U286" s="1064"/>
      <c r="V286" s="1064"/>
      <c r="W286" s="1064"/>
      <c r="X286" s="1064"/>
      <c r="Y286" s="739"/>
      <c r="Z286" s="1064"/>
      <c r="AA286" s="739"/>
      <c r="AB286" s="1114"/>
      <c r="AC286" s="1073"/>
      <c r="AD286" s="1073"/>
      <c r="AE286" s="1076"/>
      <c r="AF286" s="739"/>
      <c r="AG286" s="739"/>
      <c r="AH286" s="739"/>
      <c r="AI286" s="1083"/>
      <c r="AJ286" s="1117"/>
      <c r="AK286" s="1119"/>
      <c r="AL286" s="1119"/>
      <c r="AM286" s="739"/>
      <c r="AN286" s="1083"/>
      <c r="AO286" s="1188"/>
      <c r="AP286" s="1093"/>
      <c r="AQ286" s="1093"/>
      <c r="AR286" s="1093"/>
      <c r="AS286" s="1093"/>
      <c r="AT286" s="1093"/>
      <c r="AU286" s="1093"/>
      <c r="AV286" s="1093"/>
      <c r="AW286" s="1093"/>
      <c r="AX286" s="1093"/>
      <c r="AY286" s="1093"/>
      <c r="AZ286" s="1179"/>
      <c r="BA286" s="1180"/>
      <c r="BB286" s="1181"/>
      <c r="BC286" s="1181"/>
      <c r="BD286" s="1181"/>
      <c r="BE286" s="1178"/>
    </row>
    <row r="287" spans="1:57" ht="12.75" customHeight="1" thickBot="1">
      <c r="A287" s="1053"/>
      <c r="B287" s="1036"/>
      <c r="C287" s="739"/>
      <c r="D287" s="1057"/>
      <c r="E287" s="1061"/>
      <c r="F287" s="1057"/>
      <c r="G287" s="1061"/>
      <c r="H287" s="1096"/>
      <c r="I287" s="71" t="s">
        <v>968</v>
      </c>
      <c r="J287" s="1139"/>
      <c r="K287" s="1104"/>
      <c r="L287" s="739"/>
      <c r="M287" s="1106"/>
      <c r="N287" s="1061"/>
      <c r="O287" s="739"/>
      <c r="P287" s="1064"/>
      <c r="Q287" s="1064"/>
      <c r="R287" s="1064"/>
      <c r="S287" s="1064"/>
      <c r="T287" s="1064"/>
      <c r="U287" s="1064"/>
      <c r="V287" s="1064"/>
      <c r="W287" s="1064"/>
      <c r="X287" s="1064"/>
      <c r="Y287" s="739"/>
      <c r="Z287" s="1064"/>
      <c r="AA287" s="739"/>
      <c r="AB287" s="1114"/>
      <c r="AC287" s="1073"/>
      <c r="AD287" s="1073"/>
      <c r="AE287" s="1076"/>
      <c r="AF287" s="739"/>
      <c r="AG287" s="739"/>
      <c r="AH287" s="739"/>
      <c r="AI287" s="1083"/>
      <c r="AJ287" s="1117"/>
      <c r="AK287" s="1119"/>
      <c r="AL287" s="1119"/>
      <c r="AM287" s="739"/>
      <c r="AN287" s="1083"/>
      <c r="AO287" s="1188"/>
      <c r="AP287" s="1093"/>
      <c r="AQ287" s="1093"/>
      <c r="AR287" s="1093"/>
      <c r="AS287" s="1093"/>
      <c r="AT287" s="1093"/>
      <c r="AU287" s="1093"/>
      <c r="AV287" s="1093"/>
      <c r="AW287" s="1093"/>
      <c r="AX287" s="1093"/>
      <c r="AY287" s="1093"/>
      <c r="AZ287" s="1179"/>
      <c r="BA287" s="1180"/>
      <c r="BB287" s="1181"/>
      <c r="BC287" s="1181"/>
      <c r="BD287" s="1181"/>
      <c r="BE287" s="1178"/>
    </row>
    <row r="288" spans="1:57" ht="18.75" customHeight="1" thickBot="1">
      <c r="A288" s="1053"/>
      <c r="B288" s="1036"/>
      <c r="C288" s="739"/>
      <c r="D288" s="1057"/>
      <c r="E288" s="1061"/>
      <c r="F288" s="1057"/>
      <c r="G288" s="1061"/>
      <c r="H288" s="1096" t="s">
        <v>400</v>
      </c>
      <c r="I288" s="71" t="s">
        <v>968</v>
      </c>
      <c r="J288" s="1139"/>
      <c r="K288" s="1104"/>
      <c r="L288" s="739"/>
      <c r="M288" s="1106"/>
      <c r="N288" s="1061"/>
      <c r="O288" s="739"/>
      <c r="P288" s="1064"/>
      <c r="Q288" s="1064"/>
      <c r="R288" s="1064"/>
      <c r="S288" s="1064"/>
      <c r="T288" s="1064"/>
      <c r="U288" s="1064"/>
      <c r="V288" s="1064"/>
      <c r="W288" s="1064"/>
      <c r="X288" s="1064"/>
      <c r="Y288" s="739"/>
      <c r="Z288" s="1064"/>
      <c r="AA288" s="739"/>
      <c r="AB288" s="1114"/>
      <c r="AC288" s="1073"/>
      <c r="AD288" s="1073"/>
      <c r="AE288" s="1076"/>
      <c r="AF288" s="739"/>
      <c r="AG288" s="739"/>
      <c r="AH288" s="739"/>
      <c r="AI288" s="1083"/>
      <c r="AJ288" s="1117"/>
      <c r="AK288" s="1119"/>
      <c r="AL288" s="1119"/>
      <c r="AM288" s="739"/>
      <c r="AN288" s="1083"/>
      <c r="AO288" s="1188"/>
      <c r="AP288" s="1093"/>
      <c r="AQ288" s="1093"/>
      <c r="AR288" s="1093"/>
      <c r="AS288" s="1093"/>
      <c r="AT288" s="1093"/>
      <c r="AU288" s="1093"/>
      <c r="AV288" s="1093"/>
      <c r="AW288" s="1093"/>
      <c r="AX288" s="1093"/>
      <c r="AY288" s="1093"/>
      <c r="AZ288" s="1179"/>
      <c r="BA288" s="1180"/>
      <c r="BB288" s="1181"/>
      <c r="BC288" s="1181"/>
      <c r="BD288" s="1181"/>
      <c r="BE288" s="1178"/>
    </row>
    <row r="289" spans="1:57" ht="12.75" customHeight="1" thickBot="1">
      <c r="A289" s="1053"/>
      <c r="B289" s="1036"/>
      <c r="C289" s="739"/>
      <c r="D289" s="1057"/>
      <c r="E289" s="1061"/>
      <c r="F289" s="1057"/>
      <c r="G289" s="1061"/>
      <c r="H289" s="1096"/>
      <c r="I289" s="71" t="s">
        <v>968</v>
      </c>
      <c r="J289" s="1139"/>
      <c r="K289" s="1104"/>
      <c r="L289" s="739"/>
      <c r="M289" s="1106"/>
      <c r="N289" s="1061"/>
      <c r="O289" s="739"/>
      <c r="P289" s="1064"/>
      <c r="Q289" s="1064"/>
      <c r="R289" s="1064"/>
      <c r="S289" s="1064"/>
      <c r="T289" s="1064"/>
      <c r="U289" s="1064"/>
      <c r="V289" s="1064"/>
      <c r="W289" s="1064"/>
      <c r="X289" s="1064"/>
      <c r="Y289" s="739"/>
      <c r="Z289" s="1064"/>
      <c r="AA289" s="739"/>
      <c r="AB289" s="1114"/>
      <c r="AC289" s="1073"/>
      <c r="AD289" s="1073"/>
      <c r="AE289" s="1076"/>
      <c r="AF289" s="739"/>
      <c r="AG289" s="739"/>
      <c r="AH289" s="739"/>
      <c r="AI289" s="1083"/>
      <c r="AJ289" s="1117"/>
      <c r="AK289" s="1119"/>
      <c r="AL289" s="1119"/>
      <c r="AM289" s="739"/>
      <c r="AN289" s="1083"/>
      <c r="AO289" s="1188"/>
      <c r="AP289" s="1093"/>
      <c r="AQ289" s="1093"/>
      <c r="AR289" s="1093"/>
      <c r="AS289" s="1093"/>
      <c r="AT289" s="1093"/>
      <c r="AU289" s="1093"/>
      <c r="AV289" s="1093"/>
      <c r="AW289" s="1093"/>
      <c r="AX289" s="1093"/>
      <c r="AY289" s="1093"/>
      <c r="AZ289" s="1179"/>
      <c r="BA289" s="1180"/>
      <c r="BB289" s="1181"/>
      <c r="BC289" s="1181"/>
      <c r="BD289" s="1181"/>
      <c r="BE289" s="1178"/>
    </row>
    <row r="290" spans="1:57" ht="14.25" customHeight="1" thickBot="1">
      <c r="A290" s="1053"/>
      <c r="B290" s="1036"/>
      <c r="C290" s="739"/>
      <c r="D290" s="1057"/>
      <c r="E290" s="1061"/>
      <c r="F290" s="1057"/>
      <c r="G290" s="1061"/>
      <c r="H290" s="1079" t="s">
        <v>401</v>
      </c>
      <c r="I290" s="71" t="s">
        <v>968</v>
      </c>
      <c r="J290" s="1139"/>
      <c r="K290" s="1104"/>
      <c r="L290" s="739"/>
      <c r="M290" s="1106"/>
      <c r="N290" s="1061"/>
      <c r="O290" s="739"/>
      <c r="P290" s="1064"/>
      <c r="Q290" s="1064"/>
      <c r="R290" s="1064"/>
      <c r="S290" s="1064"/>
      <c r="T290" s="1064"/>
      <c r="U290" s="1064"/>
      <c r="V290" s="1064"/>
      <c r="W290" s="1064"/>
      <c r="X290" s="1064"/>
      <c r="Y290" s="739"/>
      <c r="Z290" s="1064"/>
      <c r="AA290" s="739"/>
      <c r="AB290" s="1114"/>
      <c r="AC290" s="1073"/>
      <c r="AD290" s="1073"/>
      <c r="AE290" s="1076"/>
      <c r="AF290" s="739"/>
      <c r="AG290" s="739"/>
      <c r="AH290" s="739"/>
      <c r="AI290" s="1083"/>
      <c r="AJ290" s="1117"/>
      <c r="AK290" s="1119"/>
      <c r="AL290" s="1119"/>
      <c r="AM290" s="739"/>
      <c r="AN290" s="1083"/>
      <c r="AO290" s="1188"/>
      <c r="AP290" s="1093"/>
      <c r="AQ290" s="1093"/>
      <c r="AR290" s="1093"/>
      <c r="AS290" s="1093"/>
      <c r="AT290" s="1093"/>
      <c r="AU290" s="1093"/>
      <c r="AV290" s="1093"/>
      <c r="AW290" s="1093"/>
      <c r="AX290" s="1093"/>
      <c r="AY290" s="1093"/>
      <c r="AZ290" s="1179"/>
      <c r="BA290" s="1180"/>
      <c r="BB290" s="1181"/>
      <c r="BC290" s="1181"/>
      <c r="BD290" s="1181"/>
      <c r="BE290" s="1178"/>
    </row>
    <row r="291" spans="1:57" ht="13.5" customHeight="1" thickBot="1">
      <c r="A291" s="1053"/>
      <c r="B291" s="1036"/>
      <c r="C291" s="739"/>
      <c r="D291" s="1057"/>
      <c r="E291" s="1061"/>
      <c r="F291" s="1057"/>
      <c r="G291" s="1061"/>
      <c r="H291" s="1080"/>
      <c r="I291" s="71" t="s">
        <v>968</v>
      </c>
      <c r="J291" s="1139"/>
      <c r="K291" s="1104"/>
      <c r="L291" s="739"/>
      <c r="M291" s="1106"/>
      <c r="N291" s="1061"/>
      <c r="O291" s="739"/>
      <c r="P291" s="1064"/>
      <c r="Q291" s="1064"/>
      <c r="R291" s="1064"/>
      <c r="S291" s="1064"/>
      <c r="T291" s="1064"/>
      <c r="U291" s="1064"/>
      <c r="V291" s="1064"/>
      <c r="W291" s="1064"/>
      <c r="X291" s="1064"/>
      <c r="Y291" s="739"/>
      <c r="Z291" s="1064"/>
      <c r="AA291" s="739"/>
      <c r="AB291" s="1114"/>
      <c r="AC291" s="1073"/>
      <c r="AD291" s="1073"/>
      <c r="AE291" s="1076"/>
      <c r="AF291" s="739"/>
      <c r="AG291" s="739"/>
      <c r="AH291" s="739"/>
      <c r="AI291" s="1083"/>
      <c r="AJ291" s="1117"/>
      <c r="AK291" s="1119"/>
      <c r="AL291" s="1119"/>
      <c r="AM291" s="739"/>
      <c r="AN291" s="1083"/>
      <c r="AO291" s="1188"/>
      <c r="AP291" s="1093"/>
      <c r="AQ291" s="1093"/>
      <c r="AR291" s="1093"/>
      <c r="AS291" s="1093"/>
      <c r="AT291" s="1093"/>
      <c r="AU291" s="1093"/>
      <c r="AV291" s="1093"/>
      <c r="AW291" s="1093"/>
      <c r="AX291" s="1093"/>
      <c r="AY291" s="1093"/>
      <c r="AZ291" s="1179"/>
      <c r="BA291" s="1180"/>
      <c r="BB291" s="1181"/>
      <c r="BC291" s="1181"/>
      <c r="BD291" s="1181"/>
      <c r="BE291" s="1178"/>
    </row>
    <row r="292" spans="1:57" ht="18.75" customHeight="1" thickBot="1">
      <c r="A292" s="1053"/>
      <c r="B292" s="1036"/>
      <c r="C292" s="739"/>
      <c r="D292" s="1057"/>
      <c r="E292" s="1061"/>
      <c r="F292" s="1057"/>
      <c r="G292" s="1061"/>
      <c r="H292" s="1086" t="s">
        <v>402</v>
      </c>
      <c r="I292" s="71" t="s">
        <v>968</v>
      </c>
      <c r="J292" s="1139"/>
      <c r="K292" s="1104"/>
      <c r="L292" s="739"/>
      <c r="M292" s="1106"/>
      <c r="N292" s="1061"/>
      <c r="O292" s="739"/>
      <c r="P292" s="1064"/>
      <c r="Q292" s="1064"/>
      <c r="R292" s="1064"/>
      <c r="S292" s="1064"/>
      <c r="T292" s="1064"/>
      <c r="U292" s="1064"/>
      <c r="V292" s="1064"/>
      <c r="W292" s="1064"/>
      <c r="X292" s="1064"/>
      <c r="Y292" s="739"/>
      <c r="Z292" s="1064"/>
      <c r="AA292" s="739"/>
      <c r="AB292" s="1114"/>
      <c r="AC292" s="1073"/>
      <c r="AD292" s="1073"/>
      <c r="AE292" s="1076"/>
      <c r="AF292" s="739"/>
      <c r="AG292" s="739"/>
      <c r="AH292" s="739"/>
      <c r="AI292" s="1083"/>
      <c r="AJ292" s="1117"/>
      <c r="AK292" s="1119"/>
      <c r="AL292" s="1119"/>
      <c r="AM292" s="739"/>
      <c r="AN292" s="1083"/>
      <c r="AO292" s="1188"/>
      <c r="AP292" s="1093"/>
      <c r="AQ292" s="1093"/>
      <c r="AR292" s="1093"/>
      <c r="AS292" s="1093"/>
      <c r="AT292" s="1093"/>
      <c r="AU292" s="1093"/>
      <c r="AV292" s="1093"/>
      <c r="AW292" s="1093"/>
      <c r="AX292" s="1093"/>
      <c r="AY292" s="1093"/>
      <c r="AZ292" s="1179"/>
      <c r="BA292" s="1180"/>
      <c r="BB292" s="1181"/>
      <c r="BC292" s="1181"/>
      <c r="BD292" s="1181"/>
      <c r="BE292" s="1178"/>
    </row>
    <row r="293" spans="1:57" ht="15.75" customHeight="1" thickBot="1">
      <c r="A293" s="1148"/>
      <c r="B293" s="1037"/>
      <c r="C293" s="740"/>
      <c r="D293" s="1149"/>
      <c r="E293" s="1062"/>
      <c r="F293" s="1149"/>
      <c r="G293" s="1062"/>
      <c r="H293" s="1140"/>
      <c r="I293" s="71" t="s">
        <v>968</v>
      </c>
      <c r="J293" s="1150"/>
      <c r="K293" s="1151"/>
      <c r="L293" s="739"/>
      <c r="M293" s="1154"/>
      <c r="N293" s="1062"/>
      <c r="O293" s="740"/>
      <c r="P293" s="1133"/>
      <c r="Q293" s="1133"/>
      <c r="R293" s="1133"/>
      <c r="S293" s="1133"/>
      <c r="T293" s="1133"/>
      <c r="U293" s="1133"/>
      <c r="V293" s="1133"/>
      <c r="W293" s="1133"/>
      <c r="X293" s="1133"/>
      <c r="Y293" s="740"/>
      <c r="Z293" s="1133"/>
      <c r="AA293" s="740"/>
      <c r="AB293" s="1145"/>
      <c r="AC293" s="1073"/>
      <c r="AD293" s="1073"/>
      <c r="AE293" s="1146"/>
      <c r="AF293" s="740"/>
      <c r="AG293" s="740"/>
      <c r="AH293" s="739"/>
      <c r="AI293" s="1134"/>
      <c r="AJ293" s="1214"/>
      <c r="AK293" s="1120"/>
      <c r="AL293" s="1120"/>
      <c r="AM293" s="740"/>
      <c r="AN293" s="1134"/>
      <c r="AO293" s="1206"/>
      <c r="AP293" s="1207"/>
      <c r="AQ293" s="1207"/>
      <c r="AR293" s="1207"/>
      <c r="AS293" s="1207"/>
      <c r="AT293" s="1207"/>
      <c r="AU293" s="1207"/>
      <c r="AV293" s="1207"/>
      <c r="AW293" s="1207"/>
      <c r="AX293" s="1207"/>
      <c r="AY293" s="1207"/>
      <c r="AZ293" s="1212"/>
      <c r="BA293" s="1213"/>
      <c r="BB293" s="1197"/>
      <c r="BC293" s="1197"/>
      <c r="BD293" s="1197"/>
      <c r="BE293" s="1208"/>
    </row>
    <row r="294" spans="1:57" ht="46.5" customHeight="1" thickBot="1">
      <c r="A294" s="1147">
        <v>10</v>
      </c>
      <c r="B294" s="1035" t="s">
        <v>1118</v>
      </c>
      <c r="C294" s="739" t="s">
        <v>1119</v>
      </c>
      <c r="D294" s="1056" t="s">
        <v>334</v>
      </c>
      <c r="E294" s="739" t="s">
        <v>1120</v>
      </c>
      <c r="F294" s="1108" t="s">
        <v>823</v>
      </c>
      <c r="G294" s="1060" t="s">
        <v>338</v>
      </c>
      <c r="H294" s="40" t="s">
        <v>339</v>
      </c>
      <c r="I294" s="71" t="s">
        <v>968</v>
      </c>
      <c r="J294" s="1138">
        <f>COUNTIF(I294:I319,[3]DATOS!$D$24)</f>
        <v>26</v>
      </c>
      <c r="K294" s="1104" t="str">
        <f>+IF(AND(J294&lt;6,J294&gt;0),"Moderado",IF(AND(J294&lt;12,J294&gt;5),"Mayor",IF(AND(J294&lt;20,J294&gt;11),"Catastrófico","Responda las Preguntas de Impacto")))</f>
        <v>Responda las Preguntas de Impacto</v>
      </c>
      <c r="L294" s="1055" t="str">
        <f>IF(AND(EXACT(G294,"Rara vez"),(EXACT(K294,"Moderado"))),"Moderado",IF(AND(EXACT(G294,"Rara vez"),(EXACT(K294,"Mayor"))),"Alto",IF(AND(EXACT(G294,"Rara vez"),(EXACT(K294,"Catastrófico"))),"Extremo",IF(AND(EXACT(G294,"Improbable"),(EXACT(K294,"Moderado"))),"Moderado",IF(AND(EXACT(G294,"Improbable"),(EXACT(K294,"Mayor"))),"Alto",IF(AND(EXACT(G294,"Improbable"),(EXACT(K294,"Catastrófico"))),"Extremo",IF(AND(EXACT(G294,"Posible"),(EXACT(K294,"Moderado"))),"Alto",IF(AND(EXACT(G294,"Posible"),(EXACT(K294,"Mayor"))),"Extremo",IF(AND(EXACT(G294,"Posible"),(EXACT(K294,"Catastrófico"))),"Extremo",IF(AND(EXACT(G294,"Probable"),(EXACT(K294,"Moderado"))),"Alto",IF(AND(EXACT(G294,"Probable"),(EXACT(K294,"Mayor"))),"Extremo",IF(AND(EXACT(G294,"Probable"),(EXACT(K294,"Catastrófico"))),"Extremo",IF(AND(EXACT(G294,"Casi Seguro"),(EXACT(K294,"Moderado"))),"Extremo",IF(AND(EXACT(G294,"Casi Seguro"),(EXACT(K294,"Mayor"))),"Extremo",IF(AND(EXACT(G294,"Casi Seguro"),(EXACT(K294,"Catastrófico"))),"Extremo","")))))))))))))))</f>
        <v/>
      </c>
      <c r="M294" s="1105" t="str">
        <f>IF(EXACT(L294,"Bajo"),"Evitar el Riesgo, Reducir el Riesgo, Compartir el Riesg",IF(EXACT(L294,"Moderado"),"Evitar el Riesgo, Reducir el Riesgo, Compartir el Riesgo",IF(EXACT(L294,"Alto"),"Evitar el Riesgo, Reducir el Riesgo, Compartir el Riesgo",IF(EXACT(L294,"extremo"),"Evitar el Riesgo, Reducir el Riesgo, Compartir el Riesgo",""))))</f>
        <v/>
      </c>
      <c r="N294" s="1112" t="s">
        <v>1121</v>
      </c>
      <c r="O294" s="1059" t="s">
        <v>343</v>
      </c>
      <c r="P294" s="25" t="s">
        <v>344</v>
      </c>
      <c r="Q294" s="22" t="s">
        <v>345</v>
      </c>
      <c r="R294" s="25">
        <f>+IFERROR(VLOOKUP(Q294,[12]DATOS!$E$2:$F$17,2,FALSE),"")</f>
        <v>15</v>
      </c>
      <c r="S294" s="1088">
        <f>SUM(R294:R301)</f>
        <v>100</v>
      </c>
      <c r="T294" s="1088" t="str">
        <f>+IF(AND(S294&lt;=100,S294&gt;=96),"Fuerte",IF(AND(S294&lt;=95,S294&gt;=86),"Moderado",IF(AND(S294&lt;=85,J294&gt;=0),"Débil"," ")))</f>
        <v>Fuerte</v>
      </c>
      <c r="U294" s="1088" t="s">
        <v>346</v>
      </c>
      <c r="V294" s="1088" t="str">
        <f>IF(AND(EXACT(T294,"Fuerte"),(EXACT(U294,"Fuerte"))),"Fuerte",IF(AND(EXACT(T294,"Fuerte"),(EXACT(U294,"Moderado"))),"Moderado",IF(AND(EXACT(T294,"Fuerte"),(EXACT(U294,"Débil"))),"Débil",IF(AND(EXACT(T294,"Moderado"),(EXACT(U294,"Fuerte"))),"Moderado",IF(AND(EXACT(T294,"Moderado"),(EXACT(U294,"Moderado"))),"Moderado",IF(AND(EXACT(T294,"Moderado"),(EXACT(U294,"Débil"))),"Débil",IF(AND(EXACT(T294,"Débil"),(EXACT(U294,"Fuerte"))),"Débil",IF(AND(EXACT(T294,"Débil"),(EXACT(U294,"Moderado"))),"Débil",IF(AND(EXACT(T294,"Débil"),(EXACT(U294,"Débil"))),"Débil",)))))))))</f>
        <v>Fuerte</v>
      </c>
      <c r="W294" s="1088">
        <f>IF(V294="Fuerte",100,IF(V294="Moderado",50,IF(V294="Débil",0)))</f>
        <v>100</v>
      </c>
      <c r="X294" s="1064">
        <f>AVERAGE(W294:W319)</f>
        <v>100</v>
      </c>
      <c r="Y294" s="1122" t="s">
        <v>825</v>
      </c>
      <c r="Z294" s="577" t="s">
        <v>989</v>
      </c>
      <c r="AA294" s="1152" t="s">
        <v>1122</v>
      </c>
      <c r="AB294" s="1114" t="str">
        <f>+IF(X294=100,"Fuerte",IF(AND(X294&lt;=99,X294&gt;=50),"Moderado",IF(X294&lt;50,"Débil"," ")))</f>
        <v>Fuerte</v>
      </c>
      <c r="AC294" s="1073" t="s">
        <v>349</v>
      </c>
      <c r="AD294" s="1073" t="s">
        <v>349</v>
      </c>
      <c r="AE294" s="1009" t="str">
        <f>IF(AND(OR(AD294="Directamente",AD294="Indirectamente",AD294="No Disminuye"),(AB294="Fuerte"),(AC294="Directamente"),(OR(G294="Rara vez",G294="Improbable",G294="Posible"))),"Rara vez",IF(AND(OR(AD294="Directamente",AD294="Indirectamente",AD294="No Disminuye"),(AB294="Fuerte"),(AC294="Directamente"),(G294="Probable")),"Improbable",IF(AND(OR(AD294="Directamente",AD294="Indirectamente",AD294="No Disminuye"),(AB294="Fuerte"),(AC294="Directamente"),(G294="Casi Seguro")),"Posible",IF(AND(AD294="Directamente",AC294="No disminuye",AB294="Fuerte"),G294,IF(AND(OR(AD294="Directamente",AD294="Indirectamente",AD294="No Disminuye"),AB294="Moderado",AC294="Directamente",(OR(G294="Rara vez",G294="Improbable"))),"Rara vez",IF(AND(OR(AD294="Directamente",AD294="Indirectamente",AD294="No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disminuye",AB294="Moderado"),G294,IF(AB294="Débil",G294," ESTA COMBINACION NO ESTÁ CONTEMPLADA EN LA METODOLOGÍA "))))))))))</f>
        <v>Rara vez</v>
      </c>
      <c r="AF294" s="739" t="str">
        <f>IF(AND(OR(AD294="Directamente",AD294="Indirectamente",AD294="No Disminuye"),AB294="Moderado",AC294="Directamente",(OR(G294="Raro",G294="Improbable"))),"Raro",IF(AND(OR(AD294="Directamente",AD294="Indirectamente",AD294="No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 ")))))</f>
        <v xml:space="preserve"> </v>
      </c>
      <c r="AG294" s="739" t="str">
        <f>K294</f>
        <v>Responda las Preguntas de Impacto</v>
      </c>
      <c r="AH294" s="1055" t="str">
        <f>IF(AND(EXACT(AE294,"Rara vez"),(EXACT(AG294,"Moderado"))),"Moderado",IF(AND(EXACT(AE294,"Rara vez"),(EXACT(AG294,"Mayor"))),"Alto",IF(AND(EXACT(AE294,"Rara vez"),(EXACT(AG294,"Catastrófico"))),"Extremo",IF(AND(EXACT(AE294,"Improbable"),(EXACT(AG294,"Moderado"))),"Moderado",IF(AND(EXACT(AE294,"Improbable"),(EXACT(AG294,"Mayor"))),"Alto",IF(AND(EXACT(AE294,"Improbable"),(EXACT(AG294,"Catastrófico"))),"Extremo",IF(AND(EXACT(AE294,"Posible"),(EXACT(AG294,"Moderado"))),"Alto",IF(AND(EXACT(AE294,"Posible"),(EXACT(AG294,"Mayor"))),"Extremo",IF(AND(EXACT(AE294,"Posible"),(EXACT(AG294,"Catastrófico"))),"Extremo",IF(AND(EXACT(AE294,"Probable"),(EXACT(AG294,"Moderado"))),"Alto",IF(AND(EXACT(AE294,"Probable"),(EXACT(AG294,"Mayor"))),"Extremo",IF(AND(EXACT(AE294,"Probable"),(EXACT(AG294,"Catastrófico"))),"Extremo",IF(AND(EXACT(AE294,"Casi Seguro"),(EXACT(AG294,"Moderado"))),"Extremo",IF(AND(EXACT(AE294,"Casi Seguro"),(EXACT(AG294,"Mayor"))),"Extremo",IF(AND(EXACT(AE294,"Casi Seguro"),(EXACT(AG294,"Catastrófico"))),"Extremo","")))))))))))))))</f>
        <v/>
      </c>
      <c r="AI294" s="1081" t="str">
        <f>IF(EXACT(AH294,"Bajo"),"Evitar el Riesgo, Reducir el Riesgo, Compartir el Riesgo",IF(EXACT(AH294,"Moderado"),"Evitar el Riesgo, Reducir el Riesgo, Compartir el Riesgo",IF(EXACT(AH294,"Alto"),"Evitar el Riesgo, Reducir el Riesgo, Compartir el Riesgo",IF(EXACT(AH294,"Extremo"),"Evitar el Riesgo, Reducir el Riesgo, Compartir el Riesgo",""))))</f>
        <v/>
      </c>
      <c r="AJ294" s="1137" t="s">
        <v>1123</v>
      </c>
      <c r="AK294" s="1066">
        <v>43466</v>
      </c>
      <c r="AL294" s="1066">
        <v>43830</v>
      </c>
      <c r="AM294" s="1136" t="s">
        <v>825</v>
      </c>
      <c r="AN294" s="1130" t="s">
        <v>1124</v>
      </c>
      <c r="AO294" s="1160"/>
      <c r="AP294" s="1156"/>
      <c r="AQ294" s="1156"/>
      <c r="AR294" s="1156"/>
      <c r="AS294" s="1156"/>
      <c r="AT294" s="1156"/>
      <c r="AU294" s="1156"/>
      <c r="AV294" s="1156"/>
      <c r="AW294" s="1156"/>
      <c r="AX294" s="1156"/>
      <c r="AY294" s="1156"/>
      <c r="AZ294" s="1157"/>
      <c r="BA294" s="1198"/>
      <c r="BB294" s="1199"/>
      <c r="BC294" s="1199"/>
      <c r="BD294" s="1199"/>
      <c r="BE294" s="1182"/>
    </row>
    <row r="295" spans="1:57" ht="30" customHeight="1" thickBot="1">
      <c r="A295" s="1053"/>
      <c r="B295" s="1036"/>
      <c r="C295" s="739"/>
      <c r="D295" s="1057"/>
      <c r="E295" s="739"/>
      <c r="F295" s="1057"/>
      <c r="G295" s="1061"/>
      <c r="H295" s="24" t="s">
        <v>354</v>
      </c>
      <c r="I295" s="71" t="s">
        <v>968</v>
      </c>
      <c r="J295" s="1139"/>
      <c r="K295" s="1104"/>
      <c r="L295" s="739"/>
      <c r="M295" s="1106"/>
      <c r="N295" s="1095"/>
      <c r="O295" s="1078"/>
      <c r="P295" s="26" t="s">
        <v>355</v>
      </c>
      <c r="Q295" s="22" t="s">
        <v>356</v>
      </c>
      <c r="R295" s="26">
        <f>+IFERROR(VLOOKUP(Q295,[12]DATOS!$E$2:$F$17,2,FALSE),"")</f>
        <v>15</v>
      </c>
      <c r="S295" s="1093"/>
      <c r="T295" s="1093"/>
      <c r="U295" s="1093"/>
      <c r="V295" s="1093"/>
      <c r="W295" s="1093"/>
      <c r="X295" s="1064"/>
      <c r="Y295" s="577"/>
      <c r="Z295" s="577"/>
      <c r="AA295" s="1152"/>
      <c r="AB295" s="1114"/>
      <c r="AC295" s="1073"/>
      <c r="AD295" s="1073"/>
      <c r="AE295" s="1076"/>
      <c r="AF295" s="739"/>
      <c r="AG295" s="739"/>
      <c r="AH295" s="739"/>
      <c r="AI295" s="1082"/>
      <c r="AJ295" s="1155"/>
      <c r="AK295" s="1066"/>
      <c r="AL295" s="1066"/>
      <c r="AM295" s="1136"/>
      <c r="AN295" s="1131"/>
      <c r="AO295" s="1161"/>
      <c r="AP295" s="1064"/>
      <c r="AQ295" s="1064"/>
      <c r="AR295" s="1064"/>
      <c r="AS295" s="1064"/>
      <c r="AT295" s="1064"/>
      <c r="AU295" s="1064"/>
      <c r="AV295" s="1064"/>
      <c r="AW295" s="1064"/>
      <c r="AX295" s="1064"/>
      <c r="AY295" s="1064"/>
      <c r="AZ295" s="1158"/>
      <c r="BA295" s="1006"/>
      <c r="BB295" s="1200"/>
      <c r="BC295" s="1200"/>
      <c r="BD295" s="1200"/>
      <c r="BE295" s="1183"/>
    </row>
    <row r="296" spans="1:57" ht="30" customHeight="1" thickBot="1">
      <c r="A296" s="1053"/>
      <c r="B296" s="1036"/>
      <c r="C296" s="739"/>
      <c r="D296" s="1057"/>
      <c r="E296" s="739"/>
      <c r="F296" s="1057"/>
      <c r="G296" s="1061"/>
      <c r="H296" s="24" t="s">
        <v>358</v>
      </c>
      <c r="I296" s="71" t="s">
        <v>968</v>
      </c>
      <c r="J296" s="1139"/>
      <c r="K296" s="1104"/>
      <c r="L296" s="739"/>
      <c r="M296" s="1106"/>
      <c r="N296" s="1095"/>
      <c r="O296" s="1078"/>
      <c r="P296" s="26" t="s">
        <v>360</v>
      </c>
      <c r="Q296" s="22" t="s">
        <v>361</v>
      </c>
      <c r="R296" s="26">
        <f>+IFERROR(VLOOKUP(Q296,[12]DATOS!$E$2:$F$17,2,FALSE),"")</f>
        <v>15</v>
      </c>
      <c r="S296" s="1093"/>
      <c r="T296" s="1093"/>
      <c r="U296" s="1093"/>
      <c r="V296" s="1093"/>
      <c r="W296" s="1093"/>
      <c r="X296" s="1064"/>
      <c r="Y296" s="577"/>
      <c r="Z296" s="577"/>
      <c r="AA296" s="1152"/>
      <c r="AB296" s="1114"/>
      <c r="AC296" s="1073"/>
      <c r="AD296" s="1073"/>
      <c r="AE296" s="1076"/>
      <c r="AF296" s="739"/>
      <c r="AG296" s="739"/>
      <c r="AH296" s="739"/>
      <c r="AI296" s="1082"/>
      <c r="AJ296" s="1155"/>
      <c r="AK296" s="1066"/>
      <c r="AL296" s="1066"/>
      <c r="AM296" s="1136"/>
      <c r="AN296" s="1131"/>
      <c r="AO296" s="1161"/>
      <c r="AP296" s="1064"/>
      <c r="AQ296" s="1064"/>
      <c r="AR296" s="1064"/>
      <c r="AS296" s="1064"/>
      <c r="AT296" s="1064"/>
      <c r="AU296" s="1064"/>
      <c r="AV296" s="1064"/>
      <c r="AW296" s="1064"/>
      <c r="AX296" s="1064"/>
      <c r="AY296" s="1064"/>
      <c r="AZ296" s="1158"/>
      <c r="BA296" s="1006"/>
      <c r="BB296" s="1200"/>
      <c r="BC296" s="1200"/>
      <c r="BD296" s="1200"/>
      <c r="BE296" s="1183"/>
    </row>
    <row r="297" spans="1:57" ht="30" customHeight="1" thickBot="1">
      <c r="A297" s="1053"/>
      <c r="B297" s="1036"/>
      <c r="C297" s="739"/>
      <c r="D297" s="1057"/>
      <c r="E297" s="739"/>
      <c r="F297" s="1057"/>
      <c r="G297" s="1061"/>
      <c r="H297" s="24" t="s">
        <v>363</v>
      </c>
      <c r="I297" s="71" t="s">
        <v>968</v>
      </c>
      <c r="J297" s="1139"/>
      <c r="K297" s="1104"/>
      <c r="L297" s="739"/>
      <c r="M297" s="1106"/>
      <c r="N297" s="1095"/>
      <c r="O297" s="1078"/>
      <c r="P297" s="26" t="s">
        <v>364</v>
      </c>
      <c r="Q297" s="22" t="s">
        <v>365</v>
      </c>
      <c r="R297" s="26">
        <f>+IFERROR(VLOOKUP(Q297,[12]DATOS!$E$2:$F$17,2,FALSE),"")</f>
        <v>15</v>
      </c>
      <c r="S297" s="1093"/>
      <c r="T297" s="1093"/>
      <c r="U297" s="1093"/>
      <c r="V297" s="1093"/>
      <c r="W297" s="1093"/>
      <c r="X297" s="1064"/>
      <c r="Y297" s="577"/>
      <c r="Z297" s="577"/>
      <c r="AA297" s="1152"/>
      <c r="AB297" s="1114"/>
      <c r="AC297" s="1073"/>
      <c r="AD297" s="1073"/>
      <c r="AE297" s="1076"/>
      <c r="AF297" s="739"/>
      <c r="AG297" s="739"/>
      <c r="AH297" s="739"/>
      <c r="AI297" s="1082"/>
      <c r="AJ297" s="1155"/>
      <c r="AK297" s="1066"/>
      <c r="AL297" s="1066"/>
      <c r="AM297" s="1136"/>
      <c r="AN297" s="1131"/>
      <c r="AO297" s="1161"/>
      <c r="AP297" s="1064"/>
      <c r="AQ297" s="1064"/>
      <c r="AR297" s="1064"/>
      <c r="AS297" s="1064"/>
      <c r="AT297" s="1064"/>
      <c r="AU297" s="1064"/>
      <c r="AV297" s="1064"/>
      <c r="AW297" s="1064"/>
      <c r="AX297" s="1064"/>
      <c r="AY297" s="1064"/>
      <c r="AZ297" s="1158"/>
      <c r="BA297" s="1006"/>
      <c r="BB297" s="1200"/>
      <c r="BC297" s="1200"/>
      <c r="BD297" s="1200"/>
      <c r="BE297" s="1183"/>
    </row>
    <row r="298" spans="1:57" ht="30" customHeight="1" thickBot="1">
      <c r="A298" s="1053"/>
      <c r="B298" s="1036"/>
      <c r="C298" s="739"/>
      <c r="D298" s="1057"/>
      <c r="E298" s="739"/>
      <c r="F298" s="1057"/>
      <c r="G298" s="1061"/>
      <c r="H298" s="24" t="s">
        <v>367</v>
      </c>
      <c r="I298" s="71" t="s">
        <v>968</v>
      </c>
      <c r="J298" s="1139"/>
      <c r="K298" s="1104"/>
      <c r="L298" s="739"/>
      <c r="M298" s="1106"/>
      <c r="N298" s="1095"/>
      <c r="O298" s="1078"/>
      <c r="P298" s="26" t="s">
        <v>368</v>
      </c>
      <c r="Q298" s="22" t="s">
        <v>369</v>
      </c>
      <c r="R298" s="26">
        <f>+IFERROR(VLOOKUP(Q298,[12]DATOS!$E$2:$F$17,2,FALSE),"")</f>
        <v>15</v>
      </c>
      <c r="S298" s="1093"/>
      <c r="T298" s="1093"/>
      <c r="U298" s="1093"/>
      <c r="V298" s="1093"/>
      <c r="W298" s="1093"/>
      <c r="X298" s="1064"/>
      <c r="Y298" s="577"/>
      <c r="Z298" s="577"/>
      <c r="AA298" s="1152"/>
      <c r="AB298" s="1114"/>
      <c r="AC298" s="1073"/>
      <c r="AD298" s="1073"/>
      <c r="AE298" s="1076"/>
      <c r="AF298" s="739"/>
      <c r="AG298" s="739"/>
      <c r="AH298" s="739"/>
      <c r="AI298" s="1082"/>
      <c r="AJ298" s="1155"/>
      <c r="AK298" s="1066"/>
      <c r="AL298" s="1066"/>
      <c r="AM298" s="1136"/>
      <c r="AN298" s="1131"/>
      <c r="AO298" s="1161"/>
      <c r="AP298" s="1064"/>
      <c r="AQ298" s="1064"/>
      <c r="AR298" s="1064"/>
      <c r="AS298" s="1064"/>
      <c r="AT298" s="1064"/>
      <c r="AU298" s="1064"/>
      <c r="AV298" s="1064"/>
      <c r="AW298" s="1064"/>
      <c r="AX298" s="1064"/>
      <c r="AY298" s="1064"/>
      <c r="AZ298" s="1158"/>
      <c r="BA298" s="1006"/>
      <c r="BB298" s="1200"/>
      <c r="BC298" s="1200"/>
      <c r="BD298" s="1200"/>
      <c r="BE298" s="1183"/>
    </row>
    <row r="299" spans="1:57" ht="30" customHeight="1" thickBot="1">
      <c r="A299" s="1053"/>
      <c r="B299" s="1036"/>
      <c r="C299" s="739"/>
      <c r="D299" s="1057"/>
      <c r="E299" s="739"/>
      <c r="F299" s="1057"/>
      <c r="G299" s="1061"/>
      <c r="H299" s="24" t="s">
        <v>371</v>
      </c>
      <c r="I299" s="71" t="s">
        <v>968</v>
      </c>
      <c r="J299" s="1139"/>
      <c r="K299" s="1104"/>
      <c r="L299" s="739"/>
      <c r="M299" s="1106"/>
      <c r="N299" s="1095"/>
      <c r="O299" s="1078"/>
      <c r="P299" s="27" t="s">
        <v>372</v>
      </c>
      <c r="Q299" s="22" t="s">
        <v>373</v>
      </c>
      <c r="R299" s="26">
        <f>+IFERROR(VLOOKUP(Q299,[12]DATOS!$E$2:$F$17,2,FALSE),"")</f>
        <v>15</v>
      </c>
      <c r="S299" s="1093"/>
      <c r="T299" s="1093"/>
      <c r="U299" s="1093"/>
      <c r="V299" s="1093"/>
      <c r="W299" s="1093"/>
      <c r="X299" s="1064"/>
      <c r="Y299" s="577"/>
      <c r="Z299" s="577"/>
      <c r="AA299" s="1152"/>
      <c r="AB299" s="1114"/>
      <c r="AC299" s="1073"/>
      <c r="AD299" s="1073"/>
      <c r="AE299" s="1076"/>
      <c r="AF299" s="739"/>
      <c r="AG299" s="739"/>
      <c r="AH299" s="739"/>
      <c r="AI299" s="1082"/>
      <c r="AJ299" s="1155"/>
      <c r="AK299" s="1066"/>
      <c r="AL299" s="1066"/>
      <c r="AM299" s="1136"/>
      <c r="AN299" s="1131"/>
      <c r="AO299" s="1161"/>
      <c r="AP299" s="1064"/>
      <c r="AQ299" s="1064"/>
      <c r="AR299" s="1064"/>
      <c r="AS299" s="1064"/>
      <c r="AT299" s="1064"/>
      <c r="AU299" s="1064"/>
      <c r="AV299" s="1064"/>
      <c r="AW299" s="1064"/>
      <c r="AX299" s="1064"/>
      <c r="AY299" s="1064"/>
      <c r="AZ299" s="1158"/>
      <c r="BA299" s="1006"/>
      <c r="BB299" s="1200"/>
      <c r="BC299" s="1200"/>
      <c r="BD299" s="1200"/>
      <c r="BE299" s="1183"/>
    </row>
    <row r="300" spans="1:57" ht="30" customHeight="1" thickBot="1">
      <c r="A300" s="1053"/>
      <c r="B300" s="1036"/>
      <c r="C300" s="739"/>
      <c r="D300" s="1057"/>
      <c r="E300" s="739"/>
      <c r="F300" s="1057"/>
      <c r="G300" s="1061"/>
      <c r="H300" s="24" t="s">
        <v>375</v>
      </c>
      <c r="I300" s="71" t="s">
        <v>968</v>
      </c>
      <c r="J300" s="1139"/>
      <c r="K300" s="1104"/>
      <c r="L300" s="739"/>
      <c r="M300" s="1106"/>
      <c r="N300" s="1095"/>
      <c r="O300" s="1078"/>
      <c r="P300" s="26" t="s">
        <v>376</v>
      </c>
      <c r="Q300" s="26" t="s">
        <v>377</v>
      </c>
      <c r="R300" s="26">
        <f>+IFERROR(VLOOKUP(Q300,[12]DATOS!$E$2:$F$17,2,FALSE),"")</f>
        <v>10</v>
      </c>
      <c r="S300" s="1093"/>
      <c r="T300" s="1093"/>
      <c r="U300" s="1093"/>
      <c r="V300" s="1093"/>
      <c r="W300" s="1093"/>
      <c r="X300" s="1064"/>
      <c r="Y300" s="577"/>
      <c r="Z300" s="577"/>
      <c r="AA300" s="1152"/>
      <c r="AB300" s="1114"/>
      <c r="AC300" s="1073"/>
      <c r="AD300" s="1073"/>
      <c r="AE300" s="1076"/>
      <c r="AF300" s="739"/>
      <c r="AG300" s="739"/>
      <c r="AH300" s="739"/>
      <c r="AI300" s="1082"/>
      <c r="AJ300" s="1155"/>
      <c r="AK300" s="1066"/>
      <c r="AL300" s="1066"/>
      <c r="AM300" s="1136"/>
      <c r="AN300" s="1131"/>
      <c r="AO300" s="1161"/>
      <c r="AP300" s="1064"/>
      <c r="AQ300" s="1064"/>
      <c r="AR300" s="1064"/>
      <c r="AS300" s="1064"/>
      <c r="AT300" s="1064"/>
      <c r="AU300" s="1064"/>
      <c r="AV300" s="1064"/>
      <c r="AW300" s="1064"/>
      <c r="AX300" s="1064"/>
      <c r="AY300" s="1064"/>
      <c r="AZ300" s="1158"/>
      <c r="BA300" s="1006"/>
      <c r="BB300" s="1200"/>
      <c r="BC300" s="1200"/>
      <c r="BD300" s="1200"/>
      <c r="BE300" s="1183"/>
    </row>
    <row r="301" spans="1:57" ht="72" customHeight="1" thickBot="1">
      <c r="A301" s="1053"/>
      <c r="B301" s="1036"/>
      <c r="C301" s="739"/>
      <c r="D301" s="1057"/>
      <c r="E301" s="1059"/>
      <c r="F301" s="1057"/>
      <c r="G301" s="1061"/>
      <c r="H301" s="24" t="s">
        <v>379</v>
      </c>
      <c r="I301" s="71" t="s">
        <v>968</v>
      </c>
      <c r="J301" s="1139"/>
      <c r="K301" s="1104"/>
      <c r="L301" s="739"/>
      <c r="M301" s="1106"/>
      <c r="N301" s="1095"/>
      <c r="O301" s="1072"/>
      <c r="P301" s="23"/>
      <c r="Q301" s="27"/>
      <c r="R301" s="27"/>
      <c r="S301" s="1093"/>
      <c r="T301" s="1093"/>
      <c r="U301" s="1093"/>
      <c r="V301" s="1093"/>
      <c r="W301" s="1093"/>
      <c r="X301" s="1064"/>
      <c r="Y301" s="578"/>
      <c r="Z301" s="578"/>
      <c r="AA301" s="1153"/>
      <c r="AB301" s="1114"/>
      <c r="AC301" s="1073"/>
      <c r="AD301" s="1073"/>
      <c r="AE301" s="1076"/>
      <c r="AF301" s="739"/>
      <c r="AG301" s="739"/>
      <c r="AH301" s="739"/>
      <c r="AI301" s="1082"/>
      <c r="AJ301" s="1155"/>
      <c r="AK301" s="1067"/>
      <c r="AL301" s="1067"/>
      <c r="AM301" s="1137"/>
      <c r="AN301" s="1131"/>
      <c r="AO301" s="1162"/>
      <c r="AP301" s="1088"/>
      <c r="AQ301" s="1088"/>
      <c r="AR301" s="1088"/>
      <c r="AS301" s="1088"/>
      <c r="AT301" s="1088"/>
      <c r="AU301" s="1088"/>
      <c r="AV301" s="1088"/>
      <c r="AW301" s="1088"/>
      <c r="AX301" s="1088"/>
      <c r="AY301" s="1088"/>
      <c r="AZ301" s="1159"/>
      <c r="BA301" s="1007"/>
      <c r="BB301" s="1201"/>
      <c r="BC301" s="1201"/>
      <c r="BD301" s="1201"/>
      <c r="BE301" s="1184"/>
    </row>
    <row r="302" spans="1:57" ht="30" customHeight="1" thickBot="1">
      <c r="A302" s="1053"/>
      <c r="B302" s="1036"/>
      <c r="C302" s="739"/>
      <c r="D302" s="1057"/>
      <c r="E302" s="1094"/>
      <c r="F302" s="1057"/>
      <c r="G302" s="1061"/>
      <c r="H302" s="24" t="s">
        <v>381</v>
      </c>
      <c r="I302" s="71" t="s">
        <v>968</v>
      </c>
      <c r="J302" s="1139"/>
      <c r="K302" s="1104"/>
      <c r="L302" s="739"/>
      <c r="M302" s="1106"/>
      <c r="N302" s="1095"/>
      <c r="O302" s="1078"/>
      <c r="P302" s="26" t="s">
        <v>344</v>
      </c>
      <c r="Q302" s="22" t="s">
        <v>345</v>
      </c>
      <c r="R302" s="26">
        <f>+IFERROR(VLOOKUP(Q302,[12]DATOS!$E$2:$F$17,2,FALSE),"")</f>
        <v>15</v>
      </c>
      <c r="S302" s="1064">
        <f>SUM(R302:R311)</f>
        <v>100</v>
      </c>
      <c r="T302" s="1063" t="str">
        <f>+IF(AND(S302&lt;=100,S302&gt;=96),"Fuerte",IF(AND(S302&lt;=95,S302&gt;=86),"Moderado",IF(AND(S302&lt;=85,J302&gt;=0),"Débil"," ")))</f>
        <v>Fuerte</v>
      </c>
      <c r="U302" s="1063" t="s">
        <v>346</v>
      </c>
      <c r="V302" s="1063" t="str">
        <f>IF(AND(EXACT(T302,"Fuerte"),(EXACT(U302,"Fuerte"))),"Fuerte",IF(AND(EXACT(T302,"Fuerte"),(EXACT(U302,"Moderado"))),"Moderado",IF(AND(EXACT(T302,"Fuerte"),(EXACT(U302,"Débil"))),"Débil",IF(AND(EXACT(T302,"Moderado"),(EXACT(U302,"Fuerte"))),"Moderado",IF(AND(EXACT(T302,"Moderado"),(EXACT(U302,"Moderado"))),"Moderado",IF(AND(EXACT(T302,"Moderado"),(EXACT(U302,"Débil"))),"Débil",IF(AND(EXACT(T302,"Débil"),(EXACT(U302,"Fuerte"))),"Débil",IF(AND(EXACT(T302,"Débil"),(EXACT(U302,"Moderado"))),"Débil",IF(AND(EXACT(T302,"Débil"),(EXACT(U302,"Débil"))),"Débil",)))))))))</f>
        <v>Fuerte</v>
      </c>
      <c r="W302" s="1063"/>
      <c r="X302" s="1064"/>
      <c r="Y302" s="1072"/>
      <c r="Z302" s="1115"/>
      <c r="AA302" s="1072"/>
      <c r="AB302" s="1114"/>
      <c r="AC302" s="1073"/>
      <c r="AD302" s="1073"/>
      <c r="AE302" s="1076"/>
      <c r="AF302" s="739"/>
      <c r="AG302" s="739"/>
      <c r="AH302" s="739"/>
      <c r="AI302" s="1082"/>
      <c r="AJ302" s="1084"/>
      <c r="AK302" s="1077"/>
      <c r="AL302" s="1077"/>
      <c r="AM302" s="1078"/>
      <c r="AN302" s="1131"/>
      <c r="AO302" s="1188"/>
      <c r="AP302" s="1093"/>
      <c r="AQ302" s="1093"/>
      <c r="AR302" s="1093"/>
      <c r="AS302" s="1093"/>
      <c r="AT302" s="1093"/>
      <c r="AU302" s="1093"/>
      <c r="AV302" s="1093"/>
      <c r="AW302" s="1093"/>
      <c r="AX302" s="1093"/>
      <c r="AY302" s="1093"/>
      <c r="AZ302" s="1179"/>
      <c r="BA302" s="1180"/>
      <c r="BB302" s="1181"/>
      <c r="BC302" s="1181"/>
      <c r="BD302" s="1181"/>
      <c r="BE302" s="1178"/>
    </row>
    <row r="303" spans="1:57" ht="30" customHeight="1" thickBot="1">
      <c r="A303" s="1053"/>
      <c r="B303" s="1036"/>
      <c r="C303" s="739"/>
      <c r="D303" s="1057"/>
      <c r="E303" s="1061"/>
      <c r="F303" s="1057"/>
      <c r="G303" s="1061"/>
      <c r="H303" s="24" t="s">
        <v>385</v>
      </c>
      <c r="I303" s="71" t="s">
        <v>968</v>
      </c>
      <c r="J303" s="1139"/>
      <c r="K303" s="1104"/>
      <c r="L303" s="739"/>
      <c r="M303" s="1106"/>
      <c r="N303" s="1095"/>
      <c r="O303" s="1078"/>
      <c r="P303" s="26" t="s">
        <v>355</v>
      </c>
      <c r="Q303" s="22" t="s">
        <v>356</v>
      </c>
      <c r="R303" s="26">
        <f>+IFERROR(VLOOKUP(Q303,[12]DATOS!$E$2:$F$17,2,FALSE),"")</f>
        <v>15</v>
      </c>
      <c r="S303" s="1064"/>
      <c r="T303" s="1064"/>
      <c r="U303" s="1064"/>
      <c r="V303" s="1064"/>
      <c r="W303" s="1064"/>
      <c r="X303" s="1064"/>
      <c r="Y303" s="739"/>
      <c r="Z303" s="1064"/>
      <c r="AA303" s="739"/>
      <c r="AB303" s="1114"/>
      <c r="AC303" s="1073"/>
      <c r="AD303" s="1073"/>
      <c r="AE303" s="1076"/>
      <c r="AF303" s="739"/>
      <c r="AG303" s="739"/>
      <c r="AH303" s="739"/>
      <c r="AI303" s="1082"/>
      <c r="AJ303" s="1084"/>
      <c r="AK303" s="1077"/>
      <c r="AL303" s="1077"/>
      <c r="AM303" s="1078"/>
      <c r="AN303" s="1131"/>
      <c r="AO303" s="1188"/>
      <c r="AP303" s="1093"/>
      <c r="AQ303" s="1093"/>
      <c r="AR303" s="1093"/>
      <c r="AS303" s="1093"/>
      <c r="AT303" s="1093"/>
      <c r="AU303" s="1093"/>
      <c r="AV303" s="1093"/>
      <c r="AW303" s="1093"/>
      <c r="AX303" s="1093"/>
      <c r="AY303" s="1093"/>
      <c r="AZ303" s="1179"/>
      <c r="BA303" s="1180"/>
      <c r="BB303" s="1181"/>
      <c r="BC303" s="1181"/>
      <c r="BD303" s="1181"/>
      <c r="BE303" s="1178"/>
    </row>
    <row r="304" spans="1:57" ht="30" customHeight="1" thickBot="1">
      <c r="A304" s="1053"/>
      <c r="B304" s="1036"/>
      <c r="C304" s="739"/>
      <c r="D304" s="1057"/>
      <c r="E304" s="1061"/>
      <c r="F304" s="1057"/>
      <c r="G304" s="1061"/>
      <c r="H304" s="24" t="s">
        <v>387</v>
      </c>
      <c r="I304" s="71" t="s">
        <v>968</v>
      </c>
      <c r="J304" s="1139"/>
      <c r="K304" s="1104"/>
      <c r="L304" s="739"/>
      <c r="M304" s="1106"/>
      <c r="N304" s="1095"/>
      <c r="O304" s="1078"/>
      <c r="P304" s="26" t="s">
        <v>360</v>
      </c>
      <c r="Q304" s="22" t="s">
        <v>361</v>
      </c>
      <c r="R304" s="26">
        <f>+IFERROR(VLOOKUP(Q304,[12]DATOS!$E$2:$F$17,2,FALSE),"")</f>
        <v>15</v>
      </c>
      <c r="S304" s="1064"/>
      <c r="T304" s="1064"/>
      <c r="U304" s="1064"/>
      <c r="V304" s="1064"/>
      <c r="W304" s="1064"/>
      <c r="X304" s="1064"/>
      <c r="Y304" s="739"/>
      <c r="Z304" s="1064"/>
      <c r="AA304" s="739"/>
      <c r="AB304" s="1114"/>
      <c r="AC304" s="1073"/>
      <c r="AD304" s="1073"/>
      <c r="AE304" s="1076"/>
      <c r="AF304" s="739"/>
      <c r="AG304" s="739"/>
      <c r="AH304" s="739"/>
      <c r="AI304" s="1082"/>
      <c r="AJ304" s="1084"/>
      <c r="AK304" s="1077"/>
      <c r="AL304" s="1077"/>
      <c r="AM304" s="1078"/>
      <c r="AN304" s="1131"/>
      <c r="AO304" s="1188"/>
      <c r="AP304" s="1093"/>
      <c r="AQ304" s="1093"/>
      <c r="AR304" s="1093"/>
      <c r="AS304" s="1093"/>
      <c r="AT304" s="1093"/>
      <c r="AU304" s="1093"/>
      <c r="AV304" s="1093"/>
      <c r="AW304" s="1093"/>
      <c r="AX304" s="1093"/>
      <c r="AY304" s="1093"/>
      <c r="AZ304" s="1179"/>
      <c r="BA304" s="1180"/>
      <c r="BB304" s="1181"/>
      <c r="BC304" s="1181"/>
      <c r="BD304" s="1181"/>
      <c r="BE304" s="1178"/>
    </row>
    <row r="305" spans="1:57" ht="30" customHeight="1" thickBot="1">
      <c r="A305" s="1053"/>
      <c r="B305" s="1036"/>
      <c r="C305" s="739"/>
      <c r="D305" s="1057"/>
      <c r="E305" s="1061"/>
      <c r="F305" s="1057"/>
      <c r="G305" s="1061"/>
      <c r="H305" s="24" t="s">
        <v>390</v>
      </c>
      <c r="I305" s="71" t="s">
        <v>968</v>
      </c>
      <c r="J305" s="1139"/>
      <c r="K305" s="1104"/>
      <c r="L305" s="739"/>
      <c r="M305" s="1106"/>
      <c r="N305" s="1095"/>
      <c r="O305" s="1078"/>
      <c r="P305" s="26" t="s">
        <v>364</v>
      </c>
      <c r="Q305" s="22" t="s">
        <v>365</v>
      </c>
      <c r="R305" s="26">
        <f>+IFERROR(VLOOKUP(Q305,[12]DATOS!$E$2:$F$17,2,FALSE),"")</f>
        <v>15</v>
      </c>
      <c r="S305" s="1064"/>
      <c r="T305" s="1064"/>
      <c r="U305" s="1064"/>
      <c r="V305" s="1064"/>
      <c r="W305" s="1064"/>
      <c r="X305" s="1064"/>
      <c r="Y305" s="739"/>
      <c r="Z305" s="1064"/>
      <c r="AA305" s="739"/>
      <c r="AB305" s="1114"/>
      <c r="AC305" s="1073"/>
      <c r="AD305" s="1073"/>
      <c r="AE305" s="1076"/>
      <c r="AF305" s="739"/>
      <c r="AG305" s="739"/>
      <c r="AH305" s="739"/>
      <c r="AI305" s="1082"/>
      <c r="AJ305" s="1084"/>
      <c r="AK305" s="1077"/>
      <c r="AL305" s="1077"/>
      <c r="AM305" s="1078"/>
      <c r="AN305" s="1131"/>
      <c r="AO305" s="1188"/>
      <c r="AP305" s="1093"/>
      <c r="AQ305" s="1093"/>
      <c r="AR305" s="1093"/>
      <c r="AS305" s="1093"/>
      <c r="AT305" s="1093"/>
      <c r="AU305" s="1093"/>
      <c r="AV305" s="1093"/>
      <c r="AW305" s="1093"/>
      <c r="AX305" s="1093"/>
      <c r="AY305" s="1093"/>
      <c r="AZ305" s="1179"/>
      <c r="BA305" s="1180"/>
      <c r="BB305" s="1181"/>
      <c r="BC305" s="1181"/>
      <c r="BD305" s="1181"/>
      <c r="BE305" s="1178"/>
    </row>
    <row r="306" spans="1:57" ht="18.75" customHeight="1" thickBot="1">
      <c r="A306" s="1053"/>
      <c r="B306" s="1036"/>
      <c r="C306" s="739"/>
      <c r="D306" s="1057"/>
      <c r="E306" s="1061"/>
      <c r="F306" s="1057"/>
      <c r="G306" s="1061"/>
      <c r="H306" s="1096" t="s">
        <v>395</v>
      </c>
      <c r="I306" s="71" t="s">
        <v>968</v>
      </c>
      <c r="J306" s="1139"/>
      <c r="K306" s="1104"/>
      <c r="L306" s="739"/>
      <c r="M306" s="1106"/>
      <c r="N306" s="1095"/>
      <c r="O306" s="1078"/>
      <c r="P306" s="26" t="s">
        <v>368</v>
      </c>
      <c r="Q306" s="22" t="s">
        <v>369</v>
      </c>
      <c r="R306" s="26">
        <f>+IFERROR(VLOOKUP(Q306,[12]DATOS!$E$2:$F$17,2,FALSE),"")</f>
        <v>15</v>
      </c>
      <c r="S306" s="1064"/>
      <c r="T306" s="1064"/>
      <c r="U306" s="1064"/>
      <c r="V306" s="1064"/>
      <c r="W306" s="1064"/>
      <c r="X306" s="1064"/>
      <c r="Y306" s="739"/>
      <c r="Z306" s="1064"/>
      <c r="AA306" s="739"/>
      <c r="AB306" s="1114"/>
      <c r="AC306" s="1073"/>
      <c r="AD306" s="1073"/>
      <c r="AE306" s="1076"/>
      <c r="AF306" s="739"/>
      <c r="AG306" s="739"/>
      <c r="AH306" s="739"/>
      <c r="AI306" s="1082"/>
      <c r="AJ306" s="1084"/>
      <c r="AK306" s="1077"/>
      <c r="AL306" s="1077"/>
      <c r="AM306" s="1078"/>
      <c r="AN306" s="1131"/>
      <c r="AO306" s="1188"/>
      <c r="AP306" s="1093"/>
      <c r="AQ306" s="1093"/>
      <c r="AR306" s="1093"/>
      <c r="AS306" s="1093"/>
      <c r="AT306" s="1093"/>
      <c r="AU306" s="1093"/>
      <c r="AV306" s="1093"/>
      <c r="AW306" s="1093"/>
      <c r="AX306" s="1093"/>
      <c r="AY306" s="1093"/>
      <c r="AZ306" s="1179"/>
      <c r="BA306" s="1180"/>
      <c r="BB306" s="1181"/>
      <c r="BC306" s="1181"/>
      <c r="BD306" s="1181"/>
      <c r="BE306" s="1178"/>
    </row>
    <row r="307" spans="1:57" ht="40.5" customHeight="1" thickBot="1">
      <c r="A307" s="1053"/>
      <c r="B307" s="1036"/>
      <c r="C307" s="739"/>
      <c r="D307" s="1057"/>
      <c r="E307" s="1061"/>
      <c r="F307" s="1057"/>
      <c r="G307" s="1061"/>
      <c r="H307" s="1096"/>
      <c r="I307" s="71" t="s">
        <v>968</v>
      </c>
      <c r="J307" s="1139"/>
      <c r="K307" s="1104"/>
      <c r="L307" s="739"/>
      <c r="M307" s="1106"/>
      <c r="N307" s="1095"/>
      <c r="O307" s="1078"/>
      <c r="P307" s="26" t="s">
        <v>372</v>
      </c>
      <c r="Q307" s="22" t="s">
        <v>373</v>
      </c>
      <c r="R307" s="26">
        <f>+IFERROR(VLOOKUP(Q307,[12]DATOS!$E$2:$F$17,2,FALSE),"")</f>
        <v>15</v>
      </c>
      <c r="S307" s="1064"/>
      <c r="T307" s="1064"/>
      <c r="U307" s="1064"/>
      <c r="V307" s="1064"/>
      <c r="W307" s="1064"/>
      <c r="X307" s="1064"/>
      <c r="Y307" s="739"/>
      <c r="Z307" s="1064"/>
      <c r="AA307" s="739"/>
      <c r="AB307" s="1114"/>
      <c r="AC307" s="1073"/>
      <c r="AD307" s="1073"/>
      <c r="AE307" s="1076"/>
      <c r="AF307" s="739"/>
      <c r="AG307" s="739"/>
      <c r="AH307" s="739"/>
      <c r="AI307" s="1082"/>
      <c r="AJ307" s="1084"/>
      <c r="AK307" s="1077"/>
      <c r="AL307" s="1077"/>
      <c r="AM307" s="1078"/>
      <c r="AN307" s="1131"/>
      <c r="AO307" s="1188"/>
      <c r="AP307" s="1093"/>
      <c r="AQ307" s="1093"/>
      <c r="AR307" s="1093"/>
      <c r="AS307" s="1093"/>
      <c r="AT307" s="1093"/>
      <c r="AU307" s="1093"/>
      <c r="AV307" s="1093"/>
      <c r="AW307" s="1093"/>
      <c r="AX307" s="1093"/>
      <c r="AY307" s="1093"/>
      <c r="AZ307" s="1179"/>
      <c r="BA307" s="1180"/>
      <c r="BB307" s="1181"/>
      <c r="BC307" s="1181"/>
      <c r="BD307" s="1181"/>
      <c r="BE307" s="1178"/>
    </row>
    <row r="308" spans="1:57" ht="27.75" hidden="1" customHeight="1">
      <c r="A308" s="1053"/>
      <c r="B308" s="1036"/>
      <c r="C308" s="739"/>
      <c r="D308" s="1057"/>
      <c r="E308" s="1061"/>
      <c r="F308" s="1057"/>
      <c r="G308" s="1061"/>
      <c r="H308" s="1079" t="s">
        <v>397</v>
      </c>
      <c r="I308" s="71" t="s">
        <v>968</v>
      </c>
      <c r="J308" s="1139"/>
      <c r="K308" s="1104"/>
      <c r="L308" s="739"/>
      <c r="M308" s="1106"/>
      <c r="N308" s="1095"/>
      <c r="O308" s="1078"/>
      <c r="P308" s="26" t="s">
        <v>376</v>
      </c>
      <c r="Q308" s="26" t="s">
        <v>377</v>
      </c>
      <c r="R308" s="26">
        <f>+IFERROR(VLOOKUP(Q308,[12]DATOS!$E$2:$F$17,2,FALSE),"")</f>
        <v>10</v>
      </c>
      <c r="S308" s="1064"/>
      <c r="T308" s="1064"/>
      <c r="U308" s="1064"/>
      <c r="V308" s="1064"/>
      <c r="W308" s="1064"/>
      <c r="X308" s="1064"/>
      <c r="Y308" s="739"/>
      <c r="Z308" s="1064"/>
      <c r="AA308" s="739"/>
      <c r="AB308" s="1114"/>
      <c r="AC308" s="1073"/>
      <c r="AD308" s="1073"/>
      <c r="AE308" s="1076"/>
      <c r="AF308" s="739"/>
      <c r="AG308" s="739"/>
      <c r="AH308" s="739"/>
      <c r="AI308" s="1082"/>
      <c r="AJ308" s="1084"/>
      <c r="AK308" s="1077"/>
      <c r="AL308" s="1077"/>
      <c r="AM308" s="1078"/>
      <c r="AN308" s="1131"/>
      <c r="AO308" s="1188"/>
      <c r="AP308" s="1093"/>
      <c r="AQ308" s="1093"/>
      <c r="AR308" s="1093"/>
      <c r="AS308" s="1093"/>
      <c r="AT308" s="1093"/>
      <c r="AU308" s="1093"/>
      <c r="AV308" s="1093"/>
      <c r="AW308" s="1093"/>
      <c r="AX308" s="1093"/>
      <c r="AY308" s="1093"/>
      <c r="AZ308" s="1179"/>
      <c r="BA308" s="1180"/>
      <c r="BB308" s="1181"/>
      <c r="BC308" s="1181"/>
      <c r="BD308" s="1181"/>
      <c r="BE308" s="1178"/>
    </row>
    <row r="309" spans="1:57" ht="26.25" hidden="1" customHeight="1">
      <c r="A309" s="1053"/>
      <c r="B309" s="1036"/>
      <c r="C309" s="739"/>
      <c r="D309" s="1057"/>
      <c r="E309" s="1061"/>
      <c r="F309" s="1057"/>
      <c r="G309" s="1061"/>
      <c r="H309" s="1080"/>
      <c r="I309" s="71" t="s">
        <v>968</v>
      </c>
      <c r="J309" s="1139"/>
      <c r="K309" s="1104"/>
      <c r="L309" s="739"/>
      <c r="M309" s="1106"/>
      <c r="N309" s="1061"/>
      <c r="O309" s="1078"/>
      <c r="P309" s="1093"/>
      <c r="Q309" s="1093"/>
      <c r="R309" s="1093"/>
      <c r="S309" s="1064"/>
      <c r="T309" s="1064"/>
      <c r="U309" s="1064"/>
      <c r="V309" s="1064"/>
      <c r="W309" s="1064"/>
      <c r="X309" s="1064"/>
      <c r="Y309" s="739"/>
      <c r="Z309" s="1064"/>
      <c r="AA309" s="739"/>
      <c r="AB309" s="1114"/>
      <c r="AC309" s="1073"/>
      <c r="AD309" s="1073"/>
      <c r="AE309" s="1076"/>
      <c r="AF309" s="739"/>
      <c r="AG309" s="739"/>
      <c r="AH309" s="739"/>
      <c r="AI309" s="1083"/>
      <c r="AJ309" s="1142" t="s">
        <v>1125</v>
      </c>
      <c r="AK309" s="1118" t="s">
        <v>1022</v>
      </c>
      <c r="AL309" s="1118" t="s">
        <v>1023</v>
      </c>
      <c r="AM309" s="1121" t="s">
        <v>825</v>
      </c>
      <c r="AN309" s="1131"/>
      <c r="AO309" s="1188"/>
      <c r="AP309" s="1093"/>
      <c r="AQ309" s="1093"/>
      <c r="AR309" s="1093"/>
      <c r="AS309" s="1093"/>
      <c r="AT309" s="1093"/>
      <c r="AU309" s="1093"/>
      <c r="AV309" s="1093"/>
      <c r="AW309" s="1093"/>
      <c r="AX309" s="1093"/>
      <c r="AY309" s="1093"/>
      <c r="AZ309" s="1179"/>
      <c r="BA309" s="1180"/>
      <c r="BB309" s="1181"/>
      <c r="BC309" s="1181"/>
      <c r="BD309" s="1181"/>
      <c r="BE309" s="1178"/>
    </row>
    <row r="310" spans="1:57" ht="18.75" hidden="1" customHeight="1">
      <c r="A310" s="1053"/>
      <c r="B310" s="1036"/>
      <c r="C310" s="739"/>
      <c r="D310" s="1057"/>
      <c r="E310" s="1061"/>
      <c r="F310" s="1057"/>
      <c r="G310" s="1061"/>
      <c r="H310" s="1096" t="s">
        <v>398</v>
      </c>
      <c r="I310" s="71" t="s">
        <v>968</v>
      </c>
      <c r="J310" s="1139"/>
      <c r="K310" s="1104"/>
      <c r="L310" s="739"/>
      <c r="M310" s="1106"/>
      <c r="N310" s="1061"/>
      <c r="O310" s="1078"/>
      <c r="P310" s="1093"/>
      <c r="Q310" s="1093"/>
      <c r="R310" s="1093"/>
      <c r="S310" s="1064"/>
      <c r="T310" s="1064"/>
      <c r="U310" s="1064"/>
      <c r="V310" s="1064"/>
      <c r="W310" s="1064"/>
      <c r="X310" s="1064"/>
      <c r="Y310" s="739"/>
      <c r="Z310" s="1064"/>
      <c r="AA310" s="739"/>
      <c r="AB310" s="1114"/>
      <c r="AC310" s="1073"/>
      <c r="AD310" s="1073"/>
      <c r="AE310" s="1076"/>
      <c r="AF310" s="739"/>
      <c r="AG310" s="739"/>
      <c r="AH310" s="739"/>
      <c r="AI310" s="1083"/>
      <c r="AJ310" s="1143"/>
      <c r="AK310" s="1119"/>
      <c r="AL310" s="1119"/>
      <c r="AM310" s="1122"/>
      <c r="AN310" s="1131"/>
      <c r="AO310" s="1188"/>
      <c r="AP310" s="1093"/>
      <c r="AQ310" s="1093"/>
      <c r="AR310" s="1093"/>
      <c r="AS310" s="1093"/>
      <c r="AT310" s="1093"/>
      <c r="AU310" s="1093"/>
      <c r="AV310" s="1093"/>
      <c r="AW310" s="1093"/>
      <c r="AX310" s="1093"/>
      <c r="AY310" s="1093"/>
      <c r="AZ310" s="1179"/>
      <c r="BA310" s="1180"/>
      <c r="BB310" s="1181"/>
      <c r="BC310" s="1181"/>
      <c r="BD310" s="1181"/>
      <c r="BE310" s="1178"/>
    </row>
    <row r="311" spans="1:57" ht="9.75" hidden="1" customHeight="1">
      <c r="A311" s="1053"/>
      <c r="B311" s="1036"/>
      <c r="C311" s="739"/>
      <c r="D311" s="1057"/>
      <c r="E311" s="1061"/>
      <c r="F311" s="1057"/>
      <c r="G311" s="1061"/>
      <c r="H311" s="1096"/>
      <c r="I311" s="71" t="s">
        <v>968</v>
      </c>
      <c r="J311" s="1139"/>
      <c r="K311" s="1104"/>
      <c r="L311" s="739"/>
      <c r="M311" s="1106"/>
      <c r="N311" s="1061"/>
      <c r="O311" s="1078"/>
      <c r="P311" s="1093"/>
      <c r="Q311" s="1093"/>
      <c r="R311" s="1093"/>
      <c r="S311" s="1064"/>
      <c r="T311" s="1064"/>
      <c r="U311" s="1064"/>
      <c r="V311" s="1064"/>
      <c r="W311" s="1064"/>
      <c r="X311" s="1064"/>
      <c r="Y311" s="739"/>
      <c r="Z311" s="1064"/>
      <c r="AA311" s="739"/>
      <c r="AB311" s="1114"/>
      <c r="AC311" s="1073"/>
      <c r="AD311" s="1073"/>
      <c r="AE311" s="1076"/>
      <c r="AF311" s="739"/>
      <c r="AG311" s="739"/>
      <c r="AH311" s="739"/>
      <c r="AI311" s="1083"/>
      <c r="AJ311" s="1143"/>
      <c r="AK311" s="1119"/>
      <c r="AL311" s="1119"/>
      <c r="AM311" s="1122"/>
      <c r="AN311" s="1131"/>
      <c r="AO311" s="1188"/>
      <c r="AP311" s="1093"/>
      <c r="AQ311" s="1093"/>
      <c r="AR311" s="1093"/>
      <c r="AS311" s="1093"/>
      <c r="AT311" s="1093"/>
      <c r="AU311" s="1093"/>
      <c r="AV311" s="1093"/>
      <c r="AW311" s="1093"/>
      <c r="AX311" s="1093"/>
      <c r="AY311" s="1093"/>
      <c r="AZ311" s="1179"/>
      <c r="BA311" s="1180"/>
      <c r="BB311" s="1181"/>
      <c r="BC311" s="1181"/>
      <c r="BD311" s="1181"/>
      <c r="BE311" s="1178"/>
    </row>
    <row r="312" spans="1:57" ht="18.75" customHeight="1" thickBot="1">
      <c r="A312" s="1053"/>
      <c r="B312" s="1036"/>
      <c r="C312" s="739"/>
      <c r="D312" s="1057"/>
      <c r="E312" s="1061"/>
      <c r="F312" s="1057"/>
      <c r="G312" s="1061"/>
      <c r="H312" s="1096" t="s">
        <v>399</v>
      </c>
      <c r="I312" s="71" t="s">
        <v>968</v>
      </c>
      <c r="J312" s="1139"/>
      <c r="K312" s="1104"/>
      <c r="L312" s="739"/>
      <c r="M312" s="1106"/>
      <c r="N312" s="1061"/>
      <c r="O312" s="1078"/>
      <c r="P312" s="1093"/>
      <c r="Q312" s="1093"/>
      <c r="R312" s="1093"/>
      <c r="S312" s="1064"/>
      <c r="T312" s="1064"/>
      <c r="U312" s="1064"/>
      <c r="V312" s="1064"/>
      <c r="W312" s="1064"/>
      <c r="X312" s="1064"/>
      <c r="Y312" s="739"/>
      <c r="Z312" s="1064"/>
      <c r="AA312" s="739"/>
      <c r="AB312" s="1114"/>
      <c r="AC312" s="1073"/>
      <c r="AD312" s="1073"/>
      <c r="AE312" s="1076"/>
      <c r="AF312" s="739"/>
      <c r="AG312" s="739"/>
      <c r="AH312" s="739"/>
      <c r="AI312" s="1083"/>
      <c r="AJ312" s="1143"/>
      <c r="AK312" s="1119"/>
      <c r="AL312" s="1119"/>
      <c r="AM312" s="1122"/>
      <c r="AN312" s="1131"/>
      <c r="AO312" s="1188"/>
      <c r="AP312" s="1093"/>
      <c r="AQ312" s="1093"/>
      <c r="AR312" s="1093"/>
      <c r="AS312" s="1093"/>
      <c r="AT312" s="1093"/>
      <c r="AU312" s="1093"/>
      <c r="AV312" s="1093"/>
      <c r="AW312" s="1093"/>
      <c r="AX312" s="1093"/>
      <c r="AY312" s="1093"/>
      <c r="AZ312" s="1179"/>
      <c r="BA312" s="1180"/>
      <c r="BB312" s="1181"/>
      <c r="BC312" s="1181"/>
      <c r="BD312" s="1181"/>
      <c r="BE312" s="1178"/>
    </row>
    <row r="313" spans="1:57" ht="12.75" customHeight="1" thickBot="1">
      <c r="A313" s="1053"/>
      <c r="B313" s="1036"/>
      <c r="C313" s="739"/>
      <c r="D313" s="1057"/>
      <c r="E313" s="1061"/>
      <c r="F313" s="1057"/>
      <c r="G313" s="1061"/>
      <c r="H313" s="1096"/>
      <c r="I313" s="71" t="s">
        <v>968</v>
      </c>
      <c r="J313" s="1139"/>
      <c r="K313" s="1104"/>
      <c r="L313" s="739"/>
      <c r="M313" s="1106"/>
      <c r="N313" s="1061"/>
      <c r="O313" s="1078"/>
      <c r="P313" s="1093"/>
      <c r="Q313" s="1093"/>
      <c r="R313" s="1093"/>
      <c r="S313" s="1064"/>
      <c r="T313" s="1064"/>
      <c r="U313" s="1064"/>
      <c r="V313" s="1064"/>
      <c r="W313" s="1064"/>
      <c r="X313" s="1064"/>
      <c r="Y313" s="739"/>
      <c r="Z313" s="1064"/>
      <c r="AA313" s="739"/>
      <c r="AB313" s="1114"/>
      <c r="AC313" s="1073"/>
      <c r="AD313" s="1073"/>
      <c r="AE313" s="1076"/>
      <c r="AF313" s="739"/>
      <c r="AG313" s="739"/>
      <c r="AH313" s="739"/>
      <c r="AI313" s="1083"/>
      <c r="AJ313" s="1143"/>
      <c r="AK313" s="1119"/>
      <c r="AL313" s="1119"/>
      <c r="AM313" s="1122"/>
      <c r="AN313" s="1131"/>
      <c r="AO313" s="1188"/>
      <c r="AP313" s="1093"/>
      <c r="AQ313" s="1093"/>
      <c r="AR313" s="1093"/>
      <c r="AS313" s="1093"/>
      <c r="AT313" s="1093"/>
      <c r="AU313" s="1093"/>
      <c r="AV313" s="1093"/>
      <c r="AW313" s="1093"/>
      <c r="AX313" s="1093"/>
      <c r="AY313" s="1093"/>
      <c r="AZ313" s="1179"/>
      <c r="BA313" s="1180"/>
      <c r="BB313" s="1181"/>
      <c r="BC313" s="1181"/>
      <c r="BD313" s="1181"/>
      <c r="BE313" s="1178"/>
    </row>
    <row r="314" spans="1:57" ht="18.75" customHeight="1" thickBot="1">
      <c r="A314" s="1053"/>
      <c r="B314" s="1036"/>
      <c r="C314" s="739"/>
      <c r="D314" s="1057"/>
      <c r="E314" s="1061"/>
      <c r="F314" s="1057"/>
      <c r="G314" s="1061"/>
      <c r="H314" s="1096" t="s">
        <v>400</v>
      </c>
      <c r="I314" s="71" t="s">
        <v>968</v>
      </c>
      <c r="J314" s="1139"/>
      <c r="K314" s="1104"/>
      <c r="L314" s="739"/>
      <c r="M314" s="1106"/>
      <c r="N314" s="1061"/>
      <c r="O314" s="1078"/>
      <c r="P314" s="1093"/>
      <c r="Q314" s="1093"/>
      <c r="R314" s="1093"/>
      <c r="S314" s="1064"/>
      <c r="T314" s="1064"/>
      <c r="U314" s="1064"/>
      <c r="V314" s="1064"/>
      <c r="W314" s="1064"/>
      <c r="X314" s="1064"/>
      <c r="Y314" s="739"/>
      <c r="Z314" s="1064"/>
      <c r="AA314" s="739"/>
      <c r="AB314" s="1114"/>
      <c r="AC314" s="1073"/>
      <c r="AD314" s="1073"/>
      <c r="AE314" s="1076"/>
      <c r="AF314" s="739"/>
      <c r="AG314" s="739"/>
      <c r="AH314" s="739"/>
      <c r="AI314" s="1083"/>
      <c r="AJ314" s="1143"/>
      <c r="AK314" s="1119"/>
      <c r="AL314" s="1119"/>
      <c r="AM314" s="1122"/>
      <c r="AN314" s="1131"/>
      <c r="AO314" s="1188"/>
      <c r="AP314" s="1093"/>
      <c r="AQ314" s="1093"/>
      <c r="AR314" s="1093"/>
      <c r="AS314" s="1093"/>
      <c r="AT314" s="1093"/>
      <c r="AU314" s="1093"/>
      <c r="AV314" s="1093"/>
      <c r="AW314" s="1093"/>
      <c r="AX314" s="1093"/>
      <c r="AY314" s="1093"/>
      <c r="AZ314" s="1179"/>
      <c r="BA314" s="1180"/>
      <c r="BB314" s="1181"/>
      <c r="BC314" s="1181"/>
      <c r="BD314" s="1181"/>
      <c r="BE314" s="1178"/>
    </row>
    <row r="315" spans="1:57" ht="12.75" customHeight="1" thickBot="1">
      <c r="A315" s="1053"/>
      <c r="B315" s="1036"/>
      <c r="C315" s="739"/>
      <c r="D315" s="1057"/>
      <c r="E315" s="1061"/>
      <c r="F315" s="1057"/>
      <c r="G315" s="1061"/>
      <c r="H315" s="1096"/>
      <c r="I315" s="71" t="s">
        <v>968</v>
      </c>
      <c r="J315" s="1139"/>
      <c r="K315" s="1104"/>
      <c r="L315" s="739"/>
      <c r="M315" s="1106"/>
      <c r="N315" s="1061"/>
      <c r="O315" s="1078"/>
      <c r="P315" s="1093"/>
      <c r="Q315" s="1093"/>
      <c r="R315" s="1093"/>
      <c r="S315" s="1064"/>
      <c r="T315" s="1064"/>
      <c r="U315" s="1064"/>
      <c r="V315" s="1064"/>
      <c r="W315" s="1064"/>
      <c r="X315" s="1064"/>
      <c r="Y315" s="739"/>
      <c r="Z315" s="1064"/>
      <c r="AA315" s="739"/>
      <c r="AB315" s="1114"/>
      <c r="AC315" s="1073"/>
      <c r="AD315" s="1073"/>
      <c r="AE315" s="1076"/>
      <c r="AF315" s="739"/>
      <c r="AG315" s="739"/>
      <c r="AH315" s="739"/>
      <c r="AI315" s="1083"/>
      <c r="AJ315" s="1143"/>
      <c r="AK315" s="1119"/>
      <c r="AL315" s="1119"/>
      <c r="AM315" s="1122"/>
      <c r="AN315" s="1131"/>
      <c r="AO315" s="1188"/>
      <c r="AP315" s="1093"/>
      <c r="AQ315" s="1093"/>
      <c r="AR315" s="1093"/>
      <c r="AS315" s="1093"/>
      <c r="AT315" s="1093"/>
      <c r="AU315" s="1093"/>
      <c r="AV315" s="1093"/>
      <c r="AW315" s="1093"/>
      <c r="AX315" s="1093"/>
      <c r="AY315" s="1093"/>
      <c r="AZ315" s="1179"/>
      <c r="BA315" s="1180"/>
      <c r="BB315" s="1181"/>
      <c r="BC315" s="1181"/>
      <c r="BD315" s="1181"/>
      <c r="BE315" s="1178"/>
    </row>
    <row r="316" spans="1:57" ht="14.25" customHeight="1" thickBot="1">
      <c r="A316" s="1053"/>
      <c r="B316" s="1036"/>
      <c r="C316" s="739"/>
      <c r="D316" s="1057"/>
      <c r="E316" s="1061"/>
      <c r="F316" s="1057"/>
      <c r="G316" s="1061"/>
      <c r="H316" s="1079" t="s">
        <v>401</v>
      </c>
      <c r="I316" s="71" t="s">
        <v>968</v>
      </c>
      <c r="J316" s="1139"/>
      <c r="K316" s="1104"/>
      <c r="L316" s="739"/>
      <c r="M316" s="1106"/>
      <c r="N316" s="1061"/>
      <c r="O316" s="1078"/>
      <c r="P316" s="1093"/>
      <c r="Q316" s="1093"/>
      <c r="R316" s="1093"/>
      <c r="S316" s="1064"/>
      <c r="T316" s="1064"/>
      <c r="U316" s="1064"/>
      <c r="V316" s="1064"/>
      <c r="W316" s="1064"/>
      <c r="X316" s="1064"/>
      <c r="Y316" s="739"/>
      <c r="Z316" s="1064"/>
      <c r="AA316" s="739"/>
      <c r="AB316" s="1114"/>
      <c r="AC316" s="1073"/>
      <c r="AD316" s="1073"/>
      <c r="AE316" s="1076"/>
      <c r="AF316" s="739"/>
      <c r="AG316" s="739"/>
      <c r="AH316" s="739"/>
      <c r="AI316" s="1083"/>
      <c r="AJ316" s="1143"/>
      <c r="AK316" s="1119"/>
      <c r="AL316" s="1119"/>
      <c r="AM316" s="1122"/>
      <c r="AN316" s="1131"/>
      <c r="AO316" s="1188"/>
      <c r="AP316" s="1093"/>
      <c r="AQ316" s="1093"/>
      <c r="AR316" s="1093"/>
      <c r="AS316" s="1093"/>
      <c r="AT316" s="1093"/>
      <c r="AU316" s="1093"/>
      <c r="AV316" s="1093"/>
      <c r="AW316" s="1093"/>
      <c r="AX316" s="1093"/>
      <c r="AY316" s="1093"/>
      <c r="AZ316" s="1179"/>
      <c r="BA316" s="1180"/>
      <c r="BB316" s="1181"/>
      <c r="BC316" s="1181"/>
      <c r="BD316" s="1181"/>
      <c r="BE316" s="1178"/>
    </row>
    <row r="317" spans="1:57" ht="13.5" customHeight="1" thickBot="1">
      <c r="A317" s="1053"/>
      <c r="B317" s="1036"/>
      <c r="C317" s="739"/>
      <c r="D317" s="1057"/>
      <c r="E317" s="1061"/>
      <c r="F317" s="1057"/>
      <c r="G317" s="1061"/>
      <c r="H317" s="1080"/>
      <c r="I317" s="71" t="s">
        <v>968</v>
      </c>
      <c r="J317" s="1139"/>
      <c r="K317" s="1104"/>
      <c r="L317" s="739"/>
      <c r="M317" s="1106"/>
      <c r="N317" s="1061"/>
      <c r="O317" s="1078"/>
      <c r="P317" s="1093"/>
      <c r="Q317" s="1093"/>
      <c r="R317" s="1093"/>
      <c r="S317" s="1064"/>
      <c r="T317" s="1064"/>
      <c r="U317" s="1064"/>
      <c r="V317" s="1064"/>
      <c r="W317" s="1064"/>
      <c r="X317" s="1064"/>
      <c r="Y317" s="739"/>
      <c r="Z317" s="1064"/>
      <c r="AA317" s="739"/>
      <c r="AB317" s="1114"/>
      <c r="AC317" s="1073"/>
      <c r="AD317" s="1073"/>
      <c r="AE317" s="1076"/>
      <c r="AF317" s="739"/>
      <c r="AG317" s="739"/>
      <c r="AH317" s="739"/>
      <c r="AI317" s="1083"/>
      <c r="AJ317" s="1143"/>
      <c r="AK317" s="1119"/>
      <c r="AL317" s="1119"/>
      <c r="AM317" s="1122"/>
      <c r="AN317" s="1131"/>
      <c r="AO317" s="1188"/>
      <c r="AP317" s="1093"/>
      <c r="AQ317" s="1093"/>
      <c r="AR317" s="1093"/>
      <c r="AS317" s="1093"/>
      <c r="AT317" s="1093"/>
      <c r="AU317" s="1093"/>
      <c r="AV317" s="1093"/>
      <c r="AW317" s="1093"/>
      <c r="AX317" s="1093"/>
      <c r="AY317" s="1093"/>
      <c r="AZ317" s="1179"/>
      <c r="BA317" s="1180"/>
      <c r="BB317" s="1181"/>
      <c r="BC317" s="1181"/>
      <c r="BD317" s="1181"/>
      <c r="BE317" s="1178"/>
    </row>
    <row r="318" spans="1:57" ht="18.75" customHeight="1" thickBot="1">
      <c r="A318" s="1053"/>
      <c r="B318" s="1036"/>
      <c r="C318" s="739"/>
      <c r="D318" s="1057"/>
      <c r="E318" s="1061"/>
      <c r="F318" s="1057"/>
      <c r="G318" s="1061"/>
      <c r="H318" s="1086" t="s">
        <v>402</v>
      </c>
      <c r="I318" s="71" t="s">
        <v>968</v>
      </c>
      <c r="J318" s="1139"/>
      <c r="K318" s="1104"/>
      <c r="L318" s="739"/>
      <c r="M318" s="1106"/>
      <c r="N318" s="1061"/>
      <c r="O318" s="1078"/>
      <c r="P318" s="1093"/>
      <c r="Q318" s="1093"/>
      <c r="R318" s="1093"/>
      <c r="S318" s="1064"/>
      <c r="T318" s="1064"/>
      <c r="U318" s="1064"/>
      <c r="V318" s="1064"/>
      <c r="W318" s="1064"/>
      <c r="X318" s="1064"/>
      <c r="Y318" s="739"/>
      <c r="Z318" s="1064"/>
      <c r="AA318" s="739"/>
      <c r="AB318" s="1114"/>
      <c r="AC318" s="1073"/>
      <c r="AD318" s="1073"/>
      <c r="AE318" s="1076"/>
      <c r="AF318" s="739"/>
      <c r="AG318" s="739"/>
      <c r="AH318" s="739"/>
      <c r="AI318" s="1083"/>
      <c r="AJ318" s="1143"/>
      <c r="AK318" s="1119"/>
      <c r="AL318" s="1119"/>
      <c r="AM318" s="1122"/>
      <c r="AN318" s="1131"/>
      <c r="AO318" s="1188"/>
      <c r="AP318" s="1093"/>
      <c r="AQ318" s="1093"/>
      <c r="AR318" s="1093"/>
      <c r="AS318" s="1093"/>
      <c r="AT318" s="1093"/>
      <c r="AU318" s="1093"/>
      <c r="AV318" s="1093"/>
      <c r="AW318" s="1093"/>
      <c r="AX318" s="1093"/>
      <c r="AY318" s="1093"/>
      <c r="AZ318" s="1179"/>
      <c r="BA318" s="1180"/>
      <c r="BB318" s="1181"/>
      <c r="BC318" s="1181"/>
      <c r="BD318" s="1181"/>
      <c r="BE318" s="1178"/>
    </row>
    <row r="319" spans="1:57" ht="57" customHeight="1" thickBot="1">
      <c r="A319" s="1148"/>
      <c r="B319" s="1037"/>
      <c r="C319" s="740"/>
      <c r="D319" s="1149"/>
      <c r="E319" s="1062"/>
      <c r="F319" s="1149"/>
      <c r="G319" s="1062"/>
      <c r="H319" s="1140"/>
      <c r="I319" s="71" t="s">
        <v>968</v>
      </c>
      <c r="J319" s="1150"/>
      <c r="K319" s="1151"/>
      <c r="L319" s="739"/>
      <c r="M319" s="1154"/>
      <c r="N319" s="1062"/>
      <c r="O319" s="1078"/>
      <c r="P319" s="1093"/>
      <c r="Q319" s="1093"/>
      <c r="R319" s="1093"/>
      <c r="S319" s="1133"/>
      <c r="T319" s="1133"/>
      <c r="U319" s="1088"/>
      <c r="V319" s="1133"/>
      <c r="W319" s="1133"/>
      <c r="X319" s="1133"/>
      <c r="Y319" s="740"/>
      <c r="Z319" s="1133"/>
      <c r="AA319" s="740"/>
      <c r="AB319" s="1145"/>
      <c r="AC319" s="1073"/>
      <c r="AD319" s="1073"/>
      <c r="AE319" s="1146"/>
      <c r="AF319" s="740"/>
      <c r="AG319" s="740"/>
      <c r="AH319" s="739"/>
      <c r="AI319" s="1134"/>
      <c r="AJ319" s="1144"/>
      <c r="AK319" s="1120"/>
      <c r="AL319" s="1120"/>
      <c r="AM319" s="1123"/>
      <c r="AN319" s="1131"/>
      <c r="AO319" s="1206"/>
      <c r="AP319" s="1207"/>
      <c r="AQ319" s="1207"/>
      <c r="AR319" s="1207"/>
      <c r="AS319" s="1207"/>
      <c r="AT319" s="1207"/>
      <c r="AU319" s="1207"/>
      <c r="AV319" s="1207"/>
      <c r="AW319" s="1207"/>
      <c r="AX319" s="1207"/>
      <c r="AY319" s="1207"/>
      <c r="AZ319" s="1212"/>
      <c r="BA319" s="1213"/>
      <c r="BB319" s="1197"/>
      <c r="BC319" s="1197"/>
      <c r="BD319" s="1197"/>
      <c r="BE319" s="1208"/>
    </row>
    <row r="320" spans="1:57" ht="46.5" customHeight="1" thickBot="1">
      <c r="A320" s="1052">
        <v>11</v>
      </c>
      <c r="B320" s="1035" t="s">
        <v>1126</v>
      </c>
      <c r="C320" s="1055" t="s">
        <v>1127</v>
      </c>
      <c r="D320" s="1056" t="s">
        <v>334</v>
      </c>
      <c r="E320" s="1055" t="s">
        <v>1128</v>
      </c>
      <c r="F320" s="1056" t="s">
        <v>1129</v>
      </c>
      <c r="G320" s="1060" t="s">
        <v>338</v>
      </c>
      <c r="H320" s="28" t="s">
        <v>339</v>
      </c>
      <c r="I320" s="71" t="s">
        <v>968</v>
      </c>
      <c r="J320" s="1138">
        <f>COUNTIF(I320:I345,[3]DATOS!$D$24)</f>
        <v>26</v>
      </c>
      <c r="K320" s="1103" t="str">
        <f>+IF(AND(J320&lt;6,J320&gt;0),"Moderado",IF(AND(J320&lt;12,J320&gt;5),"Mayor",IF(AND(J320&lt;20,J320&gt;11),"Catastrófico","Responda las Preguntas de Impacto")))</f>
        <v>Responda las Preguntas de Impacto</v>
      </c>
      <c r="L320" s="1055" t="str">
        <f>IF(AND(EXACT(G320,"Rara vez"),(EXACT(K320,"Moderado"))),"Moderado",IF(AND(EXACT(G320,"Rara vez"),(EXACT(K320,"Mayor"))),"Alto",IF(AND(EXACT(G320,"Rara vez"),(EXACT(K320,"Catastrófico"))),"Extremo",IF(AND(EXACT(G320,"Improbable"),(EXACT(K320,"Moderado"))),"Moderado",IF(AND(EXACT(G320,"Improbable"),(EXACT(K320,"Mayor"))),"Alto",IF(AND(EXACT(G320,"Improbable"),(EXACT(K320,"Catastrófico"))),"Extremo",IF(AND(EXACT(G320,"Posible"),(EXACT(K320,"Moderado"))),"Alto",IF(AND(EXACT(G320,"Posible"),(EXACT(K320,"Mayor"))),"Extremo",IF(AND(EXACT(G320,"Posible"),(EXACT(K320,"Catastrófico"))),"Extremo",IF(AND(EXACT(G320,"Probable"),(EXACT(K320,"Moderado"))),"Alto",IF(AND(EXACT(G320,"Probable"),(EXACT(K320,"Mayor"))),"Extremo",IF(AND(EXACT(G320,"Probable"),(EXACT(K320,"Catastrófico"))),"Extremo",IF(AND(EXACT(G320,"Casi Seguro"),(EXACT(K320,"Moderado"))),"Extremo",IF(AND(EXACT(G320,"Casi Seguro"),(EXACT(K320,"Mayor"))),"Extremo",IF(AND(EXACT(G320,"Casi Seguro"),(EXACT(K320,"Catastrófico"))),"Extremo","")))))))))))))))</f>
        <v/>
      </c>
      <c r="M320" s="1105" t="str">
        <f>IF(EXACT(L320,"Bajo"),"Evitar el Riesgo, Reducir el Riesgo, Compartir el Riesg",IF(EXACT(L320,"Moderado"),"Evitar el Riesgo, Reducir el Riesgo, Compartir el Riesgo",IF(EXACT(L320,"Alto"),"Evitar el Riesgo, Reducir el Riesgo, Compartir el Riesgo",IF(EXACT(L320,"extremo"),"Evitar el Riesgo, Reducir el Riesgo, Compartir el Riesgo",""))))</f>
        <v/>
      </c>
      <c r="N320" s="1098" t="s">
        <v>1130</v>
      </c>
      <c r="O320" s="1099" t="s">
        <v>343</v>
      </c>
      <c r="P320" s="26" t="s">
        <v>344</v>
      </c>
      <c r="Q320" s="22" t="s">
        <v>345</v>
      </c>
      <c r="R320" s="22">
        <f>+IFERROR(VLOOKUP(Q320,[13]DATOS!$E$2:$F$17,2,FALSE),"")</f>
        <v>15</v>
      </c>
      <c r="S320" s="1100">
        <f>SUM(R320:R327)</f>
        <v>100</v>
      </c>
      <c r="T320" s="1093" t="str">
        <f>+IF(AND(S320&lt;=100,S320&gt;=96),"Fuerte",IF(AND(S320&lt;=95,S320&gt;=86),"Moderado",IF(AND(S320&lt;=85,J320&gt;=0),"Débil"," ")))</f>
        <v>Fuerte</v>
      </c>
      <c r="U320" s="1093" t="s">
        <v>346</v>
      </c>
      <c r="V320" s="1093" t="str">
        <f>IF(AND(EXACT(T320,"Fuerte"),(EXACT(U320,"Fuerte"))),"Fuerte",IF(AND(EXACT(T320,"Fuerte"),(EXACT(U320,"Moderado"))),"Moderado",IF(AND(EXACT(T320,"Fuerte"),(EXACT(U320,"Débil"))),"Débil",IF(AND(EXACT(T320,"Moderado"),(EXACT(U320,"Fuerte"))),"Moderado",IF(AND(EXACT(T320,"Moderado"),(EXACT(U320,"Moderado"))),"Moderado",IF(AND(EXACT(T320,"Moderado"),(EXACT(U320,"Débil"))),"Débil",IF(AND(EXACT(T320,"Débil"),(EXACT(U320,"Fuerte"))),"Débil",IF(AND(EXACT(T320,"Débil"),(EXACT(U320,"Moderado"))),"Débil",IF(AND(EXACT(T320,"Débil"),(EXACT(U320,"Débil"))),"Débil",)))))))))</f>
        <v>Fuerte</v>
      </c>
      <c r="W320" s="1093">
        <f>IF(V320="Fuerte",100,IF(V320="Moderado",50,IF(V320="Débil",0)))</f>
        <v>100</v>
      </c>
      <c r="X320" s="1063">
        <f>AVERAGE(W320:W345)</f>
        <v>100</v>
      </c>
      <c r="Y320" s="1063" t="s">
        <v>1131</v>
      </c>
      <c r="Z320" s="1063" t="s">
        <v>989</v>
      </c>
      <c r="AA320" s="1074" t="s">
        <v>1132</v>
      </c>
      <c r="AB320" s="1113" t="str">
        <f>+IF(X320=100,"Fuerte",IF(AND(X320&lt;=99,X320&gt;=50),"Moderado",IF(X320&lt;50,"Débil"," ")))</f>
        <v>Fuerte</v>
      </c>
      <c r="AC320" s="1073" t="s">
        <v>349</v>
      </c>
      <c r="AD320" s="1073" t="s">
        <v>349</v>
      </c>
      <c r="AE320" s="1075" t="str">
        <f>IF(AND(OR(AD320="Directamente",AD320="Indirectamente",AD320="No Disminuye"),(AB320="Fuerte"),(AC320="Directamente"),(OR(G320="Rara vez",G320="Improbable",G320="Posible"))),"Rara vez",IF(AND(OR(AD320="Directamente",AD320="Indirectamente",AD320="No Disminuye"),(AB320="Fuerte"),(AC320="Directamente"),(G320="Probable")),"Improbable",IF(AND(OR(AD320="Directamente",AD320="Indirectamente",AD320="No Disminuye"),(AB320="Fuerte"),(AC320="Directamente"),(G320="Casi Seguro")),"Posible",IF(AND(AD320="Directamente",AC320="No disminuye",AB320="Fuerte"),G320,IF(AND(OR(AD320="Directamente",AD320="Indirectamente",AD320="No Disminuye"),AB320="Moderado",AC320="Directamente",(OR(G320="Rara vez",G320="Improbable"))),"Rara vez",IF(AND(OR(AD320="Directamente",AD320="Indirectamente",AD320="No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disminuye",AB320="Moderado"),G320,IF(AB320="Débil",G320," ESTA COMBINACION NO ESTÁ CONTEMPLADA EN LA METODOLOGÍA "))))))))))</f>
        <v>Rara vez</v>
      </c>
      <c r="AF320" s="1055" t="str">
        <f>IF(AND(OR(AD320="Directamente",AD320="Indirectamente",AD320="No Disminuye"),AB320="Moderado",AC320="Directamente",(OR(G320="Raro",G320="Improbable"))),"Raro",IF(AND(OR(AD320="Directamente",AD320="Indirectamente",AD320="No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 ")))))</f>
        <v xml:space="preserve"> </v>
      </c>
      <c r="AG320" s="1055" t="str">
        <f>K320</f>
        <v>Responda las Preguntas de Impacto</v>
      </c>
      <c r="AH320" s="1055" t="str">
        <f>IF(AND(EXACT(AE320,"Rara vez"),(EXACT(AG320,"Moderado"))),"Moderado",IF(AND(EXACT(AE320,"Rara vez"),(EXACT(AG320,"Mayor"))),"Alto",IF(AND(EXACT(AE320,"Rara vez"),(EXACT(AG320,"Catastrófico"))),"Extremo",IF(AND(EXACT(AE320,"Improbable"),(EXACT(AG320,"Moderado"))),"Moderado",IF(AND(EXACT(AE320,"Improbable"),(EXACT(AG320,"Mayor"))),"Alto",IF(AND(EXACT(AE320,"Improbable"),(EXACT(AG320,"Catastrófico"))),"Extremo",IF(AND(EXACT(AE320,"Posible"),(EXACT(AG320,"Moderado"))),"Alto",IF(AND(EXACT(AE320,"Posible"),(EXACT(AG320,"Mayor"))),"Extremo",IF(AND(EXACT(AE320,"Posible"),(EXACT(AG320,"Catastrófico"))),"Extremo",IF(AND(EXACT(AE320,"Probable"),(EXACT(AG320,"Moderado"))),"Alto",IF(AND(EXACT(AE320,"Probable"),(EXACT(AG320,"Mayor"))),"Extremo",IF(AND(EXACT(AE320,"Probable"),(EXACT(AG320,"Catastrófico"))),"Extremo",IF(AND(EXACT(AE320,"Casi Seguro"),(EXACT(AG320,"Moderado"))),"Extremo",IF(AND(EXACT(AE320,"Casi Seguro"),(EXACT(AG320,"Mayor"))),"Extremo",IF(AND(EXACT(AE320,"Casi Seguro"),(EXACT(AG320,"Catastrófico"))),"Extremo","")))))))))))))))</f>
        <v/>
      </c>
      <c r="AI320" s="1081" t="str">
        <f>IF(EXACT(AH320,"Bajo"),"Evitar el Riesgo, Reducir el Riesgo, Compartir el Riesgo",IF(EXACT(AH320,"Moderado"),"Evitar el Riesgo, Reducir el Riesgo, Compartir el Riesgo",IF(EXACT(AH320,"Alto"),"Evitar el Riesgo, Reducir el Riesgo, Compartir el Riesgo",IF(EXACT(AH320,"Extremo"),"Evitar el Riesgo, Reducir el Riesgo, Compartir el Riesgo",""))))</f>
        <v/>
      </c>
      <c r="AJ320" s="1216" t="s">
        <v>1133</v>
      </c>
      <c r="AK320" s="1085">
        <v>43466</v>
      </c>
      <c r="AL320" s="1065">
        <v>43830</v>
      </c>
      <c r="AM320" s="1068" t="s">
        <v>1063</v>
      </c>
      <c r="AN320" s="1058" t="s">
        <v>1134</v>
      </c>
      <c r="AO320" s="1160"/>
      <c r="AP320" s="1156"/>
      <c r="AQ320" s="1156"/>
      <c r="AR320" s="1156"/>
      <c r="AS320" s="1156"/>
      <c r="AT320" s="1156"/>
      <c r="AU320" s="1156"/>
      <c r="AV320" s="1156"/>
      <c r="AW320" s="1156"/>
      <c r="AX320" s="1156"/>
      <c r="AY320" s="1156"/>
      <c r="AZ320" s="1157"/>
      <c r="BA320" s="1198"/>
      <c r="BB320" s="1199"/>
      <c r="BC320" s="1199"/>
      <c r="BD320" s="1199"/>
      <c r="BE320" s="1182"/>
    </row>
    <row r="321" spans="1:57" ht="30" customHeight="1" thickBot="1">
      <c r="A321" s="1053"/>
      <c r="B321" s="1036"/>
      <c r="C321" s="739"/>
      <c r="D321" s="1057"/>
      <c r="E321" s="739"/>
      <c r="F321" s="1057"/>
      <c r="G321" s="1061"/>
      <c r="H321" s="24" t="s">
        <v>354</v>
      </c>
      <c r="I321" s="71" t="s">
        <v>968</v>
      </c>
      <c r="J321" s="1139"/>
      <c r="K321" s="1104"/>
      <c r="L321" s="739"/>
      <c r="M321" s="1106"/>
      <c r="N321" s="1095"/>
      <c r="O321" s="1078"/>
      <c r="P321" s="26" t="s">
        <v>355</v>
      </c>
      <c r="Q321" s="22" t="s">
        <v>356</v>
      </c>
      <c r="R321" s="22">
        <f>+IFERROR(VLOOKUP(Q321,[13]DATOS!$E$2:$F$17,2,FALSE),"")</f>
        <v>15</v>
      </c>
      <c r="S321" s="1101"/>
      <c r="T321" s="1093"/>
      <c r="U321" s="1093"/>
      <c r="V321" s="1093"/>
      <c r="W321" s="1093"/>
      <c r="X321" s="1064"/>
      <c r="Y321" s="1064"/>
      <c r="Z321" s="1064"/>
      <c r="AA321" s="1089"/>
      <c r="AB321" s="1114"/>
      <c r="AC321" s="1073"/>
      <c r="AD321" s="1073"/>
      <c r="AE321" s="1076"/>
      <c r="AF321" s="739"/>
      <c r="AG321" s="739"/>
      <c r="AH321" s="739"/>
      <c r="AI321" s="1082"/>
      <c r="AJ321" s="1084"/>
      <c r="AK321" s="1066"/>
      <c r="AL321" s="1066"/>
      <c r="AM321" s="1069"/>
      <c r="AN321" s="1083"/>
      <c r="AO321" s="1161"/>
      <c r="AP321" s="1064"/>
      <c r="AQ321" s="1064"/>
      <c r="AR321" s="1064"/>
      <c r="AS321" s="1064"/>
      <c r="AT321" s="1064"/>
      <c r="AU321" s="1064"/>
      <c r="AV321" s="1064"/>
      <c r="AW321" s="1064"/>
      <c r="AX321" s="1064"/>
      <c r="AY321" s="1064"/>
      <c r="AZ321" s="1158"/>
      <c r="BA321" s="1006"/>
      <c r="BB321" s="1200"/>
      <c r="BC321" s="1200"/>
      <c r="BD321" s="1200"/>
      <c r="BE321" s="1183"/>
    </row>
    <row r="322" spans="1:57" ht="30" customHeight="1" thickBot="1">
      <c r="A322" s="1053"/>
      <c r="B322" s="1036"/>
      <c r="C322" s="739"/>
      <c r="D322" s="1057"/>
      <c r="E322" s="739"/>
      <c r="F322" s="1057"/>
      <c r="G322" s="1061"/>
      <c r="H322" s="24" t="s">
        <v>358</v>
      </c>
      <c r="I322" s="71" t="s">
        <v>968</v>
      </c>
      <c r="J322" s="1139"/>
      <c r="K322" s="1104"/>
      <c r="L322" s="739"/>
      <c r="M322" s="1106"/>
      <c r="N322" s="1095"/>
      <c r="O322" s="1078"/>
      <c r="P322" s="26" t="s">
        <v>360</v>
      </c>
      <c r="Q322" s="22" t="s">
        <v>361</v>
      </c>
      <c r="R322" s="22">
        <f>+IFERROR(VLOOKUP(Q322,[13]DATOS!$E$2:$F$17,2,FALSE),"")</f>
        <v>15</v>
      </c>
      <c r="S322" s="1101"/>
      <c r="T322" s="1093"/>
      <c r="U322" s="1093"/>
      <c r="V322" s="1093"/>
      <c r="W322" s="1093"/>
      <c r="X322" s="1064"/>
      <c r="Y322" s="1064"/>
      <c r="Z322" s="1064"/>
      <c r="AA322" s="1089"/>
      <c r="AB322" s="1114"/>
      <c r="AC322" s="1073"/>
      <c r="AD322" s="1073"/>
      <c r="AE322" s="1076"/>
      <c r="AF322" s="739"/>
      <c r="AG322" s="739"/>
      <c r="AH322" s="739"/>
      <c r="AI322" s="1082"/>
      <c r="AJ322" s="1084"/>
      <c r="AK322" s="1066"/>
      <c r="AL322" s="1066"/>
      <c r="AM322" s="1069"/>
      <c r="AN322" s="1083"/>
      <c r="AO322" s="1161"/>
      <c r="AP322" s="1064"/>
      <c r="AQ322" s="1064"/>
      <c r="AR322" s="1064"/>
      <c r="AS322" s="1064"/>
      <c r="AT322" s="1064"/>
      <c r="AU322" s="1064"/>
      <c r="AV322" s="1064"/>
      <c r="AW322" s="1064"/>
      <c r="AX322" s="1064"/>
      <c r="AY322" s="1064"/>
      <c r="AZ322" s="1158"/>
      <c r="BA322" s="1006"/>
      <c r="BB322" s="1200"/>
      <c r="BC322" s="1200"/>
      <c r="BD322" s="1200"/>
      <c r="BE322" s="1183"/>
    </row>
    <row r="323" spans="1:57" ht="30" customHeight="1" thickBot="1">
      <c r="A323" s="1053"/>
      <c r="B323" s="1036"/>
      <c r="C323" s="739"/>
      <c r="D323" s="1057"/>
      <c r="E323" s="739"/>
      <c r="F323" s="1057"/>
      <c r="G323" s="1061"/>
      <c r="H323" s="24" t="s">
        <v>363</v>
      </c>
      <c r="I323" s="71" t="s">
        <v>968</v>
      </c>
      <c r="J323" s="1139"/>
      <c r="K323" s="1104"/>
      <c r="L323" s="739"/>
      <c r="M323" s="1106"/>
      <c r="N323" s="1095"/>
      <c r="O323" s="1078"/>
      <c r="P323" s="26" t="s">
        <v>364</v>
      </c>
      <c r="Q323" s="22" t="s">
        <v>365</v>
      </c>
      <c r="R323" s="22">
        <f>+IFERROR(VLOOKUP(Q323,[13]DATOS!$E$2:$F$17,2,FALSE),"")</f>
        <v>15</v>
      </c>
      <c r="S323" s="1101"/>
      <c r="T323" s="1093"/>
      <c r="U323" s="1093"/>
      <c r="V323" s="1093"/>
      <c r="W323" s="1093"/>
      <c r="X323" s="1064"/>
      <c r="Y323" s="1064"/>
      <c r="Z323" s="1064"/>
      <c r="AA323" s="1089"/>
      <c r="AB323" s="1114"/>
      <c r="AC323" s="1073"/>
      <c r="AD323" s="1073"/>
      <c r="AE323" s="1076"/>
      <c r="AF323" s="739"/>
      <c r="AG323" s="739"/>
      <c r="AH323" s="739"/>
      <c r="AI323" s="1082"/>
      <c r="AJ323" s="1084"/>
      <c r="AK323" s="1066"/>
      <c r="AL323" s="1066"/>
      <c r="AM323" s="1069"/>
      <c r="AN323" s="1083"/>
      <c r="AO323" s="1161"/>
      <c r="AP323" s="1064"/>
      <c r="AQ323" s="1064"/>
      <c r="AR323" s="1064"/>
      <c r="AS323" s="1064"/>
      <c r="AT323" s="1064"/>
      <c r="AU323" s="1064"/>
      <c r="AV323" s="1064"/>
      <c r="AW323" s="1064"/>
      <c r="AX323" s="1064"/>
      <c r="AY323" s="1064"/>
      <c r="AZ323" s="1158"/>
      <c r="BA323" s="1006"/>
      <c r="BB323" s="1200"/>
      <c r="BC323" s="1200"/>
      <c r="BD323" s="1200"/>
      <c r="BE323" s="1183"/>
    </row>
    <row r="324" spans="1:57" ht="30" customHeight="1" thickBot="1">
      <c r="A324" s="1053"/>
      <c r="B324" s="1036"/>
      <c r="C324" s="739"/>
      <c r="D324" s="1057"/>
      <c r="E324" s="739"/>
      <c r="F324" s="1057"/>
      <c r="G324" s="1061"/>
      <c r="H324" s="24" t="s">
        <v>367</v>
      </c>
      <c r="I324" s="71" t="s">
        <v>968</v>
      </c>
      <c r="J324" s="1139"/>
      <c r="K324" s="1104"/>
      <c r="L324" s="739"/>
      <c r="M324" s="1106"/>
      <c r="N324" s="1095"/>
      <c r="O324" s="1078"/>
      <c r="P324" s="26" t="s">
        <v>368</v>
      </c>
      <c r="Q324" s="22" t="s">
        <v>369</v>
      </c>
      <c r="R324" s="22">
        <f>+IFERROR(VLOOKUP(Q324,[13]DATOS!$E$2:$F$17,2,FALSE),"")</f>
        <v>15</v>
      </c>
      <c r="S324" s="1101"/>
      <c r="T324" s="1093"/>
      <c r="U324" s="1093"/>
      <c r="V324" s="1093"/>
      <c r="W324" s="1093"/>
      <c r="X324" s="1064"/>
      <c r="Y324" s="1064"/>
      <c r="Z324" s="1064"/>
      <c r="AA324" s="1089"/>
      <c r="AB324" s="1114"/>
      <c r="AC324" s="1073"/>
      <c r="AD324" s="1073"/>
      <c r="AE324" s="1076"/>
      <c r="AF324" s="739"/>
      <c r="AG324" s="739"/>
      <c r="AH324" s="739"/>
      <c r="AI324" s="1082"/>
      <c r="AJ324" s="1084"/>
      <c r="AK324" s="1066"/>
      <c r="AL324" s="1066"/>
      <c r="AM324" s="1069"/>
      <c r="AN324" s="1083"/>
      <c r="AO324" s="1161"/>
      <c r="AP324" s="1064"/>
      <c r="AQ324" s="1064"/>
      <c r="AR324" s="1064"/>
      <c r="AS324" s="1064"/>
      <c r="AT324" s="1064"/>
      <c r="AU324" s="1064"/>
      <c r="AV324" s="1064"/>
      <c r="AW324" s="1064"/>
      <c r="AX324" s="1064"/>
      <c r="AY324" s="1064"/>
      <c r="AZ324" s="1158"/>
      <c r="BA324" s="1006"/>
      <c r="BB324" s="1200"/>
      <c r="BC324" s="1200"/>
      <c r="BD324" s="1200"/>
      <c r="BE324" s="1183"/>
    </row>
    <row r="325" spans="1:57" ht="30" customHeight="1" thickBot="1">
      <c r="A325" s="1053"/>
      <c r="B325" s="1036"/>
      <c r="C325" s="739"/>
      <c r="D325" s="1057"/>
      <c r="E325" s="739"/>
      <c r="F325" s="1057"/>
      <c r="G325" s="1061"/>
      <c r="H325" s="24" t="s">
        <v>371</v>
      </c>
      <c r="I325" s="71" t="s">
        <v>968</v>
      </c>
      <c r="J325" s="1139"/>
      <c r="K325" s="1104"/>
      <c r="L325" s="739"/>
      <c r="M325" s="1106"/>
      <c r="N325" s="1095"/>
      <c r="O325" s="1078"/>
      <c r="P325" s="27" t="s">
        <v>372</v>
      </c>
      <c r="Q325" s="22" t="s">
        <v>373</v>
      </c>
      <c r="R325" s="22">
        <f>+IFERROR(VLOOKUP(Q325,[13]DATOS!$E$2:$F$17,2,FALSE),"")</f>
        <v>15</v>
      </c>
      <c r="S325" s="1101"/>
      <c r="T325" s="1093"/>
      <c r="U325" s="1093"/>
      <c r="V325" s="1093"/>
      <c r="W325" s="1093"/>
      <c r="X325" s="1064"/>
      <c r="Y325" s="1064"/>
      <c r="Z325" s="1064"/>
      <c r="AA325" s="1089"/>
      <c r="AB325" s="1114"/>
      <c r="AC325" s="1073"/>
      <c r="AD325" s="1073"/>
      <c r="AE325" s="1076"/>
      <c r="AF325" s="739"/>
      <c r="AG325" s="739"/>
      <c r="AH325" s="739"/>
      <c r="AI325" s="1082"/>
      <c r="AJ325" s="1084"/>
      <c r="AK325" s="1066"/>
      <c r="AL325" s="1066"/>
      <c r="AM325" s="1069"/>
      <c r="AN325" s="1083"/>
      <c r="AO325" s="1161"/>
      <c r="AP325" s="1064"/>
      <c r="AQ325" s="1064"/>
      <c r="AR325" s="1064"/>
      <c r="AS325" s="1064"/>
      <c r="AT325" s="1064"/>
      <c r="AU325" s="1064"/>
      <c r="AV325" s="1064"/>
      <c r="AW325" s="1064"/>
      <c r="AX325" s="1064"/>
      <c r="AY325" s="1064"/>
      <c r="AZ325" s="1158"/>
      <c r="BA325" s="1006"/>
      <c r="BB325" s="1200"/>
      <c r="BC325" s="1200"/>
      <c r="BD325" s="1200"/>
      <c r="BE325" s="1183"/>
    </row>
    <row r="326" spans="1:57" ht="30" customHeight="1" thickBot="1">
      <c r="A326" s="1053"/>
      <c r="B326" s="1036"/>
      <c r="C326" s="739"/>
      <c r="D326" s="1057"/>
      <c r="E326" s="739"/>
      <c r="F326" s="1057"/>
      <c r="G326" s="1061"/>
      <c r="H326" s="24" t="s">
        <v>375</v>
      </c>
      <c r="I326" s="71" t="s">
        <v>968</v>
      </c>
      <c r="J326" s="1139"/>
      <c r="K326" s="1104"/>
      <c r="L326" s="739"/>
      <c r="M326" s="1106"/>
      <c r="N326" s="1095"/>
      <c r="O326" s="1078"/>
      <c r="P326" s="26" t="s">
        <v>376</v>
      </c>
      <c r="Q326" s="26" t="s">
        <v>377</v>
      </c>
      <c r="R326" s="26">
        <f>+IFERROR(VLOOKUP(Q326,[13]DATOS!$E$2:$F$17,2,FALSE),"")</f>
        <v>10</v>
      </c>
      <c r="S326" s="1101"/>
      <c r="T326" s="1093"/>
      <c r="U326" s="1093"/>
      <c r="V326" s="1093"/>
      <c r="W326" s="1093"/>
      <c r="X326" s="1064"/>
      <c r="Y326" s="1064"/>
      <c r="Z326" s="1064"/>
      <c r="AA326" s="1089"/>
      <c r="AB326" s="1114"/>
      <c r="AC326" s="1073"/>
      <c r="AD326" s="1073"/>
      <c r="AE326" s="1076"/>
      <c r="AF326" s="739"/>
      <c r="AG326" s="739"/>
      <c r="AH326" s="739"/>
      <c r="AI326" s="1082"/>
      <c r="AJ326" s="1084"/>
      <c r="AK326" s="1066"/>
      <c r="AL326" s="1066"/>
      <c r="AM326" s="1069"/>
      <c r="AN326" s="1083"/>
      <c r="AO326" s="1161"/>
      <c r="AP326" s="1064"/>
      <c r="AQ326" s="1064"/>
      <c r="AR326" s="1064"/>
      <c r="AS326" s="1064"/>
      <c r="AT326" s="1064"/>
      <c r="AU326" s="1064"/>
      <c r="AV326" s="1064"/>
      <c r="AW326" s="1064"/>
      <c r="AX326" s="1064"/>
      <c r="AY326" s="1064"/>
      <c r="AZ326" s="1158"/>
      <c r="BA326" s="1006"/>
      <c r="BB326" s="1200"/>
      <c r="BC326" s="1200"/>
      <c r="BD326" s="1200"/>
      <c r="BE326" s="1183"/>
    </row>
    <row r="327" spans="1:57" ht="72" customHeight="1" thickBot="1">
      <c r="A327" s="1053"/>
      <c r="B327" s="1036"/>
      <c r="C327" s="739"/>
      <c r="D327" s="1057"/>
      <c r="E327" s="1059"/>
      <c r="F327" s="1057"/>
      <c r="G327" s="1061"/>
      <c r="H327" s="24" t="s">
        <v>379</v>
      </c>
      <c r="I327" s="71" t="s">
        <v>968</v>
      </c>
      <c r="J327" s="1139"/>
      <c r="K327" s="1104"/>
      <c r="L327" s="739"/>
      <c r="M327" s="1106"/>
      <c r="N327" s="1095"/>
      <c r="O327" s="1078"/>
      <c r="P327" s="25"/>
      <c r="Q327" s="25"/>
      <c r="R327" s="25"/>
      <c r="S327" s="1102"/>
      <c r="T327" s="1093"/>
      <c r="U327" s="1093"/>
      <c r="V327" s="1093"/>
      <c r="W327" s="1093"/>
      <c r="X327" s="1064"/>
      <c r="Y327" s="1088"/>
      <c r="Z327" s="1088"/>
      <c r="AA327" s="1090"/>
      <c r="AB327" s="1114"/>
      <c r="AC327" s="1073"/>
      <c r="AD327" s="1073"/>
      <c r="AE327" s="1076"/>
      <c r="AF327" s="739"/>
      <c r="AG327" s="739"/>
      <c r="AH327" s="739"/>
      <c r="AI327" s="1082"/>
      <c r="AJ327" s="1084"/>
      <c r="AK327" s="1067"/>
      <c r="AL327" s="1067"/>
      <c r="AM327" s="1070"/>
      <c r="AN327" s="1083"/>
      <c r="AO327" s="1162"/>
      <c r="AP327" s="1088"/>
      <c r="AQ327" s="1088"/>
      <c r="AR327" s="1088"/>
      <c r="AS327" s="1088"/>
      <c r="AT327" s="1088"/>
      <c r="AU327" s="1088"/>
      <c r="AV327" s="1088"/>
      <c r="AW327" s="1088"/>
      <c r="AX327" s="1088"/>
      <c r="AY327" s="1088"/>
      <c r="AZ327" s="1159"/>
      <c r="BA327" s="1007"/>
      <c r="BB327" s="1201"/>
      <c r="BC327" s="1201"/>
      <c r="BD327" s="1201"/>
      <c r="BE327" s="1184"/>
    </row>
    <row r="328" spans="1:57" ht="30" customHeight="1" thickBot="1">
      <c r="A328" s="1053"/>
      <c r="B328" s="1036"/>
      <c r="C328" s="739"/>
      <c r="D328" s="1057"/>
      <c r="E328" s="1094" t="s">
        <v>1135</v>
      </c>
      <c r="F328" s="1057"/>
      <c r="G328" s="1061"/>
      <c r="H328" s="24" t="s">
        <v>381</v>
      </c>
      <c r="I328" s="71" t="s">
        <v>968</v>
      </c>
      <c r="J328" s="1139"/>
      <c r="K328" s="1104"/>
      <c r="L328" s="739"/>
      <c r="M328" s="1106"/>
      <c r="N328" s="1095" t="s">
        <v>1136</v>
      </c>
      <c r="O328" s="1055" t="s">
        <v>343</v>
      </c>
      <c r="P328" s="22" t="s">
        <v>344</v>
      </c>
      <c r="Q328" s="22" t="s">
        <v>345</v>
      </c>
      <c r="R328" s="22">
        <f>+IFERROR(VLOOKUP(Q328,[13]DATOS!$E$2:$F$17,2,FALSE),"")</f>
        <v>15</v>
      </c>
      <c r="S328" s="1063">
        <f>SUM(R328:R337)</f>
        <v>100</v>
      </c>
      <c r="T328" s="1063" t="str">
        <f>+IF(AND(S328&lt;=100,S328&gt;=96),"Fuerte",IF(AND(S328&lt;=95,S328&gt;=86),"Moderado",IF(AND(S328&lt;=85,J328&gt;=0),"Débil"," ")))</f>
        <v>Fuerte</v>
      </c>
      <c r="U328" s="1063" t="s">
        <v>346</v>
      </c>
      <c r="V328" s="1063" t="str">
        <f>IF(AND(EXACT(T328,"Fuerte"),(EXACT(U328,"Fuerte"))),"Fuerte",IF(AND(EXACT(T328,"Fuerte"),(EXACT(U328,"Moderado"))),"Moderado",IF(AND(EXACT(T328,"Fuerte"),(EXACT(U328,"Débil"))),"Débil",IF(AND(EXACT(T328,"Moderado"),(EXACT(U328,"Fuerte"))),"Moderado",IF(AND(EXACT(T328,"Moderado"),(EXACT(U328,"Moderado"))),"Moderado",IF(AND(EXACT(T328,"Moderado"),(EXACT(U328,"Débil"))),"Débil",IF(AND(EXACT(T328,"Débil"),(EXACT(U328,"Fuerte"))),"Débil",IF(AND(EXACT(T328,"Débil"),(EXACT(U328,"Moderado"))),"Débil",IF(AND(EXACT(T328,"Débil"),(EXACT(U328,"Débil"))),"Débil",)))))))))</f>
        <v>Fuerte</v>
      </c>
      <c r="W328" s="1063">
        <f>IF(V328="Fuerte",100,IF(V328="Moderado",50,IF(V328="Débil",0)))</f>
        <v>100</v>
      </c>
      <c r="X328" s="1064"/>
      <c r="Y328" s="1072" t="s">
        <v>1131</v>
      </c>
      <c r="Z328" s="1115" t="s">
        <v>996</v>
      </c>
      <c r="AA328" s="1072" t="s">
        <v>1098</v>
      </c>
      <c r="AB328" s="1114"/>
      <c r="AC328" s="1073"/>
      <c r="AD328" s="1073"/>
      <c r="AE328" s="1076"/>
      <c r="AF328" s="739"/>
      <c r="AG328" s="739"/>
      <c r="AH328" s="739"/>
      <c r="AI328" s="1082"/>
      <c r="AJ328" s="1216" t="s">
        <v>1137</v>
      </c>
      <c r="AK328" s="1077">
        <v>43466</v>
      </c>
      <c r="AL328" s="1077">
        <v>43830</v>
      </c>
      <c r="AM328" s="1078" t="s">
        <v>1063</v>
      </c>
      <c r="AN328" s="1083"/>
      <c r="AO328" s="1188"/>
      <c r="AP328" s="1093"/>
      <c r="AQ328" s="1093"/>
      <c r="AR328" s="1093"/>
      <c r="AS328" s="1093"/>
      <c r="AT328" s="1093"/>
      <c r="AU328" s="1093"/>
      <c r="AV328" s="1093"/>
      <c r="AW328" s="1093"/>
      <c r="AX328" s="1093"/>
      <c r="AY328" s="1093"/>
      <c r="AZ328" s="1179"/>
      <c r="BA328" s="1180"/>
      <c r="BB328" s="1181"/>
      <c r="BC328" s="1181"/>
      <c r="BD328" s="1181"/>
      <c r="BE328" s="1178"/>
    </row>
    <row r="329" spans="1:57" ht="30" customHeight="1" thickBot="1">
      <c r="A329" s="1053"/>
      <c r="B329" s="1036"/>
      <c r="C329" s="739"/>
      <c r="D329" s="1057"/>
      <c r="E329" s="1061"/>
      <c r="F329" s="1057"/>
      <c r="G329" s="1061"/>
      <c r="H329" s="24" t="s">
        <v>385</v>
      </c>
      <c r="I329" s="71" t="s">
        <v>968</v>
      </c>
      <c r="J329" s="1139"/>
      <c r="K329" s="1104"/>
      <c r="L329" s="739"/>
      <c r="M329" s="1106"/>
      <c r="N329" s="1095"/>
      <c r="O329" s="739"/>
      <c r="P329" s="23" t="s">
        <v>355</v>
      </c>
      <c r="Q329" s="22" t="s">
        <v>356</v>
      </c>
      <c r="R329" s="22">
        <f>+IFERROR(VLOOKUP(Q329,[13]DATOS!$E$2:$F$17,2,FALSE),"")</f>
        <v>15</v>
      </c>
      <c r="S329" s="1064"/>
      <c r="T329" s="1064"/>
      <c r="U329" s="1064"/>
      <c r="V329" s="1064"/>
      <c r="W329" s="1064"/>
      <c r="X329" s="1064"/>
      <c r="Y329" s="739"/>
      <c r="Z329" s="1064"/>
      <c r="AA329" s="739"/>
      <c r="AB329" s="1114"/>
      <c r="AC329" s="1073"/>
      <c r="AD329" s="1073"/>
      <c r="AE329" s="1076"/>
      <c r="AF329" s="739"/>
      <c r="AG329" s="739"/>
      <c r="AH329" s="739"/>
      <c r="AI329" s="1082"/>
      <c r="AJ329" s="1084"/>
      <c r="AK329" s="1077"/>
      <c r="AL329" s="1077"/>
      <c r="AM329" s="1078"/>
      <c r="AN329" s="1083"/>
      <c r="AO329" s="1188"/>
      <c r="AP329" s="1093"/>
      <c r="AQ329" s="1093"/>
      <c r="AR329" s="1093"/>
      <c r="AS329" s="1093"/>
      <c r="AT329" s="1093"/>
      <c r="AU329" s="1093"/>
      <c r="AV329" s="1093"/>
      <c r="AW329" s="1093"/>
      <c r="AX329" s="1093"/>
      <c r="AY329" s="1093"/>
      <c r="AZ329" s="1179"/>
      <c r="BA329" s="1180"/>
      <c r="BB329" s="1181"/>
      <c r="BC329" s="1181"/>
      <c r="BD329" s="1181"/>
      <c r="BE329" s="1178"/>
    </row>
    <row r="330" spans="1:57" ht="30" customHeight="1" thickBot="1">
      <c r="A330" s="1053"/>
      <c r="B330" s="1036"/>
      <c r="C330" s="739"/>
      <c r="D330" s="1057"/>
      <c r="E330" s="1061"/>
      <c r="F330" s="1057"/>
      <c r="G330" s="1061"/>
      <c r="H330" s="24" t="s">
        <v>387</v>
      </c>
      <c r="I330" s="71" t="s">
        <v>968</v>
      </c>
      <c r="J330" s="1139"/>
      <c r="K330" s="1104"/>
      <c r="L330" s="739"/>
      <c r="M330" s="1106"/>
      <c r="N330" s="1095"/>
      <c r="O330" s="739"/>
      <c r="P330" s="23" t="s">
        <v>360</v>
      </c>
      <c r="Q330" s="22" t="s">
        <v>361</v>
      </c>
      <c r="R330" s="22">
        <f>+IFERROR(VLOOKUP(Q330,[13]DATOS!$E$2:$F$17,2,FALSE),"")</f>
        <v>15</v>
      </c>
      <c r="S330" s="1064"/>
      <c r="T330" s="1064"/>
      <c r="U330" s="1064"/>
      <c r="V330" s="1064"/>
      <c r="W330" s="1064"/>
      <c r="X330" s="1064"/>
      <c r="Y330" s="739"/>
      <c r="Z330" s="1064"/>
      <c r="AA330" s="739"/>
      <c r="AB330" s="1114"/>
      <c r="AC330" s="1073"/>
      <c r="AD330" s="1073"/>
      <c r="AE330" s="1076"/>
      <c r="AF330" s="739"/>
      <c r="AG330" s="739"/>
      <c r="AH330" s="739"/>
      <c r="AI330" s="1082"/>
      <c r="AJ330" s="1084"/>
      <c r="AK330" s="1077"/>
      <c r="AL330" s="1077"/>
      <c r="AM330" s="1078"/>
      <c r="AN330" s="1083"/>
      <c r="AO330" s="1188"/>
      <c r="AP330" s="1093"/>
      <c r="AQ330" s="1093"/>
      <c r="AR330" s="1093"/>
      <c r="AS330" s="1093"/>
      <c r="AT330" s="1093"/>
      <c r="AU330" s="1093"/>
      <c r="AV330" s="1093"/>
      <c r="AW330" s="1093"/>
      <c r="AX330" s="1093"/>
      <c r="AY330" s="1093"/>
      <c r="AZ330" s="1179"/>
      <c r="BA330" s="1180"/>
      <c r="BB330" s="1181"/>
      <c r="BC330" s="1181"/>
      <c r="BD330" s="1181"/>
      <c r="BE330" s="1178"/>
    </row>
    <row r="331" spans="1:57" ht="30" customHeight="1" thickBot="1">
      <c r="A331" s="1053"/>
      <c r="B331" s="1036"/>
      <c r="C331" s="739"/>
      <c r="D331" s="1057"/>
      <c r="E331" s="1061"/>
      <c r="F331" s="1057"/>
      <c r="G331" s="1061"/>
      <c r="H331" s="24" t="s">
        <v>390</v>
      </c>
      <c r="I331" s="71" t="s">
        <v>968</v>
      </c>
      <c r="J331" s="1139"/>
      <c r="K331" s="1104"/>
      <c r="L331" s="739"/>
      <c r="M331" s="1106"/>
      <c r="N331" s="1095"/>
      <c r="O331" s="739"/>
      <c r="P331" s="23" t="s">
        <v>364</v>
      </c>
      <c r="Q331" s="22" t="s">
        <v>365</v>
      </c>
      <c r="R331" s="22">
        <f>+IFERROR(VLOOKUP(Q331,[13]DATOS!$E$2:$F$17,2,FALSE),"")</f>
        <v>15</v>
      </c>
      <c r="S331" s="1064"/>
      <c r="T331" s="1064"/>
      <c r="U331" s="1064"/>
      <c r="V331" s="1064"/>
      <c r="W331" s="1064"/>
      <c r="X331" s="1064"/>
      <c r="Y331" s="739"/>
      <c r="Z331" s="1064"/>
      <c r="AA331" s="739"/>
      <c r="AB331" s="1114"/>
      <c r="AC331" s="1073"/>
      <c r="AD331" s="1073"/>
      <c r="AE331" s="1076"/>
      <c r="AF331" s="739"/>
      <c r="AG331" s="739"/>
      <c r="AH331" s="739"/>
      <c r="AI331" s="1082"/>
      <c r="AJ331" s="1084"/>
      <c r="AK331" s="1077"/>
      <c r="AL331" s="1077"/>
      <c r="AM331" s="1078"/>
      <c r="AN331" s="1083"/>
      <c r="AO331" s="1188"/>
      <c r="AP331" s="1093"/>
      <c r="AQ331" s="1093"/>
      <c r="AR331" s="1093"/>
      <c r="AS331" s="1093"/>
      <c r="AT331" s="1093"/>
      <c r="AU331" s="1093"/>
      <c r="AV331" s="1093"/>
      <c r="AW331" s="1093"/>
      <c r="AX331" s="1093"/>
      <c r="AY331" s="1093"/>
      <c r="AZ331" s="1179"/>
      <c r="BA331" s="1180"/>
      <c r="BB331" s="1181"/>
      <c r="BC331" s="1181"/>
      <c r="BD331" s="1181"/>
      <c r="BE331" s="1178"/>
    </row>
    <row r="332" spans="1:57" ht="18.75" customHeight="1" thickBot="1">
      <c r="A332" s="1053"/>
      <c r="B332" s="1036"/>
      <c r="C332" s="739"/>
      <c r="D332" s="1057"/>
      <c r="E332" s="1061"/>
      <c r="F332" s="1057"/>
      <c r="G332" s="1061"/>
      <c r="H332" s="1096" t="s">
        <v>395</v>
      </c>
      <c r="I332" s="71" t="s">
        <v>968</v>
      </c>
      <c r="J332" s="1139"/>
      <c r="K332" s="1104"/>
      <c r="L332" s="739"/>
      <c r="M332" s="1106"/>
      <c r="N332" s="1095"/>
      <c r="O332" s="739"/>
      <c r="P332" s="23" t="s">
        <v>368</v>
      </c>
      <c r="Q332" s="22" t="s">
        <v>369</v>
      </c>
      <c r="R332" s="22">
        <f>+IFERROR(VLOOKUP(Q332,[13]DATOS!$E$2:$F$17,2,FALSE),"")</f>
        <v>15</v>
      </c>
      <c r="S332" s="1064"/>
      <c r="T332" s="1064"/>
      <c r="U332" s="1064"/>
      <c r="V332" s="1064"/>
      <c r="W332" s="1064"/>
      <c r="X332" s="1064"/>
      <c r="Y332" s="739"/>
      <c r="Z332" s="1064"/>
      <c r="AA332" s="739"/>
      <c r="AB332" s="1114"/>
      <c r="AC332" s="1073"/>
      <c r="AD332" s="1073"/>
      <c r="AE332" s="1076"/>
      <c r="AF332" s="739"/>
      <c r="AG332" s="739"/>
      <c r="AH332" s="739"/>
      <c r="AI332" s="1082"/>
      <c r="AJ332" s="1084"/>
      <c r="AK332" s="1077"/>
      <c r="AL332" s="1077"/>
      <c r="AM332" s="1078"/>
      <c r="AN332" s="1083"/>
      <c r="AO332" s="1188"/>
      <c r="AP332" s="1093"/>
      <c r="AQ332" s="1093"/>
      <c r="AR332" s="1093"/>
      <c r="AS332" s="1093"/>
      <c r="AT332" s="1093"/>
      <c r="AU332" s="1093"/>
      <c r="AV332" s="1093"/>
      <c r="AW332" s="1093"/>
      <c r="AX332" s="1093"/>
      <c r="AY332" s="1093"/>
      <c r="AZ332" s="1179"/>
      <c r="BA332" s="1180"/>
      <c r="BB332" s="1181"/>
      <c r="BC332" s="1181"/>
      <c r="BD332" s="1181"/>
      <c r="BE332" s="1178"/>
    </row>
    <row r="333" spans="1:57" ht="45.75" customHeight="1" thickBot="1">
      <c r="A333" s="1053"/>
      <c r="B333" s="1036"/>
      <c r="C333" s="739"/>
      <c r="D333" s="1057"/>
      <c r="E333" s="1061"/>
      <c r="F333" s="1057"/>
      <c r="G333" s="1061"/>
      <c r="H333" s="1096"/>
      <c r="I333" s="71" t="s">
        <v>968</v>
      </c>
      <c r="J333" s="1139"/>
      <c r="K333" s="1104"/>
      <c r="L333" s="739"/>
      <c r="M333" s="1106"/>
      <c r="N333" s="1095"/>
      <c r="O333" s="739"/>
      <c r="P333" s="23" t="s">
        <v>372</v>
      </c>
      <c r="Q333" s="22" t="s">
        <v>373</v>
      </c>
      <c r="R333" s="22">
        <f>+IFERROR(VLOOKUP(Q333,[13]DATOS!$E$2:$F$17,2,FALSE),"")</f>
        <v>15</v>
      </c>
      <c r="S333" s="1064"/>
      <c r="T333" s="1064"/>
      <c r="U333" s="1064"/>
      <c r="V333" s="1064"/>
      <c r="W333" s="1064"/>
      <c r="X333" s="1064"/>
      <c r="Y333" s="739"/>
      <c r="Z333" s="1064"/>
      <c r="AA333" s="739"/>
      <c r="AB333" s="1114"/>
      <c r="AC333" s="1073"/>
      <c r="AD333" s="1073"/>
      <c r="AE333" s="1076"/>
      <c r="AF333" s="739"/>
      <c r="AG333" s="739"/>
      <c r="AH333" s="739"/>
      <c r="AI333" s="1082"/>
      <c r="AJ333" s="1084"/>
      <c r="AK333" s="1077"/>
      <c r="AL333" s="1077"/>
      <c r="AM333" s="1078"/>
      <c r="AN333" s="1083"/>
      <c r="AO333" s="1188"/>
      <c r="AP333" s="1093"/>
      <c r="AQ333" s="1093"/>
      <c r="AR333" s="1093"/>
      <c r="AS333" s="1093"/>
      <c r="AT333" s="1093"/>
      <c r="AU333" s="1093"/>
      <c r="AV333" s="1093"/>
      <c r="AW333" s="1093"/>
      <c r="AX333" s="1093"/>
      <c r="AY333" s="1093"/>
      <c r="AZ333" s="1179"/>
      <c r="BA333" s="1180"/>
      <c r="BB333" s="1181"/>
      <c r="BC333" s="1181"/>
      <c r="BD333" s="1181"/>
      <c r="BE333" s="1178"/>
    </row>
    <row r="334" spans="1:57" ht="27.75" customHeight="1" thickBot="1">
      <c r="A334" s="1053"/>
      <c r="B334" s="1036"/>
      <c r="C334" s="739"/>
      <c r="D334" s="1057"/>
      <c r="E334" s="1061"/>
      <c r="F334" s="1057"/>
      <c r="G334" s="1061"/>
      <c r="H334" s="1079" t="s">
        <v>397</v>
      </c>
      <c r="I334" s="71" t="s">
        <v>968</v>
      </c>
      <c r="J334" s="1139"/>
      <c r="K334" s="1104"/>
      <c r="L334" s="739"/>
      <c r="M334" s="1106"/>
      <c r="N334" s="1095"/>
      <c r="O334" s="739"/>
      <c r="P334" s="23" t="s">
        <v>376</v>
      </c>
      <c r="Q334" s="26" t="s">
        <v>377</v>
      </c>
      <c r="R334" s="22">
        <f>+IFERROR(VLOOKUP(Q334,[13]DATOS!$E$2:$F$17,2,FALSE),"")</f>
        <v>10</v>
      </c>
      <c r="S334" s="1064"/>
      <c r="T334" s="1064"/>
      <c r="U334" s="1064"/>
      <c r="V334" s="1064"/>
      <c r="W334" s="1064"/>
      <c r="X334" s="1064"/>
      <c r="Y334" s="739"/>
      <c r="Z334" s="1064"/>
      <c r="AA334" s="739"/>
      <c r="AB334" s="1114"/>
      <c r="AC334" s="1073"/>
      <c r="AD334" s="1073"/>
      <c r="AE334" s="1076"/>
      <c r="AF334" s="739"/>
      <c r="AG334" s="739"/>
      <c r="AH334" s="739"/>
      <c r="AI334" s="1082"/>
      <c r="AJ334" s="1084"/>
      <c r="AK334" s="1077"/>
      <c r="AL334" s="1077"/>
      <c r="AM334" s="1078"/>
      <c r="AN334" s="1083"/>
      <c r="AO334" s="1188"/>
      <c r="AP334" s="1093"/>
      <c r="AQ334" s="1093"/>
      <c r="AR334" s="1093"/>
      <c r="AS334" s="1093"/>
      <c r="AT334" s="1093"/>
      <c r="AU334" s="1093"/>
      <c r="AV334" s="1093"/>
      <c r="AW334" s="1093"/>
      <c r="AX334" s="1093"/>
      <c r="AY334" s="1093"/>
      <c r="AZ334" s="1179"/>
      <c r="BA334" s="1180"/>
      <c r="BB334" s="1181"/>
      <c r="BC334" s="1181"/>
      <c r="BD334" s="1181"/>
      <c r="BE334" s="1178"/>
    </row>
    <row r="335" spans="1:57" ht="26.25" customHeight="1" thickBot="1">
      <c r="A335" s="1053"/>
      <c r="B335" s="1036"/>
      <c r="C335" s="739"/>
      <c r="D335" s="1057"/>
      <c r="E335" s="1061"/>
      <c r="F335" s="1057"/>
      <c r="G335" s="1061"/>
      <c r="H335" s="1080"/>
      <c r="I335" s="71" t="s">
        <v>968</v>
      </c>
      <c r="J335" s="1139"/>
      <c r="K335" s="1104"/>
      <c r="L335" s="739"/>
      <c r="M335" s="1106"/>
      <c r="N335" s="1061"/>
      <c r="O335" s="739"/>
      <c r="P335" s="1063"/>
      <c r="Q335" s="1063"/>
      <c r="R335" s="1063"/>
      <c r="S335" s="1064"/>
      <c r="T335" s="1064"/>
      <c r="U335" s="1064"/>
      <c r="V335" s="1064"/>
      <c r="W335" s="1064"/>
      <c r="X335" s="1064"/>
      <c r="Y335" s="739"/>
      <c r="Z335" s="1064"/>
      <c r="AA335" s="739"/>
      <c r="AB335" s="1114"/>
      <c r="AC335" s="1073"/>
      <c r="AD335" s="1073"/>
      <c r="AE335" s="1076"/>
      <c r="AF335" s="739"/>
      <c r="AG335" s="739"/>
      <c r="AH335" s="739"/>
      <c r="AI335" s="1083"/>
      <c r="AJ335" s="1116" t="s">
        <v>1000</v>
      </c>
      <c r="AK335" s="1118" t="s">
        <v>1022</v>
      </c>
      <c r="AL335" s="1118" t="s">
        <v>1023</v>
      </c>
      <c r="AM335" s="1072" t="s">
        <v>1024</v>
      </c>
      <c r="AN335" s="1083"/>
      <c r="AO335" s="1188"/>
      <c r="AP335" s="1093"/>
      <c r="AQ335" s="1093"/>
      <c r="AR335" s="1093"/>
      <c r="AS335" s="1093"/>
      <c r="AT335" s="1093"/>
      <c r="AU335" s="1093"/>
      <c r="AV335" s="1093"/>
      <c r="AW335" s="1093"/>
      <c r="AX335" s="1093"/>
      <c r="AY335" s="1093"/>
      <c r="AZ335" s="1179"/>
      <c r="BA335" s="1180"/>
      <c r="BB335" s="1181"/>
      <c r="BC335" s="1181"/>
      <c r="BD335" s="1181"/>
      <c r="BE335" s="1178"/>
    </row>
    <row r="336" spans="1:57" ht="18.75" customHeight="1" thickBot="1">
      <c r="A336" s="1053"/>
      <c r="B336" s="1036"/>
      <c r="C336" s="739"/>
      <c r="D336" s="1057"/>
      <c r="E336" s="1061"/>
      <c r="F336" s="1057"/>
      <c r="G336" s="1061"/>
      <c r="H336" s="1096" t="s">
        <v>398</v>
      </c>
      <c r="I336" s="71" t="s">
        <v>968</v>
      </c>
      <c r="J336" s="1139"/>
      <c r="K336" s="1104"/>
      <c r="L336" s="739"/>
      <c r="M336" s="1106"/>
      <c r="N336" s="1061"/>
      <c r="O336" s="739"/>
      <c r="P336" s="1064"/>
      <c r="Q336" s="1064"/>
      <c r="R336" s="1064"/>
      <c r="S336" s="1064"/>
      <c r="T336" s="1064"/>
      <c r="U336" s="1064"/>
      <c r="V336" s="1064"/>
      <c r="W336" s="1064"/>
      <c r="X336" s="1064"/>
      <c r="Y336" s="739"/>
      <c r="Z336" s="1064"/>
      <c r="AA336" s="739"/>
      <c r="AB336" s="1114"/>
      <c r="AC336" s="1073"/>
      <c r="AD336" s="1073"/>
      <c r="AE336" s="1076"/>
      <c r="AF336" s="739"/>
      <c r="AG336" s="739"/>
      <c r="AH336" s="739"/>
      <c r="AI336" s="1083"/>
      <c r="AJ336" s="1117"/>
      <c r="AK336" s="1119"/>
      <c r="AL336" s="1119"/>
      <c r="AM336" s="739"/>
      <c r="AN336" s="1083"/>
      <c r="AO336" s="1188"/>
      <c r="AP336" s="1093"/>
      <c r="AQ336" s="1093"/>
      <c r="AR336" s="1093"/>
      <c r="AS336" s="1093"/>
      <c r="AT336" s="1093"/>
      <c r="AU336" s="1093"/>
      <c r="AV336" s="1093"/>
      <c r="AW336" s="1093"/>
      <c r="AX336" s="1093"/>
      <c r="AY336" s="1093"/>
      <c r="AZ336" s="1179"/>
      <c r="BA336" s="1180"/>
      <c r="BB336" s="1181"/>
      <c r="BC336" s="1181"/>
      <c r="BD336" s="1181"/>
      <c r="BE336" s="1178"/>
    </row>
    <row r="337" spans="1:57" ht="9.75" customHeight="1" thickBot="1">
      <c r="A337" s="1053"/>
      <c r="B337" s="1036"/>
      <c r="C337" s="739"/>
      <c r="D337" s="1057"/>
      <c r="E337" s="1061"/>
      <c r="F337" s="1057"/>
      <c r="G337" s="1061"/>
      <c r="H337" s="1096"/>
      <c r="I337" s="71" t="s">
        <v>968</v>
      </c>
      <c r="J337" s="1139"/>
      <c r="K337" s="1104"/>
      <c r="L337" s="739"/>
      <c r="M337" s="1106"/>
      <c r="N337" s="1061"/>
      <c r="O337" s="739"/>
      <c r="P337" s="1064"/>
      <c r="Q337" s="1064"/>
      <c r="R337" s="1064"/>
      <c r="S337" s="1064"/>
      <c r="T337" s="1064"/>
      <c r="U337" s="1064"/>
      <c r="V337" s="1064"/>
      <c r="W337" s="1064"/>
      <c r="X337" s="1064"/>
      <c r="Y337" s="739"/>
      <c r="Z337" s="1064"/>
      <c r="AA337" s="739"/>
      <c r="AB337" s="1114"/>
      <c r="AC337" s="1073"/>
      <c r="AD337" s="1073"/>
      <c r="AE337" s="1076"/>
      <c r="AF337" s="739"/>
      <c r="AG337" s="739"/>
      <c r="AH337" s="739"/>
      <c r="AI337" s="1083"/>
      <c r="AJ337" s="1117"/>
      <c r="AK337" s="1119"/>
      <c r="AL337" s="1119"/>
      <c r="AM337" s="739"/>
      <c r="AN337" s="1083"/>
      <c r="AO337" s="1188"/>
      <c r="AP337" s="1093"/>
      <c r="AQ337" s="1093"/>
      <c r="AR337" s="1093"/>
      <c r="AS337" s="1093"/>
      <c r="AT337" s="1093"/>
      <c r="AU337" s="1093"/>
      <c r="AV337" s="1093"/>
      <c r="AW337" s="1093"/>
      <c r="AX337" s="1093"/>
      <c r="AY337" s="1093"/>
      <c r="AZ337" s="1179"/>
      <c r="BA337" s="1180"/>
      <c r="BB337" s="1181"/>
      <c r="BC337" s="1181"/>
      <c r="BD337" s="1181"/>
      <c r="BE337" s="1178"/>
    </row>
    <row r="338" spans="1:57" ht="18.75" customHeight="1" thickBot="1">
      <c r="A338" s="1053"/>
      <c r="B338" s="1036"/>
      <c r="C338" s="739"/>
      <c r="D338" s="1057"/>
      <c r="E338" s="1061"/>
      <c r="F338" s="1057"/>
      <c r="G338" s="1061"/>
      <c r="H338" s="1096" t="s">
        <v>399</v>
      </c>
      <c r="I338" s="71" t="s">
        <v>968</v>
      </c>
      <c r="J338" s="1139"/>
      <c r="K338" s="1104"/>
      <c r="L338" s="739"/>
      <c r="M338" s="1106"/>
      <c r="N338" s="1061"/>
      <c r="O338" s="739"/>
      <c r="P338" s="1064"/>
      <c r="Q338" s="1064"/>
      <c r="R338" s="1064"/>
      <c r="S338" s="1064"/>
      <c r="T338" s="1064"/>
      <c r="U338" s="1064"/>
      <c r="V338" s="1064"/>
      <c r="W338" s="1064"/>
      <c r="X338" s="1064"/>
      <c r="Y338" s="739"/>
      <c r="Z338" s="1064"/>
      <c r="AA338" s="739"/>
      <c r="AB338" s="1114"/>
      <c r="AC338" s="1073"/>
      <c r="AD338" s="1073"/>
      <c r="AE338" s="1076"/>
      <c r="AF338" s="739"/>
      <c r="AG338" s="739"/>
      <c r="AH338" s="739"/>
      <c r="AI338" s="1083"/>
      <c r="AJ338" s="1117"/>
      <c r="AK338" s="1119"/>
      <c r="AL338" s="1119"/>
      <c r="AM338" s="739"/>
      <c r="AN338" s="1083"/>
      <c r="AO338" s="1188"/>
      <c r="AP338" s="1093"/>
      <c r="AQ338" s="1093"/>
      <c r="AR338" s="1093"/>
      <c r="AS338" s="1093"/>
      <c r="AT338" s="1093"/>
      <c r="AU338" s="1093"/>
      <c r="AV338" s="1093"/>
      <c r="AW338" s="1093"/>
      <c r="AX338" s="1093"/>
      <c r="AY338" s="1093"/>
      <c r="AZ338" s="1179"/>
      <c r="BA338" s="1180"/>
      <c r="BB338" s="1181"/>
      <c r="BC338" s="1181"/>
      <c r="BD338" s="1181"/>
      <c r="BE338" s="1178"/>
    </row>
    <row r="339" spans="1:57" ht="12.75" customHeight="1" thickBot="1">
      <c r="A339" s="1053"/>
      <c r="B339" s="1036"/>
      <c r="C339" s="739"/>
      <c r="D339" s="1057"/>
      <c r="E339" s="1061"/>
      <c r="F339" s="1057"/>
      <c r="G339" s="1061"/>
      <c r="H339" s="1096"/>
      <c r="I339" s="71" t="s">
        <v>968</v>
      </c>
      <c r="J339" s="1139"/>
      <c r="K339" s="1104"/>
      <c r="L339" s="739"/>
      <c r="M339" s="1106"/>
      <c r="N339" s="1061"/>
      <c r="O339" s="739"/>
      <c r="P339" s="1064"/>
      <c r="Q339" s="1064"/>
      <c r="R339" s="1064"/>
      <c r="S339" s="1064"/>
      <c r="T339" s="1064"/>
      <c r="U339" s="1064"/>
      <c r="V339" s="1064"/>
      <c r="W339" s="1064"/>
      <c r="X339" s="1064"/>
      <c r="Y339" s="739"/>
      <c r="Z339" s="1064"/>
      <c r="AA339" s="739"/>
      <c r="AB339" s="1114"/>
      <c r="AC339" s="1073"/>
      <c r="AD339" s="1073"/>
      <c r="AE339" s="1076"/>
      <c r="AF339" s="739"/>
      <c r="AG339" s="739"/>
      <c r="AH339" s="739"/>
      <c r="AI339" s="1083"/>
      <c r="AJ339" s="1117"/>
      <c r="AK339" s="1119"/>
      <c r="AL339" s="1119"/>
      <c r="AM339" s="739"/>
      <c r="AN339" s="1083"/>
      <c r="AO339" s="1188"/>
      <c r="AP339" s="1093"/>
      <c r="AQ339" s="1093"/>
      <c r="AR339" s="1093"/>
      <c r="AS339" s="1093"/>
      <c r="AT339" s="1093"/>
      <c r="AU339" s="1093"/>
      <c r="AV339" s="1093"/>
      <c r="AW339" s="1093"/>
      <c r="AX339" s="1093"/>
      <c r="AY339" s="1093"/>
      <c r="AZ339" s="1179"/>
      <c r="BA339" s="1180"/>
      <c r="BB339" s="1181"/>
      <c r="BC339" s="1181"/>
      <c r="BD339" s="1181"/>
      <c r="BE339" s="1178"/>
    </row>
    <row r="340" spans="1:57" ht="18.75" customHeight="1" thickBot="1">
      <c r="A340" s="1053"/>
      <c r="B340" s="1036"/>
      <c r="C340" s="739"/>
      <c r="D340" s="1057"/>
      <c r="E340" s="1061"/>
      <c r="F340" s="1057"/>
      <c r="G340" s="1061"/>
      <c r="H340" s="1096" t="s">
        <v>400</v>
      </c>
      <c r="I340" s="71" t="s">
        <v>968</v>
      </c>
      <c r="J340" s="1139"/>
      <c r="K340" s="1104"/>
      <c r="L340" s="739"/>
      <c r="M340" s="1106"/>
      <c r="N340" s="1061"/>
      <c r="O340" s="739"/>
      <c r="P340" s="1064"/>
      <c r="Q340" s="1064"/>
      <c r="R340" s="1064"/>
      <c r="S340" s="1064"/>
      <c r="T340" s="1064"/>
      <c r="U340" s="1064"/>
      <c r="V340" s="1064"/>
      <c r="W340" s="1064"/>
      <c r="X340" s="1064"/>
      <c r="Y340" s="739"/>
      <c r="Z340" s="1064"/>
      <c r="AA340" s="739"/>
      <c r="AB340" s="1114"/>
      <c r="AC340" s="1073"/>
      <c r="AD340" s="1073"/>
      <c r="AE340" s="1076"/>
      <c r="AF340" s="739"/>
      <c r="AG340" s="739"/>
      <c r="AH340" s="739"/>
      <c r="AI340" s="1083"/>
      <c r="AJ340" s="1117"/>
      <c r="AK340" s="1119"/>
      <c r="AL340" s="1119"/>
      <c r="AM340" s="739"/>
      <c r="AN340" s="1083"/>
      <c r="AO340" s="1188"/>
      <c r="AP340" s="1093"/>
      <c r="AQ340" s="1093"/>
      <c r="AR340" s="1093"/>
      <c r="AS340" s="1093"/>
      <c r="AT340" s="1093"/>
      <c r="AU340" s="1093"/>
      <c r="AV340" s="1093"/>
      <c r="AW340" s="1093"/>
      <c r="AX340" s="1093"/>
      <c r="AY340" s="1093"/>
      <c r="AZ340" s="1179"/>
      <c r="BA340" s="1180"/>
      <c r="BB340" s="1181"/>
      <c r="BC340" s="1181"/>
      <c r="BD340" s="1181"/>
      <c r="BE340" s="1178"/>
    </row>
    <row r="341" spans="1:57" ht="12.75" customHeight="1" thickBot="1">
      <c r="A341" s="1053"/>
      <c r="B341" s="1036"/>
      <c r="C341" s="739"/>
      <c r="D341" s="1057"/>
      <c r="E341" s="1061"/>
      <c r="F341" s="1057"/>
      <c r="G341" s="1061"/>
      <c r="H341" s="1096"/>
      <c r="I341" s="71" t="s">
        <v>968</v>
      </c>
      <c r="J341" s="1139"/>
      <c r="K341" s="1104"/>
      <c r="L341" s="739"/>
      <c r="M341" s="1106"/>
      <c r="N341" s="1061"/>
      <c r="O341" s="739"/>
      <c r="P341" s="1064"/>
      <c r="Q341" s="1064"/>
      <c r="R341" s="1064"/>
      <c r="S341" s="1064"/>
      <c r="T341" s="1064"/>
      <c r="U341" s="1064"/>
      <c r="V341" s="1064"/>
      <c r="W341" s="1064"/>
      <c r="X341" s="1064"/>
      <c r="Y341" s="739"/>
      <c r="Z341" s="1064"/>
      <c r="AA341" s="739"/>
      <c r="AB341" s="1114"/>
      <c r="AC341" s="1073"/>
      <c r="AD341" s="1073"/>
      <c r="AE341" s="1076"/>
      <c r="AF341" s="739"/>
      <c r="AG341" s="739"/>
      <c r="AH341" s="739"/>
      <c r="AI341" s="1083"/>
      <c r="AJ341" s="1117"/>
      <c r="AK341" s="1119"/>
      <c r="AL341" s="1119"/>
      <c r="AM341" s="739"/>
      <c r="AN341" s="1083"/>
      <c r="AO341" s="1188"/>
      <c r="AP341" s="1093"/>
      <c r="AQ341" s="1093"/>
      <c r="AR341" s="1093"/>
      <c r="AS341" s="1093"/>
      <c r="AT341" s="1093"/>
      <c r="AU341" s="1093"/>
      <c r="AV341" s="1093"/>
      <c r="AW341" s="1093"/>
      <c r="AX341" s="1093"/>
      <c r="AY341" s="1093"/>
      <c r="AZ341" s="1179"/>
      <c r="BA341" s="1180"/>
      <c r="BB341" s="1181"/>
      <c r="BC341" s="1181"/>
      <c r="BD341" s="1181"/>
      <c r="BE341" s="1178"/>
    </row>
    <row r="342" spans="1:57" ht="14.25" customHeight="1" thickBot="1">
      <c r="A342" s="1053"/>
      <c r="B342" s="1036"/>
      <c r="C342" s="739"/>
      <c r="D342" s="1057"/>
      <c r="E342" s="1061"/>
      <c r="F342" s="1057"/>
      <c r="G342" s="1061"/>
      <c r="H342" s="1079" t="s">
        <v>401</v>
      </c>
      <c r="I342" s="71" t="s">
        <v>968</v>
      </c>
      <c r="J342" s="1139"/>
      <c r="K342" s="1104"/>
      <c r="L342" s="739"/>
      <c r="M342" s="1106"/>
      <c r="N342" s="1061"/>
      <c r="O342" s="739"/>
      <c r="P342" s="1064"/>
      <c r="Q342" s="1064"/>
      <c r="R342" s="1064"/>
      <c r="S342" s="1064"/>
      <c r="T342" s="1064"/>
      <c r="U342" s="1064"/>
      <c r="V342" s="1064"/>
      <c r="W342" s="1064"/>
      <c r="X342" s="1064"/>
      <c r="Y342" s="739"/>
      <c r="Z342" s="1064"/>
      <c r="AA342" s="739"/>
      <c r="AB342" s="1114"/>
      <c r="AC342" s="1073"/>
      <c r="AD342" s="1073"/>
      <c r="AE342" s="1076"/>
      <c r="AF342" s="739"/>
      <c r="AG342" s="739"/>
      <c r="AH342" s="739"/>
      <c r="AI342" s="1083"/>
      <c r="AJ342" s="1117"/>
      <c r="AK342" s="1119"/>
      <c r="AL342" s="1119"/>
      <c r="AM342" s="739"/>
      <c r="AN342" s="1083"/>
      <c r="AO342" s="1188"/>
      <c r="AP342" s="1093"/>
      <c r="AQ342" s="1093"/>
      <c r="AR342" s="1093"/>
      <c r="AS342" s="1093"/>
      <c r="AT342" s="1093"/>
      <c r="AU342" s="1093"/>
      <c r="AV342" s="1093"/>
      <c r="AW342" s="1093"/>
      <c r="AX342" s="1093"/>
      <c r="AY342" s="1093"/>
      <c r="AZ342" s="1179"/>
      <c r="BA342" s="1180"/>
      <c r="BB342" s="1181"/>
      <c r="BC342" s="1181"/>
      <c r="BD342" s="1181"/>
      <c r="BE342" s="1178"/>
    </row>
    <row r="343" spans="1:57" ht="13.5" customHeight="1" thickBot="1">
      <c r="A343" s="1053"/>
      <c r="B343" s="1036"/>
      <c r="C343" s="739"/>
      <c r="D343" s="1057"/>
      <c r="E343" s="1061"/>
      <c r="F343" s="1057"/>
      <c r="G343" s="1061"/>
      <c r="H343" s="1080"/>
      <c r="I343" s="71" t="s">
        <v>968</v>
      </c>
      <c r="J343" s="1139"/>
      <c r="K343" s="1104"/>
      <c r="L343" s="739"/>
      <c r="M343" s="1106"/>
      <c r="N343" s="1061"/>
      <c r="O343" s="739"/>
      <c r="P343" s="1064"/>
      <c r="Q343" s="1064"/>
      <c r="R343" s="1064"/>
      <c r="S343" s="1064"/>
      <c r="T343" s="1064"/>
      <c r="U343" s="1064"/>
      <c r="V343" s="1064"/>
      <c r="W343" s="1064"/>
      <c r="X343" s="1064"/>
      <c r="Y343" s="739"/>
      <c r="Z343" s="1064"/>
      <c r="AA343" s="739"/>
      <c r="AB343" s="1114"/>
      <c r="AC343" s="1073"/>
      <c r="AD343" s="1073"/>
      <c r="AE343" s="1076"/>
      <c r="AF343" s="739"/>
      <c r="AG343" s="739"/>
      <c r="AH343" s="739"/>
      <c r="AI343" s="1083"/>
      <c r="AJ343" s="1117"/>
      <c r="AK343" s="1119"/>
      <c r="AL343" s="1119"/>
      <c r="AM343" s="739"/>
      <c r="AN343" s="1083"/>
      <c r="AO343" s="1188"/>
      <c r="AP343" s="1093"/>
      <c r="AQ343" s="1093"/>
      <c r="AR343" s="1093"/>
      <c r="AS343" s="1093"/>
      <c r="AT343" s="1093"/>
      <c r="AU343" s="1093"/>
      <c r="AV343" s="1093"/>
      <c r="AW343" s="1093"/>
      <c r="AX343" s="1093"/>
      <c r="AY343" s="1093"/>
      <c r="AZ343" s="1179"/>
      <c r="BA343" s="1180"/>
      <c r="BB343" s="1181"/>
      <c r="BC343" s="1181"/>
      <c r="BD343" s="1181"/>
      <c r="BE343" s="1178"/>
    </row>
    <row r="344" spans="1:57" ht="18.75" customHeight="1" thickBot="1">
      <c r="A344" s="1053"/>
      <c r="B344" s="1036"/>
      <c r="C344" s="739"/>
      <c r="D344" s="1057"/>
      <c r="E344" s="1061"/>
      <c r="F344" s="1057"/>
      <c r="G344" s="1061"/>
      <c r="H344" s="1086" t="s">
        <v>402</v>
      </c>
      <c r="I344" s="71" t="s">
        <v>968</v>
      </c>
      <c r="J344" s="1139"/>
      <c r="K344" s="1104"/>
      <c r="L344" s="739"/>
      <c r="M344" s="1106"/>
      <c r="N344" s="1061"/>
      <c r="O344" s="739"/>
      <c r="P344" s="1064"/>
      <c r="Q344" s="1064"/>
      <c r="R344" s="1064"/>
      <c r="S344" s="1064"/>
      <c r="T344" s="1064"/>
      <c r="U344" s="1064"/>
      <c r="V344" s="1064"/>
      <c r="W344" s="1064"/>
      <c r="X344" s="1064"/>
      <c r="Y344" s="739"/>
      <c r="Z344" s="1064"/>
      <c r="AA344" s="739"/>
      <c r="AB344" s="1114"/>
      <c r="AC344" s="1073"/>
      <c r="AD344" s="1073"/>
      <c r="AE344" s="1076"/>
      <c r="AF344" s="739"/>
      <c r="AG344" s="739"/>
      <c r="AH344" s="739"/>
      <c r="AI344" s="1083"/>
      <c r="AJ344" s="1117"/>
      <c r="AK344" s="1119"/>
      <c r="AL344" s="1119"/>
      <c r="AM344" s="739"/>
      <c r="AN344" s="1083"/>
      <c r="AO344" s="1188"/>
      <c r="AP344" s="1093"/>
      <c r="AQ344" s="1093"/>
      <c r="AR344" s="1093"/>
      <c r="AS344" s="1093"/>
      <c r="AT344" s="1093"/>
      <c r="AU344" s="1093"/>
      <c r="AV344" s="1093"/>
      <c r="AW344" s="1093"/>
      <c r="AX344" s="1093"/>
      <c r="AY344" s="1093"/>
      <c r="AZ344" s="1179"/>
      <c r="BA344" s="1180"/>
      <c r="BB344" s="1181"/>
      <c r="BC344" s="1181"/>
      <c r="BD344" s="1181"/>
      <c r="BE344" s="1178"/>
    </row>
    <row r="345" spans="1:57" ht="15.75" customHeight="1" thickBot="1">
      <c r="A345" s="1148"/>
      <c r="B345" s="1037"/>
      <c r="C345" s="740"/>
      <c r="D345" s="1149"/>
      <c r="E345" s="1062"/>
      <c r="F345" s="1149"/>
      <c r="G345" s="1062"/>
      <c r="H345" s="1140"/>
      <c r="I345" s="71" t="s">
        <v>968</v>
      </c>
      <c r="J345" s="1150"/>
      <c r="K345" s="1151"/>
      <c r="L345" s="739"/>
      <c r="M345" s="1154"/>
      <c r="N345" s="1062"/>
      <c r="O345" s="740"/>
      <c r="P345" s="1133"/>
      <c r="Q345" s="1133"/>
      <c r="R345" s="1133"/>
      <c r="S345" s="1133"/>
      <c r="T345" s="1133"/>
      <c r="U345" s="1133"/>
      <c r="V345" s="1133"/>
      <c r="W345" s="1133"/>
      <c r="X345" s="1133"/>
      <c r="Y345" s="740"/>
      <c r="Z345" s="1133"/>
      <c r="AA345" s="740"/>
      <c r="AB345" s="1145"/>
      <c r="AC345" s="1073"/>
      <c r="AD345" s="1073"/>
      <c r="AE345" s="1146"/>
      <c r="AF345" s="740"/>
      <c r="AG345" s="740"/>
      <c r="AH345" s="739"/>
      <c r="AI345" s="1134"/>
      <c r="AJ345" s="1214"/>
      <c r="AK345" s="1120"/>
      <c r="AL345" s="1120"/>
      <c r="AM345" s="740"/>
      <c r="AN345" s="1134"/>
      <c r="AO345" s="1206"/>
      <c r="AP345" s="1207"/>
      <c r="AQ345" s="1207"/>
      <c r="AR345" s="1207"/>
      <c r="AS345" s="1207"/>
      <c r="AT345" s="1207"/>
      <c r="AU345" s="1207"/>
      <c r="AV345" s="1207"/>
      <c r="AW345" s="1207"/>
      <c r="AX345" s="1207"/>
      <c r="AY345" s="1207"/>
      <c r="AZ345" s="1212"/>
      <c r="BA345" s="1213"/>
      <c r="BB345" s="1197"/>
      <c r="BC345" s="1197"/>
      <c r="BD345" s="1197"/>
      <c r="BE345" s="1208"/>
    </row>
    <row r="346" spans="1:57" ht="46.5" customHeight="1" thickBot="1">
      <c r="A346" s="1052">
        <v>12</v>
      </c>
      <c r="B346" s="1035" t="s">
        <v>1138</v>
      </c>
      <c r="C346" s="1055" t="s">
        <v>1139</v>
      </c>
      <c r="D346" s="1056" t="s">
        <v>334</v>
      </c>
      <c r="E346" s="1055" t="s">
        <v>1140</v>
      </c>
      <c r="F346" s="1056" t="s">
        <v>1141</v>
      </c>
      <c r="G346" s="1060" t="s">
        <v>338</v>
      </c>
      <c r="H346" s="28" t="s">
        <v>339</v>
      </c>
      <c r="I346" s="71" t="s">
        <v>968</v>
      </c>
      <c r="J346" s="1138">
        <f>COUNTIF(I346:I371,[3]DATOS!$D$24)</f>
        <v>26</v>
      </c>
      <c r="K346" s="1103" t="str">
        <f>+IF(AND(J346&lt;6,J346&gt;0),"Moderado",IF(AND(J346&lt;12,J346&gt;5),"Mayor",IF(AND(J346&lt;20,J346&gt;11),"Catastrófico","Responda las Preguntas de Impacto")))</f>
        <v>Responda las Preguntas de Impacto</v>
      </c>
      <c r="L346" s="1055" t="str">
        <f>IF(AND(EXACT(G346,"Rara vez"),(EXACT(K346,"Moderado"))),"Moderado",IF(AND(EXACT(G346,"Rara vez"),(EXACT(K346,"Mayor"))),"Alto",IF(AND(EXACT(G346,"Rara vez"),(EXACT(K346,"Catastrófico"))),"Extremo",IF(AND(EXACT(G346,"Improbable"),(EXACT(K346,"Moderado"))),"Moderado",IF(AND(EXACT(G346,"Improbable"),(EXACT(K346,"Mayor"))),"Alto",IF(AND(EXACT(G346,"Improbable"),(EXACT(K346,"Catastrófico"))),"Extremo",IF(AND(EXACT(G346,"Posible"),(EXACT(K346,"Moderado"))),"Alto",IF(AND(EXACT(G346,"Posible"),(EXACT(K346,"Mayor"))),"Extremo",IF(AND(EXACT(G346,"Posible"),(EXACT(K346,"Catastrófico"))),"Extremo",IF(AND(EXACT(G346,"Probable"),(EXACT(K346,"Moderado"))),"Alto",IF(AND(EXACT(G346,"Probable"),(EXACT(K346,"Mayor"))),"Extremo",IF(AND(EXACT(G346,"Probable"),(EXACT(K346,"Catastrófico"))),"Extremo",IF(AND(EXACT(G346,"Casi Seguro"),(EXACT(K346,"Moderado"))),"Extremo",IF(AND(EXACT(G346,"Casi Seguro"),(EXACT(K346,"Mayor"))),"Extremo",IF(AND(EXACT(G346,"Casi Seguro"),(EXACT(K346,"Catastrófico"))),"Extremo","")))))))))))))))</f>
        <v/>
      </c>
      <c r="M346" s="1105" t="str">
        <f>IF(EXACT(L346,"Bajo"),"Evitar el Riesgo, Reducir el Riesgo, Compartir el Riesg",IF(EXACT(L346,"Moderado"),"Evitar el Riesgo, Reducir el Riesgo, Compartir el Riesgo",IF(EXACT(L346,"Alto"),"Evitar el Riesgo, Reducir el Riesgo, Compartir el Riesgo",IF(EXACT(L346,"extremo"),"Evitar el Riesgo, Reducir el Riesgo, Compartir el Riesgo",""))))</f>
        <v/>
      </c>
      <c r="N346" s="1098" t="s">
        <v>1142</v>
      </c>
      <c r="O346" s="1099" t="s">
        <v>343</v>
      </c>
      <c r="P346" s="26" t="s">
        <v>344</v>
      </c>
      <c r="Q346" s="22" t="s">
        <v>345</v>
      </c>
      <c r="R346" s="22">
        <f>+IFERROR(VLOOKUP(Q346,[13]DATOS!$E$2:$F$17,2,FALSE),"")</f>
        <v>15</v>
      </c>
      <c r="S346" s="1100">
        <f>SUM(R346:R353)</f>
        <v>100</v>
      </c>
      <c r="T346" s="1093" t="str">
        <f>+IF(AND(S346&lt;=100,S346&gt;=96),"Fuerte",IF(AND(S346&lt;=95,S346&gt;=86),"Moderado",IF(AND(S346&lt;=85,J346&gt;=0),"Débil"," ")))</f>
        <v>Fuerte</v>
      </c>
      <c r="U346" s="1063" t="s">
        <v>346</v>
      </c>
      <c r="V346" s="1093" t="str">
        <f>IF(AND(EXACT(T346,"Fuerte"),(EXACT(U346,"Fuerte"))),"Fuerte",IF(AND(EXACT(T346,"Fuerte"),(EXACT(U346,"Moderado"))),"Moderado",IF(AND(EXACT(T346,"Fuerte"),(EXACT(U346,"Débil"))),"Débil",IF(AND(EXACT(T346,"Moderado"),(EXACT(U346,"Fuerte"))),"Moderado",IF(AND(EXACT(T346,"Moderado"),(EXACT(U346,"Moderado"))),"Moderado",IF(AND(EXACT(T346,"Moderado"),(EXACT(U346,"Débil"))),"Débil",IF(AND(EXACT(T346,"Débil"),(EXACT(U346,"Fuerte"))),"Débil",IF(AND(EXACT(T346,"Débil"),(EXACT(U346,"Moderado"))),"Débil",IF(AND(EXACT(T346,"Débil"),(EXACT(U346,"Débil"))),"Débil",)))))))))</f>
        <v>Fuerte</v>
      </c>
      <c r="W346" s="1093">
        <f>IF(V346="Fuerte",100,IF(V346="Moderado",50,IF(V346="Débil",0)))</f>
        <v>100</v>
      </c>
      <c r="X346" s="1063">
        <f>AVERAGE(W346:W371)</f>
        <v>100</v>
      </c>
      <c r="Y346" s="1063" t="s">
        <v>1143</v>
      </c>
      <c r="Z346" s="1063" t="s">
        <v>989</v>
      </c>
      <c r="AA346" s="1074" t="s">
        <v>1144</v>
      </c>
      <c r="AB346" s="1113" t="str">
        <f>+IF(X346=100,"Fuerte",IF(AND(X346&lt;=99,X346&gt;=50),"Moderado",IF(X346&lt;50,"Débil"," ")))</f>
        <v>Fuerte</v>
      </c>
      <c r="AC346" s="1073" t="s">
        <v>349</v>
      </c>
      <c r="AD346" s="1073" t="s">
        <v>349</v>
      </c>
      <c r="AE346" s="1075" t="str">
        <f>IF(AND(OR(AD346="Directamente",AD346="Indirectamente",AD346="No Disminuye"),(AB346="Fuerte"),(AC346="Directamente"),(OR(G346="Rara vez",G346="Improbable",G346="Posible"))),"Rara vez",IF(AND(OR(AD346="Directamente",AD346="Indirectamente",AD346="No Disminuye"),(AB346="Fuerte"),(AC346="Directamente"),(G346="Probable")),"Improbable",IF(AND(OR(AD346="Directamente",AD346="Indirectamente",AD346="No Disminuye"),(AB346="Fuerte"),(AC346="Directamente"),(G346="Casi Seguro")),"Posible",IF(AND(AD346="Directamente",AC346="No disminuye",AB346="Fuerte"),G346,IF(AND(OR(AD346="Directamente",AD346="Indirectamente",AD346="No Disminuye"),AB346="Moderado",AC346="Directamente",(OR(G346="Rara vez",G346="Improbable"))),"Rara vez",IF(AND(OR(AD346="Directamente",AD346="Indirectamente",AD346="No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disminuye",AB346="Moderado"),G346,IF(AB346="Débil",G346," ESTA COMBINACION NO ESTÁ CONTEMPLADA EN LA METODOLOGÍA "))))))))))</f>
        <v>Rara vez</v>
      </c>
      <c r="AF346" s="1055" t="str">
        <f>IF(AND(OR(AD346="Directamente",AD346="Indirectamente",AD346="No Disminuye"),AB346="Moderado",AC346="Directamente",(OR(G346="Raro",G346="Improbable"))),"Raro",IF(AND(OR(AD346="Directamente",AD346="Indirectamente",AD346="No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 ")))))</f>
        <v xml:space="preserve"> </v>
      </c>
      <c r="AG346" s="1055" t="str">
        <f>K346</f>
        <v>Responda las Preguntas de Impacto</v>
      </c>
      <c r="AH346" s="1055" t="str">
        <f>IF(AND(EXACT(AE346,"Rara vez"),(EXACT(AG346,"Moderado"))),"Moderado",IF(AND(EXACT(AE346,"Rara vez"),(EXACT(AG346,"Mayor"))),"Alto",IF(AND(EXACT(AE346,"Rara vez"),(EXACT(AG346,"Catastrófico"))),"Extremo",IF(AND(EXACT(AE346,"Improbable"),(EXACT(AG346,"Moderado"))),"Moderado",IF(AND(EXACT(AE346,"Improbable"),(EXACT(AG346,"Mayor"))),"Alto",IF(AND(EXACT(AE346,"Improbable"),(EXACT(AG346,"Catastrófico"))),"Extremo",IF(AND(EXACT(AE346,"Posible"),(EXACT(AG346,"Moderado"))),"Alto",IF(AND(EXACT(AE346,"Posible"),(EXACT(AG346,"Mayor"))),"Extremo",IF(AND(EXACT(AE346,"Posible"),(EXACT(AG346,"Catastrófico"))),"Extremo",IF(AND(EXACT(AE346,"Probable"),(EXACT(AG346,"Moderado"))),"Alto",IF(AND(EXACT(AE346,"Probable"),(EXACT(AG346,"Mayor"))),"Extremo",IF(AND(EXACT(AE346,"Probable"),(EXACT(AG346,"Catastrófico"))),"Extremo",IF(AND(EXACT(AE346,"Casi Seguro"),(EXACT(AG346,"Moderado"))),"Extremo",IF(AND(EXACT(AE346,"Casi Seguro"),(EXACT(AG346,"Mayor"))),"Extremo",IF(AND(EXACT(AE346,"Casi Seguro"),(EXACT(AG346,"Catastrófico"))),"Extremo","")))))))))))))))</f>
        <v/>
      </c>
      <c r="AI346" s="1081" t="str">
        <f>IF(EXACT(AH346,"Bajo"),"Evitar el Riesgo, Reducir el Riesgo, Compartir el Riesgo",IF(EXACT(AH346,"Moderado"),"Evitar el Riesgo, Reducir el Riesgo, Compartir el Riesgo",IF(EXACT(AH346,"Alto"),"Evitar el Riesgo, Reducir el Riesgo, Compartir el Riesgo",IF(EXACT(AH346,"Extremo"),"Evitar el Riesgo, Reducir el Riesgo, Compartir el Riesgo",""))))</f>
        <v/>
      </c>
      <c r="AJ346" s="1216" t="s">
        <v>1145</v>
      </c>
      <c r="AK346" s="1085">
        <v>43466</v>
      </c>
      <c r="AL346" s="1065">
        <v>43830</v>
      </c>
      <c r="AM346" s="1068" t="s">
        <v>1143</v>
      </c>
      <c r="AN346" s="1058" t="s">
        <v>1146</v>
      </c>
      <c r="AO346" s="1160"/>
      <c r="AP346" s="1156"/>
      <c r="AQ346" s="1156"/>
      <c r="AR346" s="1156"/>
      <c r="AS346" s="1156"/>
      <c r="AT346" s="1156"/>
      <c r="AU346" s="1156"/>
      <c r="AV346" s="1156"/>
      <c r="AW346" s="1156"/>
      <c r="AX346" s="1156"/>
      <c r="AY346" s="1156"/>
      <c r="AZ346" s="1157"/>
      <c r="BA346" s="1198"/>
      <c r="BB346" s="1199"/>
      <c r="BC346" s="1199"/>
      <c r="BD346" s="1199"/>
      <c r="BE346" s="1182"/>
    </row>
    <row r="347" spans="1:57" ht="30" customHeight="1" thickBot="1">
      <c r="A347" s="1053"/>
      <c r="B347" s="562"/>
      <c r="C347" s="739"/>
      <c r="D347" s="1057"/>
      <c r="E347" s="739"/>
      <c r="F347" s="1057"/>
      <c r="G347" s="1061"/>
      <c r="H347" s="24" t="s">
        <v>354</v>
      </c>
      <c r="I347" s="71" t="s">
        <v>968</v>
      </c>
      <c r="J347" s="1139"/>
      <c r="K347" s="1104"/>
      <c r="L347" s="739"/>
      <c r="M347" s="1106"/>
      <c r="N347" s="1095"/>
      <c r="O347" s="1078"/>
      <c r="P347" s="26" t="s">
        <v>355</v>
      </c>
      <c r="Q347" s="22" t="s">
        <v>356</v>
      </c>
      <c r="R347" s="22">
        <f>+IFERROR(VLOOKUP(Q347,[13]DATOS!$E$2:$F$17,2,FALSE),"")</f>
        <v>15</v>
      </c>
      <c r="S347" s="1101"/>
      <c r="T347" s="1093"/>
      <c r="U347" s="1064"/>
      <c r="V347" s="1093"/>
      <c r="W347" s="1093"/>
      <c r="X347" s="1064"/>
      <c r="Y347" s="1064"/>
      <c r="Z347" s="1064"/>
      <c r="AA347" s="1089"/>
      <c r="AB347" s="1114"/>
      <c r="AC347" s="1073"/>
      <c r="AD347" s="1073"/>
      <c r="AE347" s="1076"/>
      <c r="AF347" s="739"/>
      <c r="AG347" s="739"/>
      <c r="AH347" s="739"/>
      <c r="AI347" s="1082"/>
      <c r="AJ347" s="1084"/>
      <c r="AK347" s="1066"/>
      <c r="AL347" s="1066"/>
      <c r="AM347" s="1069"/>
      <c r="AN347" s="1083"/>
      <c r="AO347" s="1161"/>
      <c r="AP347" s="1064"/>
      <c r="AQ347" s="1064"/>
      <c r="AR347" s="1064"/>
      <c r="AS347" s="1064"/>
      <c r="AT347" s="1064"/>
      <c r="AU347" s="1064"/>
      <c r="AV347" s="1064"/>
      <c r="AW347" s="1064"/>
      <c r="AX347" s="1064"/>
      <c r="AY347" s="1064"/>
      <c r="AZ347" s="1158"/>
      <c r="BA347" s="1006"/>
      <c r="BB347" s="1200"/>
      <c r="BC347" s="1200"/>
      <c r="BD347" s="1200"/>
      <c r="BE347" s="1183"/>
    </row>
    <row r="348" spans="1:57" ht="30" customHeight="1" thickBot="1">
      <c r="A348" s="1053"/>
      <c r="B348" s="562"/>
      <c r="C348" s="739"/>
      <c r="D348" s="1057"/>
      <c r="E348" s="739"/>
      <c r="F348" s="1057"/>
      <c r="G348" s="1061"/>
      <c r="H348" s="24" t="s">
        <v>358</v>
      </c>
      <c r="I348" s="71" t="s">
        <v>968</v>
      </c>
      <c r="J348" s="1139"/>
      <c r="K348" s="1104"/>
      <c r="L348" s="739"/>
      <c r="M348" s="1106"/>
      <c r="N348" s="1095"/>
      <c r="O348" s="1078"/>
      <c r="P348" s="26" t="s">
        <v>360</v>
      </c>
      <c r="Q348" s="22" t="s">
        <v>361</v>
      </c>
      <c r="R348" s="22">
        <f>+IFERROR(VLOOKUP(Q348,[13]DATOS!$E$2:$F$17,2,FALSE),"")</f>
        <v>15</v>
      </c>
      <c r="S348" s="1101"/>
      <c r="T348" s="1093"/>
      <c r="U348" s="1064"/>
      <c r="V348" s="1093"/>
      <c r="W348" s="1093"/>
      <c r="X348" s="1064"/>
      <c r="Y348" s="1064"/>
      <c r="Z348" s="1064"/>
      <c r="AA348" s="1089"/>
      <c r="AB348" s="1114"/>
      <c r="AC348" s="1073"/>
      <c r="AD348" s="1073"/>
      <c r="AE348" s="1076"/>
      <c r="AF348" s="739"/>
      <c r="AG348" s="739"/>
      <c r="AH348" s="739"/>
      <c r="AI348" s="1082"/>
      <c r="AJ348" s="1084"/>
      <c r="AK348" s="1066"/>
      <c r="AL348" s="1066"/>
      <c r="AM348" s="1069"/>
      <c r="AN348" s="1083"/>
      <c r="AO348" s="1161"/>
      <c r="AP348" s="1064"/>
      <c r="AQ348" s="1064"/>
      <c r="AR348" s="1064"/>
      <c r="AS348" s="1064"/>
      <c r="AT348" s="1064"/>
      <c r="AU348" s="1064"/>
      <c r="AV348" s="1064"/>
      <c r="AW348" s="1064"/>
      <c r="AX348" s="1064"/>
      <c r="AY348" s="1064"/>
      <c r="AZ348" s="1158"/>
      <c r="BA348" s="1006"/>
      <c r="BB348" s="1200"/>
      <c r="BC348" s="1200"/>
      <c r="BD348" s="1200"/>
      <c r="BE348" s="1183"/>
    </row>
    <row r="349" spans="1:57" ht="30" customHeight="1" thickBot="1">
      <c r="A349" s="1053"/>
      <c r="B349" s="562"/>
      <c r="C349" s="739"/>
      <c r="D349" s="1057"/>
      <c r="E349" s="739"/>
      <c r="F349" s="1057"/>
      <c r="G349" s="1061"/>
      <c r="H349" s="24" t="s">
        <v>363</v>
      </c>
      <c r="I349" s="71" t="s">
        <v>968</v>
      </c>
      <c r="J349" s="1139"/>
      <c r="K349" s="1104"/>
      <c r="L349" s="739"/>
      <c r="M349" s="1106"/>
      <c r="N349" s="1095"/>
      <c r="O349" s="1078"/>
      <c r="P349" s="26" t="s">
        <v>364</v>
      </c>
      <c r="Q349" s="22" t="s">
        <v>365</v>
      </c>
      <c r="R349" s="22">
        <f>+IFERROR(VLOOKUP(Q349,[13]DATOS!$E$2:$F$17,2,FALSE),"")</f>
        <v>15</v>
      </c>
      <c r="S349" s="1101"/>
      <c r="T349" s="1093"/>
      <c r="U349" s="1064"/>
      <c r="V349" s="1093"/>
      <c r="W349" s="1093"/>
      <c r="X349" s="1064"/>
      <c r="Y349" s="1064"/>
      <c r="Z349" s="1064"/>
      <c r="AA349" s="1089"/>
      <c r="AB349" s="1114"/>
      <c r="AC349" s="1073"/>
      <c r="AD349" s="1073"/>
      <c r="AE349" s="1076"/>
      <c r="AF349" s="739"/>
      <c r="AG349" s="739"/>
      <c r="AH349" s="739"/>
      <c r="AI349" s="1082"/>
      <c r="AJ349" s="1084"/>
      <c r="AK349" s="1066"/>
      <c r="AL349" s="1066"/>
      <c r="AM349" s="1069"/>
      <c r="AN349" s="1083"/>
      <c r="AO349" s="1161"/>
      <c r="AP349" s="1064"/>
      <c r="AQ349" s="1064"/>
      <c r="AR349" s="1064"/>
      <c r="AS349" s="1064"/>
      <c r="AT349" s="1064"/>
      <c r="AU349" s="1064"/>
      <c r="AV349" s="1064"/>
      <c r="AW349" s="1064"/>
      <c r="AX349" s="1064"/>
      <c r="AY349" s="1064"/>
      <c r="AZ349" s="1158"/>
      <c r="BA349" s="1006"/>
      <c r="BB349" s="1200"/>
      <c r="BC349" s="1200"/>
      <c r="BD349" s="1200"/>
      <c r="BE349" s="1183"/>
    </row>
    <row r="350" spans="1:57" ht="30" customHeight="1" thickBot="1">
      <c r="A350" s="1053"/>
      <c r="B350" s="562"/>
      <c r="C350" s="739"/>
      <c r="D350" s="1057"/>
      <c r="E350" s="739"/>
      <c r="F350" s="1057"/>
      <c r="G350" s="1061"/>
      <c r="H350" s="24" t="s">
        <v>367</v>
      </c>
      <c r="I350" s="71" t="s">
        <v>968</v>
      </c>
      <c r="J350" s="1139"/>
      <c r="K350" s="1104"/>
      <c r="L350" s="739"/>
      <c r="M350" s="1106"/>
      <c r="N350" s="1095"/>
      <c r="O350" s="1078"/>
      <c r="P350" s="26" t="s">
        <v>368</v>
      </c>
      <c r="Q350" s="22" t="s">
        <v>369</v>
      </c>
      <c r="R350" s="22">
        <f>+IFERROR(VLOOKUP(Q350,[13]DATOS!$E$2:$F$17,2,FALSE),"")</f>
        <v>15</v>
      </c>
      <c r="S350" s="1101"/>
      <c r="T350" s="1093"/>
      <c r="U350" s="1064"/>
      <c r="V350" s="1093"/>
      <c r="W350" s="1093"/>
      <c r="X350" s="1064"/>
      <c r="Y350" s="1064"/>
      <c r="Z350" s="1064"/>
      <c r="AA350" s="1089"/>
      <c r="AB350" s="1114"/>
      <c r="AC350" s="1073"/>
      <c r="AD350" s="1073"/>
      <c r="AE350" s="1076"/>
      <c r="AF350" s="739"/>
      <c r="AG350" s="739"/>
      <c r="AH350" s="739"/>
      <c r="AI350" s="1082"/>
      <c r="AJ350" s="1084"/>
      <c r="AK350" s="1066"/>
      <c r="AL350" s="1066"/>
      <c r="AM350" s="1069"/>
      <c r="AN350" s="1083"/>
      <c r="AO350" s="1161"/>
      <c r="AP350" s="1064"/>
      <c r="AQ350" s="1064"/>
      <c r="AR350" s="1064"/>
      <c r="AS350" s="1064"/>
      <c r="AT350" s="1064"/>
      <c r="AU350" s="1064"/>
      <c r="AV350" s="1064"/>
      <c r="AW350" s="1064"/>
      <c r="AX350" s="1064"/>
      <c r="AY350" s="1064"/>
      <c r="AZ350" s="1158"/>
      <c r="BA350" s="1006"/>
      <c r="BB350" s="1200"/>
      <c r="BC350" s="1200"/>
      <c r="BD350" s="1200"/>
      <c r="BE350" s="1183"/>
    </row>
    <row r="351" spans="1:57" ht="30" customHeight="1" thickBot="1">
      <c r="A351" s="1053"/>
      <c r="B351" s="562"/>
      <c r="C351" s="739"/>
      <c r="D351" s="1057"/>
      <c r="E351" s="739"/>
      <c r="F351" s="1057"/>
      <c r="G351" s="1061"/>
      <c r="H351" s="24" t="s">
        <v>371</v>
      </c>
      <c r="I351" s="71" t="s">
        <v>968</v>
      </c>
      <c r="J351" s="1139"/>
      <c r="K351" s="1104"/>
      <c r="L351" s="739"/>
      <c r="M351" s="1106"/>
      <c r="N351" s="1095"/>
      <c r="O351" s="1078"/>
      <c r="P351" s="27" t="s">
        <v>372</v>
      </c>
      <c r="Q351" s="22" t="s">
        <v>373</v>
      </c>
      <c r="R351" s="22">
        <f>+IFERROR(VLOOKUP(Q351,[13]DATOS!$E$2:$F$17,2,FALSE),"")</f>
        <v>15</v>
      </c>
      <c r="S351" s="1101"/>
      <c r="T351" s="1093"/>
      <c r="U351" s="1064"/>
      <c r="V351" s="1093"/>
      <c r="W351" s="1093"/>
      <c r="X351" s="1064"/>
      <c r="Y351" s="1064"/>
      <c r="Z351" s="1064"/>
      <c r="AA351" s="1089"/>
      <c r="AB351" s="1114"/>
      <c r="AC351" s="1073"/>
      <c r="AD351" s="1073"/>
      <c r="AE351" s="1076"/>
      <c r="AF351" s="739"/>
      <c r="AG351" s="739"/>
      <c r="AH351" s="739"/>
      <c r="AI351" s="1082"/>
      <c r="AJ351" s="1084"/>
      <c r="AK351" s="1066"/>
      <c r="AL351" s="1066"/>
      <c r="AM351" s="1069"/>
      <c r="AN351" s="1083"/>
      <c r="AO351" s="1161"/>
      <c r="AP351" s="1064"/>
      <c r="AQ351" s="1064"/>
      <c r="AR351" s="1064"/>
      <c r="AS351" s="1064"/>
      <c r="AT351" s="1064"/>
      <c r="AU351" s="1064"/>
      <c r="AV351" s="1064"/>
      <c r="AW351" s="1064"/>
      <c r="AX351" s="1064"/>
      <c r="AY351" s="1064"/>
      <c r="AZ351" s="1158"/>
      <c r="BA351" s="1006"/>
      <c r="BB351" s="1200"/>
      <c r="BC351" s="1200"/>
      <c r="BD351" s="1200"/>
      <c r="BE351" s="1183"/>
    </row>
    <row r="352" spans="1:57" ht="30" customHeight="1" thickBot="1">
      <c r="A352" s="1053"/>
      <c r="B352" s="562"/>
      <c r="C352" s="739"/>
      <c r="D352" s="1057"/>
      <c r="E352" s="739"/>
      <c r="F352" s="1057"/>
      <c r="G352" s="1061"/>
      <c r="H352" s="24" t="s">
        <v>375</v>
      </c>
      <c r="I352" s="71" t="s">
        <v>968</v>
      </c>
      <c r="J352" s="1139"/>
      <c r="K352" s="1104"/>
      <c r="L352" s="739"/>
      <c r="M352" s="1106"/>
      <c r="N352" s="1095"/>
      <c r="O352" s="1078"/>
      <c r="P352" s="26" t="s">
        <v>376</v>
      </c>
      <c r="Q352" s="26" t="s">
        <v>377</v>
      </c>
      <c r="R352" s="26">
        <f>+IFERROR(VLOOKUP(Q352,[13]DATOS!$E$2:$F$17,2,FALSE),"")</f>
        <v>10</v>
      </c>
      <c r="S352" s="1101"/>
      <c r="T352" s="1093"/>
      <c r="U352" s="1064"/>
      <c r="V352" s="1093"/>
      <c r="W352" s="1093"/>
      <c r="X352" s="1064"/>
      <c r="Y352" s="1064"/>
      <c r="Z352" s="1064"/>
      <c r="AA352" s="1089"/>
      <c r="AB352" s="1114"/>
      <c r="AC352" s="1073"/>
      <c r="AD352" s="1073"/>
      <c r="AE352" s="1076"/>
      <c r="AF352" s="739"/>
      <c r="AG352" s="739"/>
      <c r="AH352" s="739"/>
      <c r="AI352" s="1082"/>
      <c r="AJ352" s="1084"/>
      <c r="AK352" s="1066"/>
      <c r="AL352" s="1066"/>
      <c r="AM352" s="1069"/>
      <c r="AN352" s="1083"/>
      <c r="AO352" s="1161"/>
      <c r="AP352" s="1064"/>
      <c r="AQ352" s="1064"/>
      <c r="AR352" s="1064"/>
      <c r="AS352" s="1064"/>
      <c r="AT352" s="1064"/>
      <c r="AU352" s="1064"/>
      <c r="AV352" s="1064"/>
      <c r="AW352" s="1064"/>
      <c r="AX352" s="1064"/>
      <c r="AY352" s="1064"/>
      <c r="AZ352" s="1158"/>
      <c r="BA352" s="1006"/>
      <c r="BB352" s="1200"/>
      <c r="BC352" s="1200"/>
      <c r="BD352" s="1200"/>
      <c r="BE352" s="1183"/>
    </row>
    <row r="353" spans="1:57" ht="72" customHeight="1" thickBot="1">
      <c r="A353" s="1053"/>
      <c r="B353" s="562"/>
      <c r="C353" s="739"/>
      <c r="D353" s="1057"/>
      <c r="E353" s="1059"/>
      <c r="F353" s="1057"/>
      <c r="G353" s="1061"/>
      <c r="H353" s="24" t="s">
        <v>379</v>
      </c>
      <c r="I353" s="71" t="s">
        <v>968</v>
      </c>
      <c r="J353" s="1139"/>
      <c r="K353" s="1104"/>
      <c r="L353" s="739"/>
      <c r="M353" s="1106"/>
      <c r="N353" s="1095"/>
      <c r="O353" s="1078"/>
      <c r="P353" s="25"/>
      <c r="Q353" s="25"/>
      <c r="R353" s="25"/>
      <c r="S353" s="1102"/>
      <c r="T353" s="1093"/>
      <c r="U353" s="1064"/>
      <c r="V353" s="1093"/>
      <c r="W353" s="1093"/>
      <c r="X353" s="1064"/>
      <c r="Y353" s="1088"/>
      <c r="Z353" s="1088"/>
      <c r="AA353" s="1090"/>
      <c r="AB353" s="1114"/>
      <c r="AC353" s="1073"/>
      <c r="AD353" s="1073"/>
      <c r="AE353" s="1076"/>
      <c r="AF353" s="739"/>
      <c r="AG353" s="739"/>
      <c r="AH353" s="739"/>
      <c r="AI353" s="1082"/>
      <c r="AJ353" s="1084"/>
      <c r="AK353" s="1067"/>
      <c r="AL353" s="1067"/>
      <c r="AM353" s="1070"/>
      <c r="AN353" s="1083"/>
      <c r="AO353" s="1162"/>
      <c r="AP353" s="1088"/>
      <c r="AQ353" s="1088"/>
      <c r="AR353" s="1088"/>
      <c r="AS353" s="1088"/>
      <c r="AT353" s="1088"/>
      <c r="AU353" s="1088"/>
      <c r="AV353" s="1088"/>
      <c r="AW353" s="1088"/>
      <c r="AX353" s="1088"/>
      <c r="AY353" s="1088"/>
      <c r="AZ353" s="1159"/>
      <c r="BA353" s="1007"/>
      <c r="BB353" s="1201"/>
      <c r="BC353" s="1201"/>
      <c r="BD353" s="1201"/>
      <c r="BE353" s="1184"/>
    </row>
    <row r="354" spans="1:57" ht="30" customHeight="1" thickBot="1">
      <c r="A354" s="1053"/>
      <c r="B354" s="562"/>
      <c r="C354" s="739"/>
      <c r="D354" s="1057"/>
      <c r="E354" s="1094"/>
      <c r="F354" s="1057"/>
      <c r="G354" s="1061"/>
      <c r="H354" s="24" t="s">
        <v>381</v>
      </c>
      <c r="I354" s="71" t="s">
        <v>968</v>
      </c>
      <c r="J354" s="1139"/>
      <c r="K354" s="1104"/>
      <c r="L354" s="739"/>
      <c r="M354" s="1106"/>
      <c r="N354" s="1095" t="s">
        <v>1147</v>
      </c>
      <c r="O354" s="1055" t="s">
        <v>343</v>
      </c>
      <c r="P354" s="22" t="s">
        <v>344</v>
      </c>
      <c r="Q354" s="22" t="s">
        <v>345</v>
      </c>
      <c r="R354" s="22">
        <f>+IFERROR(VLOOKUP(Q354,[13]DATOS!$E$2:$F$17,2,FALSE),"")</f>
        <v>15</v>
      </c>
      <c r="S354" s="1063">
        <f>SUM(R354:R363)</f>
        <v>100</v>
      </c>
      <c r="T354" s="1063" t="str">
        <f>+IF(AND(S354&lt;=100,S354&gt;=96),"Fuerte",IF(AND(S354&lt;=95,S354&gt;=86),"Moderado",IF(AND(S354&lt;=85,J354&gt;=0),"Débil"," ")))</f>
        <v>Fuerte</v>
      </c>
      <c r="U354" s="1063" t="s">
        <v>346</v>
      </c>
      <c r="V354" s="1063" t="str">
        <f>IF(AND(EXACT(T354,"Fuerte"),(EXACT(U354,"Fuerte"))),"Fuerte",IF(AND(EXACT(T354,"Fuerte"),(EXACT(U354,"Moderado"))),"Moderado",IF(AND(EXACT(T354,"Fuerte"),(EXACT(U354,"Débil"))),"Débil",IF(AND(EXACT(T354,"Moderado"),(EXACT(U354,"Fuerte"))),"Moderado",IF(AND(EXACT(T354,"Moderado"),(EXACT(U354,"Moderado"))),"Moderado",IF(AND(EXACT(T354,"Moderado"),(EXACT(U354,"Débil"))),"Débil",IF(AND(EXACT(T354,"Débil"),(EXACT(U354,"Fuerte"))),"Débil",IF(AND(EXACT(T354,"Débil"),(EXACT(U354,"Moderado"))),"Débil",IF(AND(EXACT(T354,"Débil"),(EXACT(U354,"Débil"))),"Débil",)))))))))</f>
        <v>Fuerte</v>
      </c>
      <c r="W354" s="1063">
        <f>IF(V354="Fuerte",100,IF(V354="Moderado",50,IF(V354="Débil",0)))</f>
        <v>100</v>
      </c>
      <c r="X354" s="1064"/>
      <c r="Y354" s="1072" t="s">
        <v>1143</v>
      </c>
      <c r="Z354" s="1115" t="s">
        <v>996</v>
      </c>
      <c r="AA354" s="1072" t="s">
        <v>1148</v>
      </c>
      <c r="AB354" s="1114"/>
      <c r="AC354" s="1073"/>
      <c r="AD354" s="1073"/>
      <c r="AE354" s="1076"/>
      <c r="AF354" s="739"/>
      <c r="AG354" s="739"/>
      <c r="AH354" s="739"/>
      <c r="AI354" s="1082"/>
      <c r="AJ354" s="1216" t="s">
        <v>1149</v>
      </c>
      <c r="AK354" s="1077">
        <v>43466</v>
      </c>
      <c r="AL354" s="1077">
        <v>43830</v>
      </c>
      <c r="AM354" s="1078" t="s">
        <v>1143</v>
      </c>
      <c r="AN354" s="1083"/>
      <c r="AO354" s="1188"/>
      <c r="AP354" s="1093"/>
      <c r="AQ354" s="1093"/>
      <c r="AR354" s="1093"/>
      <c r="AS354" s="1093"/>
      <c r="AT354" s="1093"/>
      <c r="AU354" s="1093"/>
      <c r="AV354" s="1093"/>
      <c r="AW354" s="1093"/>
      <c r="AX354" s="1093"/>
      <c r="AY354" s="1093"/>
      <c r="AZ354" s="1179"/>
      <c r="BA354" s="1180"/>
      <c r="BB354" s="1181"/>
      <c r="BC354" s="1181"/>
      <c r="BD354" s="1181"/>
      <c r="BE354" s="1178"/>
    </row>
    <row r="355" spans="1:57" ht="30" customHeight="1" thickBot="1">
      <c r="A355" s="1053"/>
      <c r="B355" s="562"/>
      <c r="C355" s="739"/>
      <c r="D355" s="1057"/>
      <c r="E355" s="1061"/>
      <c r="F355" s="1057"/>
      <c r="G355" s="1061"/>
      <c r="H355" s="24" t="s">
        <v>385</v>
      </c>
      <c r="I355" s="71" t="s">
        <v>968</v>
      </c>
      <c r="J355" s="1139"/>
      <c r="K355" s="1104"/>
      <c r="L355" s="739"/>
      <c r="M355" s="1106"/>
      <c r="N355" s="1095"/>
      <c r="O355" s="739"/>
      <c r="P355" s="23" t="s">
        <v>355</v>
      </c>
      <c r="Q355" s="22" t="s">
        <v>356</v>
      </c>
      <c r="R355" s="22">
        <f>+IFERROR(VLOOKUP(Q355,[13]DATOS!$E$2:$F$17,2,FALSE),"")</f>
        <v>15</v>
      </c>
      <c r="S355" s="1064"/>
      <c r="T355" s="1064"/>
      <c r="U355" s="1064"/>
      <c r="V355" s="1064"/>
      <c r="W355" s="1064"/>
      <c r="X355" s="1064"/>
      <c r="Y355" s="739"/>
      <c r="Z355" s="1064"/>
      <c r="AA355" s="739"/>
      <c r="AB355" s="1114"/>
      <c r="AC355" s="1073"/>
      <c r="AD355" s="1073"/>
      <c r="AE355" s="1076"/>
      <c r="AF355" s="739"/>
      <c r="AG355" s="739"/>
      <c r="AH355" s="739"/>
      <c r="AI355" s="1082"/>
      <c r="AJ355" s="1084"/>
      <c r="AK355" s="1077"/>
      <c r="AL355" s="1077"/>
      <c r="AM355" s="1078"/>
      <c r="AN355" s="1083"/>
      <c r="AO355" s="1188"/>
      <c r="AP355" s="1093"/>
      <c r="AQ355" s="1093"/>
      <c r="AR355" s="1093"/>
      <c r="AS355" s="1093"/>
      <c r="AT355" s="1093"/>
      <c r="AU355" s="1093"/>
      <c r="AV355" s="1093"/>
      <c r="AW355" s="1093"/>
      <c r="AX355" s="1093"/>
      <c r="AY355" s="1093"/>
      <c r="AZ355" s="1179"/>
      <c r="BA355" s="1180"/>
      <c r="BB355" s="1181"/>
      <c r="BC355" s="1181"/>
      <c r="BD355" s="1181"/>
      <c r="BE355" s="1178"/>
    </row>
    <row r="356" spans="1:57" ht="30" customHeight="1" thickBot="1">
      <c r="A356" s="1053"/>
      <c r="B356" s="562"/>
      <c r="C356" s="739"/>
      <c r="D356" s="1057"/>
      <c r="E356" s="1061"/>
      <c r="F356" s="1057"/>
      <c r="G356" s="1061"/>
      <c r="H356" s="24" t="s">
        <v>387</v>
      </c>
      <c r="I356" s="71" t="s">
        <v>968</v>
      </c>
      <c r="J356" s="1139"/>
      <c r="K356" s="1104"/>
      <c r="L356" s="739"/>
      <c r="M356" s="1106"/>
      <c r="N356" s="1095"/>
      <c r="O356" s="739"/>
      <c r="P356" s="23" t="s">
        <v>360</v>
      </c>
      <c r="Q356" s="22" t="s">
        <v>361</v>
      </c>
      <c r="R356" s="22">
        <f>+IFERROR(VLOOKUP(Q356,[13]DATOS!$E$2:$F$17,2,FALSE),"")</f>
        <v>15</v>
      </c>
      <c r="S356" s="1064"/>
      <c r="T356" s="1064"/>
      <c r="U356" s="1064"/>
      <c r="V356" s="1064"/>
      <c r="W356" s="1064"/>
      <c r="X356" s="1064"/>
      <c r="Y356" s="739"/>
      <c r="Z356" s="1064"/>
      <c r="AA356" s="739"/>
      <c r="AB356" s="1114"/>
      <c r="AC356" s="1073"/>
      <c r="AD356" s="1073"/>
      <c r="AE356" s="1076"/>
      <c r="AF356" s="739"/>
      <c r="AG356" s="739"/>
      <c r="AH356" s="739"/>
      <c r="AI356" s="1082"/>
      <c r="AJ356" s="1084"/>
      <c r="AK356" s="1077"/>
      <c r="AL356" s="1077"/>
      <c r="AM356" s="1078"/>
      <c r="AN356" s="1083"/>
      <c r="AO356" s="1188"/>
      <c r="AP356" s="1093"/>
      <c r="AQ356" s="1093"/>
      <c r="AR356" s="1093"/>
      <c r="AS356" s="1093"/>
      <c r="AT356" s="1093"/>
      <c r="AU356" s="1093"/>
      <c r="AV356" s="1093"/>
      <c r="AW356" s="1093"/>
      <c r="AX356" s="1093"/>
      <c r="AY356" s="1093"/>
      <c r="AZ356" s="1179"/>
      <c r="BA356" s="1180"/>
      <c r="BB356" s="1181"/>
      <c r="BC356" s="1181"/>
      <c r="BD356" s="1181"/>
      <c r="BE356" s="1178"/>
    </row>
    <row r="357" spans="1:57" ht="30" customHeight="1" thickBot="1">
      <c r="A357" s="1053"/>
      <c r="B357" s="562"/>
      <c r="C357" s="739"/>
      <c r="D357" s="1057"/>
      <c r="E357" s="1061"/>
      <c r="F357" s="1057"/>
      <c r="G357" s="1061"/>
      <c r="H357" s="24" t="s">
        <v>390</v>
      </c>
      <c r="I357" s="71" t="s">
        <v>968</v>
      </c>
      <c r="J357" s="1139"/>
      <c r="K357" s="1104"/>
      <c r="L357" s="739"/>
      <c r="M357" s="1106"/>
      <c r="N357" s="1095"/>
      <c r="O357" s="739"/>
      <c r="P357" s="23" t="s">
        <v>364</v>
      </c>
      <c r="Q357" s="22" t="s">
        <v>365</v>
      </c>
      <c r="R357" s="22">
        <f>+IFERROR(VLOOKUP(Q357,[13]DATOS!$E$2:$F$17,2,FALSE),"")</f>
        <v>15</v>
      </c>
      <c r="S357" s="1064"/>
      <c r="T357" s="1064"/>
      <c r="U357" s="1064"/>
      <c r="V357" s="1064"/>
      <c r="W357" s="1064"/>
      <c r="X357" s="1064"/>
      <c r="Y357" s="739"/>
      <c r="Z357" s="1064"/>
      <c r="AA357" s="739"/>
      <c r="AB357" s="1114"/>
      <c r="AC357" s="1073"/>
      <c r="AD357" s="1073"/>
      <c r="AE357" s="1076"/>
      <c r="AF357" s="739"/>
      <c r="AG357" s="739"/>
      <c r="AH357" s="739"/>
      <c r="AI357" s="1082"/>
      <c r="AJ357" s="1084"/>
      <c r="AK357" s="1077"/>
      <c r="AL357" s="1077"/>
      <c r="AM357" s="1078"/>
      <c r="AN357" s="1083"/>
      <c r="AO357" s="1188"/>
      <c r="AP357" s="1093"/>
      <c r="AQ357" s="1093"/>
      <c r="AR357" s="1093"/>
      <c r="AS357" s="1093"/>
      <c r="AT357" s="1093"/>
      <c r="AU357" s="1093"/>
      <c r="AV357" s="1093"/>
      <c r="AW357" s="1093"/>
      <c r="AX357" s="1093"/>
      <c r="AY357" s="1093"/>
      <c r="AZ357" s="1179"/>
      <c r="BA357" s="1180"/>
      <c r="BB357" s="1181"/>
      <c r="BC357" s="1181"/>
      <c r="BD357" s="1181"/>
      <c r="BE357" s="1178"/>
    </row>
    <row r="358" spans="1:57" ht="18.75" customHeight="1" thickBot="1">
      <c r="A358" s="1053"/>
      <c r="B358" s="562"/>
      <c r="C358" s="739"/>
      <c r="D358" s="1057"/>
      <c r="E358" s="1061"/>
      <c r="F358" s="1057"/>
      <c r="G358" s="1061"/>
      <c r="H358" s="1096" t="s">
        <v>395</v>
      </c>
      <c r="I358" s="71" t="s">
        <v>968</v>
      </c>
      <c r="J358" s="1139"/>
      <c r="K358" s="1104"/>
      <c r="L358" s="739"/>
      <c r="M358" s="1106"/>
      <c r="N358" s="1095"/>
      <c r="O358" s="739"/>
      <c r="P358" s="23" t="s">
        <v>368</v>
      </c>
      <c r="Q358" s="22" t="s">
        <v>369</v>
      </c>
      <c r="R358" s="22">
        <f>+IFERROR(VLOOKUP(Q358,[13]DATOS!$E$2:$F$17,2,FALSE),"")</f>
        <v>15</v>
      </c>
      <c r="S358" s="1064"/>
      <c r="T358" s="1064"/>
      <c r="U358" s="1064"/>
      <c r="V358" s="1064"/>
      <c r="W358" s="1064"/>
      <c r="X358" s="1064"/>
      <c r="Y358" s="739"/>
      <c r="Z358" s="1064"/>
      <c r="AA358" s="739"/>
      <c r="AB358" s="1114"/>
      <c r="AC358" s="1073"/>
      <c r="AD358" s="1073"/>
      <c r="AE358" s="1076"/>
      <c r="AF358" s="739"/>
      <c r="AG358" s="739"/>
      <c r="AH358" s="739"/>
      <c r="AI358" s="1082"/>
      <c r="AJ358" s="1084"/>
      <c r="AK358" s="1077"/>
      <c r="AL358" s="1077"/>
      <c r="AM358" s="1078"/>
      <c r="AN358" s="1083"/>
      <c r="AO358" s="1188"/>
      <c r="AP358" s="1093"/>
      <c r="AQ358" s="1093"/>
      <c r="AR358" s="1093"/>
      <c r="AS358" s="1093"/>
      <c r="AT358" s="1093"/>
      <c r="AU358" s="1093"/>
      <c r="AV358" s="1093"/>
      <c r="AW358" s="1093"/>
      <c r="AX358" s="1093"/>
      <c r="AY358" s="1093"/>
      <c r="AZ358" s="1179"/>
      <c r="BA358" s="1180"/>
      <c r="BB358" s="1181"/>
      <c r="BC358" s="1181"/>
      <c r="BD358" s="1181"/>
      <c r="BE358" s="1178"/>
    </row>
    <row r="359" spans="1:57" ht="45.75" customHeight="1" thickBot="1">
      <c r="A359" s="1053"/>
      <c r="B359" s="562"/>
      <c r="C359" s="739"/>
      <c r="D359" s="1057"/>
      <c r="E359" s="1061"/>
      <c r="F359" s="1057"/>
      <c r="G359" s="1061"/>
      <c r="H359" s="1096"/>
      <c r="I359" s="71" t="s">
        <v>968</v>
      </c>
      <c r="J359" s="1139"/>
      <c r="K359" s="1104"/>
      <c r="L359" s="739"/>
      <c r="M359" s="1106"/>
      <c r="N359" s="1095"/>
      <c r="O359" s="739"/>
      <c r="P359" s="23" t="s">
        <v>372</v>
      </c>
      <c r="Q359" s="22" t="s">
        <v>373</v>
      </c>
      <c r="R359" s="22">
        <f>+IFERROR(VLOOKUP(Q359,[13]DATOS!$E$2:$F$17,2,FALSE),"")</f>
        <v>15</v>
      </c>
      <c r="S359" s="1064"/>
      <c r="T359" s="1064"/>
      <c r="U359" s="1064"/>
      <c r="V359" s="1064"/>
      <c r="W359" s="1064"/>
      <c r="X359" s="1064"/>
      <c r="Y359" s="739"/>
      <c r="Z359" s="1064"/>
      <c r="AA359" s="739"/>
      <c r="AB359" s="1114"/>
      <c r="AC359" s="1073"/>
      <c r="AD359" s="1073"/>
      <c r="AE359" s="1076"/>
      <c r="AF359" s="739"/>
      <c r="AG359" s="739"/>
      <c r="AH359" s="739"/>
      <c r="AI359" s="1082"/>
      <c r="AJ359" s="1084"/>
      <c r="AK359" s="1077"/>
      <c r="AL359" s="1077"/>
      <c r="AM359" s="1078"/>
      <c r="AN359" s="1083"/>
      <c r="AO359" s="1188"/>
      <c r="AP359" s="1093"/>
      <c r="AQ359" s="1093"/>
      <c r="AR359" s="1093"/>
      <c r="AS359" s="1093"/>
      <c r="AT359" s="1093"/>
      <c r="AU359" s="1093"/>
      <c r="AV359" s="1093"/>
      <c r="AW359" s="1093"/>
      <c r="AX359" s="1093"/>
      <c r="AY359" s="1093"/>
      <c r="AZ359" s="1179"/>
      <c r="BA359" s="1180"/>
      <c r="BB359" s="1181"/>
      <c r="BC359" s="1181"/>
      <c r="BD359" s="1181"/>
      <c r="BE359" s="1178"/>
    </row>
    <row r="360" spans="1:57" ht="27.75" customHeight="1" thickBot="1">
      <c r="A360" s="1053"/>
      <c r="B360" s="562"/>
      <c r="C360" s="739"/>
      <c r="D360" s="1057"/>
      <c r="E360" s="1061"/>
      <c r="F360" s="1057"/>
      <c r="G360" s="1061"/>
      <c r="H360" s="1079" t="s">
        <v>397</v>
      </c>
      <c r="I360" s="71" t="s">
        <v>968</v>
      </c>
      <c r="J360" s="1139"/>
      <c r="K360" s="1104"/>
      <c r="L360" s="739"/>
      <c r="M360" s="1106"/>
      <c r="N360" s="1095"/>
      <c r="O360" s="739"/>
      <c r="P360" s="23" t="s">
        <v>376</v>
      </c>
      <c r="Q360" s="26" t="s">
        <v>377</v>
      </c>
      <c r="R360" s="22">
        <f>+IFERROR(VLOOKUP(Q360,[13]DATOS!$E$2:$F$17,2,FALSE),"")</f>
        <v>10</v>
      </c>
      <c r="S360" s="1064"/>
      <c r="T360" s="1064"/>
      <c r="U360" s="1064"/>
      <c r="V360" s="1064"/>
      <c r="W360" s="1064"/>
      <c r="X360" s="1064"/>
      <c r="Y360" s="739"/>
      <c r="Z360" s="1064"/>
      <c r="AA360" s="739"/>
      <c r="AB360" s="1114"/>
      <c r="AC360" s="1073"/>
      <c r="AD360" s="1073"/>
      <c r="AE360" s="1076"/>
      <c r="AF360" s="739"/>
      <c r="AG360" s="739"/>
      <c r="AH360" s="739"/>
      <c r="AI360" s="1082"/>
      <c r="AJ360" s="1084"/>
      <c r="AK360" s="1077"/>
      <c r="AL360" s="1077"/>
      <c r="AM360" s="1078"/>
      <c r="AN360" s="1083"/>
      <c r="AO360" s="1188"/>
      <c r="AP360" s="1093"/>
      <c r="AQ360" s="1093"/>
      <c r="AR360" s="1093"/>
      <c r="AS360" s="1093"/>
      <c r="AT360" s="1093"/>
      <c r="AU360" s="1093"/>
      <c r="AV360" s="1093"/>
      <c r="AW360" s="1093"/>
      <c r="AX360" s="1093"/>
      <c r="AY360" s="1093"/>
      <c r="AZ360" s="1179"/>
      <c r="BA360" s="1180"/>
      <c r="BB360" s="1181"/>
      <c r="BC360" s="1181"/>
      <c r="BD360" s="1181"/>
      <c r="BE360" s="1178"/>
    </row>
    <row r="361" spans="1:57" ht="26.25" customHeight="1" thickBot="1">
      <c r="A361" s="1053"/>
      <c r="B361" s="562"/>
      <c r="C361" s="739"/>
      <c r="D361" s="1057"/>
      <c r="E361" s="1061"/>
      <c r="F361" s="1057"/>
      <c r="G361" s="1061"/>
      <c r="H361" s="1080"/>
      <c r="I361" s="71" t="s">
        <v>968</v>
      </c>
      <c r="J361" s="1139"/>
      <c r="K361" s="1104"/>
      <c r="L361" s="739"/>
      <c r="M361" s="1106"/>
      <c r="N361" s="1061"/>
      <c r="O361" s="739"/>
      <c r="P361" s="1063"/>
      <c r="Q361" s="1063"/>
      <c r="R361" s="1063"/>
      <c r="S361" s="1064"/>
      <c r="T361" s="1064"/>
      <c r="U361" s="1064"/>
      <c r="V361" s="1064"/>
      <c r="W361" s="1064"/>
      <c r="X361" s="1064"/>
      <c r="Y361" s="739"/>
      <c r="Z361" s="1064"/>
      <c r="AA361" s="739"/>
      <c r="AB361" s="1114"/>
      <c r="AC361" s="1073"/>
      <c r="AD361" s="1073"/>
      <c r="AE361" s="1076"/>
      <c r="AF361" s="739"/>
      <c r="AG361" s="739"/>
      <c r="AH361" s="739"/>
      <c r="AI361" s="1083"/>
      <c r="AJ361" s="1116" t="s">
        <v>1000</v>
      </c>
      <c r="AK361" s="1118" t="s">
        <v>1022</v>
      </c>
      <c r="AL361" s="1118" t="s">
        <v>1023</v>
      </c>
      <c r="AM361" s="1072" t="s">
        <v>1024</v>
      </c>
      <c r="AN361" s="1083"/>
      <c r="AO361" s="1188"/>
      <c r="AP361" s="1093"/>
      <c r="AQ361" s="1093"/>
      <c r="AR361" s="1093"/>
      <c r="AS361" s="1093"/>
      <c r="AT361" s="1093"/>
      <c r="AU361" s="1093"/>
      <c r="AV361" s="1093"/>
      <c r="AW361" s="1093"/>
      <c r="AX361" s="1093"/>
      <c r="AY361" s="1093"/>
      <c r="AZ361" s="1179"/>
      <c r="BA361" s="1180"/>
      <c r="BB361" s="1181"/>
      <c r="BC361" s="1181"/>
      <c r="BD361" s="1181"/>
      <c r="BE361" s="1178"/>
    </row>
    <row r="362" spans="1:57" ht="18.75" customHeight="1" thickBot="1">
      <c r="A362" s="1053"/>
      <c r="B362" s="562"/>
      <c r="C362" s="739"/>
      <c r="D362" s="1057"/>
      <c r="E362" s="1061"/>
      <c r="F362" s="1057"/>
      <c r="G362" s="1061"/>
      <c r="H362" s="1096" t="s">
        <v>398</v>
      </c>
      <c r="I362" s="71" t="s">
        <v>968</v>
      </c>
      <c r="J362" s="1139"/>
      <c r="K362" s="1104"/>
      <c r="L362" s="739"/>
      <c r="M362" s="1106"/>
      <c r="N362" s="1061"/>
      <c r="O362" s="739"/>
      <c r="P362" s="1064"/>
      <c r="Q362" s="1064"/>
      <c r="R362" s="1064"/>
      <c r="S362" s="1064"/>
      <c r="T362" s="1064"/>
      <c r="U362" s="1064"/>
      <c r="V362" s="1064"/>
      <c r="W362" s="1064"/>
      <c r="X362" s="1064"/>
      <c r="Y362" s="739"/>
      <c r="Z362" s="1064"/>
      <c r="AA362" s="739"/>
      <c r="AB362" s="1114"/>
      <c r="AC362" s="1073"/>
      <c r="AD362" s="1073"/>
      <c r="AE362" s="1076"/>
      <c r="AF362" s="739"/>
      <c r="AG362" s="739"/>
      <c r="AH362" s="739"/>
      <c r="AI362" s="1083"/>
      <c r="AJ362" s="1117"/>
      <c r="AK362" s="1119"/>
      <c r="AL362" s="1119"/>
      <c r="AM362" s="739"/>
      <c r="AN362" s="1083"/>
      <c r="AO362" s="1188"/>
      <c r="AP362" s="1093"/>
      <c r="AQ362" s="1093"/>
      <c r="AR362" s="1093"/>
      <c r="AS362" s="1093"/>
      <c r="AT362" s="1093"/>
      <c r="AU362" s="1093"/>
      <c r="AV362" s="1093"/>
      <c r="AW362" s="1093"/>
      <c r="AX362" s="1093"/>
      <c r="AY362" s="1093"/>
      <c r="AZ362" s="1179"/>
      <c r="BA362" s="1180"/>
      <c r="BB362" s="1181"/>
      <c r="BC362" s="1181"/>
      <c r="BD362" s="1181"/>
      <c r="BE362" s="1178"/>
    </row>
    <row r="363" spans="1:57" ht="9.75" customHeight="1" thickBot="1">
      <c r="A363" s="1053"/>
      <c r="B363" s="562"/>
      <c r="C363" s="739"/>
      <c r="D363" s="1057"/>
      <c r="E363" s="1061"/>
      <c r="F363" s="1057"/>
      <c r="G363" s="1061"/>
      <c r="H363" s="1096"/>
      <c r="I363" s="71" t="s">
        <v>968</v>
      </c>
      <c r="J363" s="1139"/>
      <c r="K363" s="1104"/>
      <c r="L363" s="739"/>
      <c r="M363" s="1106"/>
      <c r="N363" s="1061"/>
      <c r="O363" s="739"/>
      <c r="P363" s="1064"/>
      <c r="Q363" s="1064"/>
      <c r="R363" s="1064"/>
      <c r="S363" s="1064"/>
      <c r="T363" s="1064"/>
      <c r="U363" s="1064"/>
      <c r="V363" s="1064"/>
      <c r="W363" s="1064"/>
      <c r="X363" s="1064"/>
      <c r="Y363" s="739"/>
      <c r="Z363" s="1064"/>
      <c r="AA363" s="739"/>
      <c r="AB363" s="1114"/>
      <c r="AC363" s="1073"/>
      <c r="AD363" s="1073"/>
      <c r="AE363" s="1076"/>
      <c r="AF363" s="739"/>
      <c r="AG363" s="739"/>
      <c r="AH363" s="739"/>
      <c r="AI363" s="1083"/>
      <c r="AJ363" s="1117"/>
      <c r="AK363" s="1119"/>
      <c r="AL363" s="1119"/>
      <c r="AM363" s="739"/>
      <c r="AN363" s="1083"/>
      <c r="AO363" s="1188"/>
      <c r="AP363" s="1093"/>
      <c r="AQ363" s="1093"/>
      <c r="AR363" s="1093"/>
      <c r="AS363" s="1093"/>
      <c r="AT363" s="1093"/>
      <c r="AU363" s="1093"/>
      <c r="AV363" s="1093"/>
      <c r="AW363" s="1093"/>
      <c r="AX363" s="1093"/>
      <c r="AY363" s="1093"/>
      <c r="AZ363" s="1179"/>
      <c r="BA363" s="1180"/>
      <c r="BB363" s="1181"/>
      <c r="BC363" s="1181"/>
      <c r="BD363" s="1181"/>
      <c r="BE363" s="1178"/>
    </row>
    <row r="364" spans="1:57" ht="18.75" customHeight="1" thickBot="1">
      <c r="A364" s="1053"/>
      <c r="B364" s="562"/>
      <c r="C364" s="739"/>
      <c r="D364" s="1057"/>
      <c r="E364" s="1061"/>
      <c r="F364" s="1057"/>
      <c r="G364" s="1061"/>
      <c r="H364" s="1096" t="s">
        <v>399</v>
      </c>
      <c r="I364" s="71" t="s">
        <v>968</v>
      </c>
      <c r="J364" s="1139"/>
      <c r="K364" s="1104"/>
      <c r="L364" s="739"/>
      <c r="M364" s="1106"/>
      <c r="N364" s="1061"/>
      <c r="O364" s="739"/>
      <c r="P364" s="1064"/>
      <c r="Q364" s="1064"/>
      <c r="R364" s="1064"/>
      <c r="S364" s="1064"/>
      <c r="T364" s="1064"/>
      <c r="U364" s="1064"/>
      <c r="V364" s="1064"/>
      <c r="W364" s="1064"/>
      <c r="X364" s="1064"/>
      <c r="Y364" s="739"/>
      <c r="Z364" s="1064"/>
      <c r="AA364" s="739"/>
      <c r="AB364" s="1114"/>
      <c r="AC364" s="1073"/>
      <c r="AD364" s="1073"/>
      <c r="AE364" s="1076"/>
      <c r="AF364" s="739"/>
      <c r="AG364" s="739"/>
      <c r="AH364" s="739"/>
      <c r="AI364" s="1083"/>
      <c r="AJ364" s="1117"/>
      <c r="AK364" s="1119"/>
      <c r="AL364" s="1119"/>
      <c r="AM364" s="739"/>
      <c r="AN364" s="1083"/>
      <c r="AO364" s="1188"/>
      <c r="AP364" s="1093"/>
      <c r="AQ364" s="1093"/>
      <c r="AR364" s="1093"/>
      <c r="AS364" s="1093"/>
      <c r="AT364" s="1093"/>
      <c r="AU364" s="1093"/>
      <c r="AV364" s="1093"/>
      <c r="AW364" s="1093"/>
      <c r="AX364" s="1093"/>
      <c r="AY364" s="1093"/>
      <c r="AZ364" s="1179"/>
      <c r="BA364" s="1180"/>
      <c r="BB364" s="1181"/>
      <c r="BC364" s="1181"/>
      <c r="BD364" s="1181"/>
      <c r="BE364" s="1178"/>
    </row>
    <row r="365" spans="1:57" ht="12.75" customHeight="1" thickBot="1">
      <c r="A365" s="1053"/>
      <c r="B365" s="562"/>
      <c r="C365" s="739"/>
      <c r="D365" s="1057"/>
      <c r="E365" s="1061"/>
      <c r="F365" s="1057"/>
      <c r="G365" s="1061"/>
      <c r="H365" s="1096"/>
      <c r="I365" s="71" t="s">
        <v>968</v>
      </c>
      <c r="J365" s="1139"/>
      <c r="K365" s="1104"/>
      <c r="L365" s="739"/>
      <c r="M365" s="1106"/>
      <c r="N365" s="1061"/>
      <c r="O365" s="739"/>
      <c r="P365" s="1064"/>
      <c r="Q365" s="1064"/>
      <c r="R365" s="1064"/>
      <c r="S365" s="1064"/>
      <c r="T365" s="1064"/>
      <c r="U365" s="1064"/>
      <c r="V365" s="1064"/>
      <c r="W365" s="1064"/>
      <c r="X365" s="1064"/>
      <c r="Y365" s="739"/>
      <c r="Z365" s="1064"/>
      <c r="AA365" s="739"/>
      <c r="AB365" s="1114"/>
      <c r="AC365" s="1073"/>
      <c r="AD365" s="1073"/>
      <c r="AE365" s="1076"/>
      <c r="AF365" s="739"/>
      <c r="AG365" s="739"/>
      <c r="AH365" s="739"/>
      <c r="AI365" s="1083"/>
      <c r="AJ365" s="1117"/>
      <c r="AK365" s="1119"/>
      <c r="AL365" s="1119"/>
      <c r="AM365" s="739"/>
      <c r="AN365" s="1083"/>
      <c r="AO365" s="1188"/>
      <c r="AP365" s="1093"/>
      <c r="AQ365" s="1093"/>
      <c r="AR365" s="1093"/>
      <c r="AS365" s="1093"/>
      <c r="AT365" s="1093"/>
      <c r="AU365" s="1093"/>
      <c r="AV365" s="1093"/>
      <c r="AW365" s="1093"/>
      <c r="AX365" s="1093"/>
      <c r="AY365" s="1093"/>
      <c r="AZ365" s="1179"/>
      <c r="BA365" s="1180"/>
      <c r="BB365" s="1181"/>
      <c r="BC365" s="1181"/>
      <c r="BD365" s="1181"/>
      <c r="BE365" s="1178"/>
    </row>
    <row r="366" spans="1:57" ht="18.75" customHeight="1" thickBot="1">
      <c r="A366" s="1053"/>
      <c r="B366" s="562"/>
      <c r="C366" s="739"/>
      <c r="D366" s="1057"/>
      <c r="E366" s="1061"/>
      <c r="F366" s="1057"/>
      <c r="G366" s="1061"/>
      <c r="H366" s="1096" t="s">
        <v>400</v>
      </c>
      <c r="I366" s="71" t="s">
        <v>968</v>
      </c>
      <c r="J366" s="1139"/>
      <c r="K366" s="1104"/>
      <c r="L366" s="739"/>
      <c r="M366" s="1106"/>
      <c r="N366" s="1061"/>
      <c r="O366" s="739"/>
      <c r="P366" s="1064"/>
      <c r="Q366" s="1064"/>
      <c r="R366" s="1064"/>
      <c r="S366" s="1064"/>
      <c r="T366" s="1064"/>
      <c r="U366" s="1064"/>
      <c r="V366" s="1064"/>
      <c r="W366" s="1064"/>
      <c r="X366" s="1064"/>
      <c r="Y366" s="739"/>
      <c r="Z366" s="1064"/>
      <c r="AA366" s="739"/>
      <c r="AB366" s="1114"/>
      <c r="AC366" s="1073"/>
      <c r="AD366" s="1073"/>
      <c r="AE366" s="1076"/>
      <c r="AF366" s="739"/>
      <c r="AG366" s="739"/>
      <c r="AH366" s="739"/>
      <c r="AI366" s="1083"/>
      <c r="AJ366" s="1117"/>
      <c r="AK366" s="1119"/>
      <c r="AL366" s="1119"/>
      <c r="AM366" s="739"/>
      <c r="AN366" s="1083"/>
      <c r="AO366" s="1188"/>
      <c r="AP366" s="1093"/>
      <c r="AQ366" s="1093"/>
      <c r="AR366" s="1093"/>
      <c r="AS366" s="1093"/>
      <c r="AT366" s="1093"/>
      <c r="AU366" s="1093"/>
      <c r="AV366" s="1093"/>
      <c r="AW366" s="1093"/>
      <c r="AX366" s="1093"/>
      <c r="AY366" s="1093"/>
      <c r="AZ366" s="1179"/>
      <c r="BA366" s="1180"/>
      <c r="BB366" s="1181"/>
      <c r="BC366" s="1181"/>
      <c r="BD366" s="1181"/>
      <c r="BE366" s="1178"/>
    </row>
    <row r="367" spans="1:57" ht="12.75" customHeight="1" thickBot="1">
      <c r="A367" s="1053"/>
      <c r="B367" s="562"/>
      <c r="C367" s="739"/>
      <c r="D367" s="1057"/>
      <c r="E367" s="1061"/>
      <c r="F367" s="1057"/>
      <c r="G367" s="1061"/>
      <c r="H367" s="1096"/>
      <c r="I367" s="71" t="s">
        <v>968</v>
      </c>
      <c r="J367" s="1139"/>
      <c r="K367" s="1104"/>
      <c r="L367" s="739"/>
      <c r="M367" s="1106"/>
      <c r="N367" s="1061"/>
      <c r="O367" s="739"/>
      <c r="P367" s="1064"/>
      <c r="Q367" s="1064"/>
      <c r="R367" s="1064"/>
      <c r="S367" s="1064"/>
      <c r="T367" s="1064"/>
      <c r="U367" s="1064"/>
      <c r="V367" s="1064"/>
      <c r="W367" s="1064"/>
      <c r="X367" s="1064"/>
      <c r="Y367" s="739"/>
      <c r="Z367" s="1064"/>
      <c r="AA367" s="739"/>
      <c r="AB367" s="1114"/>
      <c r="AC367" s="1073"/>
      <c r="AD367" s="1073"/>
      <c r="AE367" s="1076"/>
      <c r="AF367" s="739"/>
      <c r="AG367" s="739"/>
      <c r="AH367" s="739"/>
      <c r="AI367" s="1083"/>
      <c r="AJ367" s="1117"/>
      <c r="AK367" s="1119"/>
      <c r="AL367" s="1119"/>
      <c r="AM367" s="739"/>
      <c r="AN367" s="1083"/>
      <c r="AO367" s="1188"/>
      <c r="AP367" s="1093"/>
      <c r="AQ367" s="1093"/>
      <c r="AR367" s="1093"/>
      <c r="AS367" s="1093"/>
      <c r="AT367" s="1093"/>
      <c r="AU367" s="1093"/>
      <c r="AV367" s="1093"/>
      <c r="AW367" s="1093"/>
      <c r="AX367" s="1093"/>
      <c r="AY367" s="1093"/>
      <c r="AZ367" s="1179"/>
      <c r="BA367" s="1180"/>
      <c r="BB367" s="1181"/>
      <c r="BC367" s="1181"/>
      <c r="BD367" s="1181"/>
      <c r="BE367" s="1178"/>
    </row>
    <row r="368" spans="1:57" ht="14.25" customHeight="1" thickBot="1">
      <c r="A368" s="1053"/>
      <c r="B368" s="562"/>
      <c r="C368" s="739"/>
      <c r="D368" s="1057"/>
      <c r="E368" s="1061"/>
      <c r="F368" s="1057"/>
      <c r="G368" s="1061"/>
      <c r="H368" s="1079" t="s">
        <v>401</v>
      </c>
      <c r="I368" s="71" t="s">
        <v>968</v>
      </c>
      <c r="J368" s="1139"/>
      <c r="K368" s="1104"/>
      <c r="L368" s="739"/>
      <c r="M368" s="1106"/>
      <c r="N368" s="1061"/>
      <c r="O368" s="739"/>
      <c r="P368" s="1064"/>
      <c r="Q368" s="1064"/>
      <c r="R368" s="1064"/>
      <c r="S368" s="1064"/>
      <c r="T368" s="1064"/>
      <c r="U368" s="1064"/>
      <c r="V368" s="1064"/>
      <c r="W368" s="1064"/>
      <c r="X368" s="1064"/>
      <c r="Y368" s="739"/>
      <c r="Z368" s="1064"/>
      <c r="AA368" s="739"/>
      <c r="AB368" s="1114"/>
      <c r="AC368" s="1073"/>
      <c r="AD368" s="1073"/>
      <c r="AE368" s="1076"/>
      <c r="AF368" s="739"/>
      <c r="AG368" s="739"/>
      <c r="AH368" s="739"/>
      <c r="AI368" s="1083"/>
      <c r="AJ368" s="1117"/>
      <c r="AK368" s="1119"/>
      <c r="AL368" s="1119"/>
      <c r="AM368" s="739"/>
      <c r="AN368" s="1083"/>
      <c r="AO368" s="1188"/>
      <c r="AP368" s="1093"/>
      <c r="AQ368" s="1093"/>
      <c r="AR368" s="1093"/>
      <c r="AS368" s="1093"/>
      <c r="AT368" s="1093"/>
      <c r="AU368" s="1093"/>
      <c r="AV368" s="1093"/>
      <c r="AW368" s="1093"/>
      <c r="AX368" s="1093"/>
      <c r="AY368" s="1093"/>
      <c r="AZ368" s="1179"/>
      <c r="BA368" s="1180"/>
      <c r="BB368" s="1181"/>
      <c r="BC368" s="1181"/>
      <c r="BD368" s="1181"/>
      <c r="BE368" s="1178"/>
    </row>
    <row r="369" spans="1:57" ht="13.5" customHeight="1" thickBot="1">
      <c r="A369" s="1053"/>
      <c r="B369" s="562"/>
      <c r="C369" s="739"/>
      <c r="D369" s="1057"/>
      <c r="E369" s="1061"/>
      <c r="F369" s="1057"/>
      <c r="G369" s="1061"/>
      <c r="H369" s="1080"/>
      <c r="I369" s="71" t="s">
        <v>968</v>
      </c>
      <c r="J369" s="1139"/>
      <c r="K369" s="1104"/>
      <c r="L369" s="739"/>
      <c r="M369" s="1106"/>
      <c r="N369" s="1061"/>
      <c r="O369" s="739"/>
      <c r="P369" s="1064"/>
      <c r="Q369" s="1064"/>
      <c r="R369" s="1064"/>
      <c r="S369" s="1064"/>
      <c r="T369" s="1064"/>
      <c r="U369" s="1064"/>
      <c r="V369" s="1064"/>
      <c r="W369" s="1064"/>
      <c r="X369" s="1064"/>
      <c r="Y369" s="739"/>
      <c r="Z369" s="1064"/>
      <c r="AA369" s="739"/>
      <c r="AB369" s="1114"/>
      <c r="AC369" s="1073"/>
      <c r="AD369" s="1073"/>
      <c r="AE369" s="1076"/>
      <c r="AF369" s="739"/>
      <c r="AG369" s="739"/>
      <c r="AH369" s="739"/>
      <c r="AI369" s="1083"/>
      <c r="AJ369" s="1117"/>
      <c r="AK369" s="1119"/>
      <c r="AL369" s="1119"/>
      <c r="AM369" s="739"/>
      <c r="AN369" s="1083"/>
      <c r="AO369" s="1188"/>
      <c r="AP369" s="1093"/>
      <c r="AQ369" s="1093"/>
      <c r="AR369" s="1093"/>
      <c r="AS369" s="1093"/>
      <c r="AT369" s="1093"/>
      <c r="AU369" s="1093"/>
      <c r="AV369" s="1093"/>
      <c r="AW369" s="1093"/>
      <c r="AX369" s="1093"/>
      <c r="AY369" s="1093"/>
      <c r="AZ369" s="1179"/>
      <c r="BA369" s="1180"/>
      <c r="BB369" s="1181"/>
      <c r="BC369" s="1181"/>
      <c r="BD369" s="1181"/>
      <c r="BE369" s="1178"/>
    </row>
    <row r="370" spans="1:57" ht="18.75" customHeight="1" thickBot="1">
      <c r="A370" s="1053"/>
      <c r="B370" s="562"/>
      <c r="C370" s="739"/>
      <c r="D370" s="1057"/>
      <c r="E370" s="1061"/>
      <c r="F370" s="1057"/>
      <c r="G370" s="1061"/>
      <c r="H370" s="1086" t="s">
        <v>402</v>
      </c>
      <c r="I370" s="71" t="s">
        <v>968</v>
      </c>
      <c r="J370" s="1139"/>
      <c r="K370" s="1104"/>
      <c r="L370" s="739"/>
      <c r="M370" s="1106"/>
      <c r="N370" s="1061"/>
      <c r="O370" s="739"/>
      <c r="P370" s="1064"/>
      <c r="Q370" s="1064"/>
      <c r="R370" s="1064"/>
      <c r="S370" s="1064"/>
      <c r="T370" s="1064"/>
      <c r="U370" s="1064"/>
      <c r="V370" s="1064"/>
      <c r="W370" s="1064"/>
      <c r="X370" s="1064"/>
      <c r="Y370" s="739"/>
      <c r="Z370" s="1064"/>
      <c r="AA370" s="739"/>
      <c r="AB370" s="1114"/>
      <c r="AC370" s="1073"/>
      <c r="AD370" s="1073"/>
      <c r="AE370" s="1076"/>
      <c r="AF370" s="739"/>
      <c r="AG370" s="739"/>
      <c r="AH370" s="739"/>
      <c r="AI370" s="1083"/>
      <c r="AJ370" s="1117"/>
      <c r="AK370" s="1119"/>
      <c r="AL370" s="1119"/>
      <c r="AM370" s="739"/>
      <c r="AN370" s="1083"/>
      <c r="AO370" s="1188"/>
      <c r="AP370" s="1093"/>
      <c r="AQ370" s="1093"/>
      <c r="AR370" s="1093"/>
      <c r="AS370" s="1093"/>
      <c r="AT370" s="1093"/>
      <c r="AU370" s="1093"/>
      <c r="AV370" s="1093"/>
      <c r="AW370" s="1093"/>
      <c r="AX370" s="1093"/>
      <c r="AY370" s="1093"/>
      <c r="AZ370" s="1179"/>
      <c r="BA370" s="1180"/>
      <c r="BB370" s="1181"/>
      <c r="BC370" s="1181"/>
      <c r="BD370" s="1181"/>
      <c r="BE370" s="1178"/>
    </row>
    <row r="371" spans="1:57" ht="15.75" customHeight="1" thickBot="1">
      <c r="A371" s="1148"/>
      <c r="B371" s="1051"/>
      <c r="C371" s="740"/>
      <c r="D371" s="1149"/>
      <c r="E371" s="1062"/>
      <c r="F371" s="1149"/>
      <c r="G371" s="1062"/>
      <c r="H371" s="1140"/>
      <c r="I371" s="71" t="s">
        <v>968</v>
      </c>
      <c r="J371" s="1150"/>
      <c r="K371" s="1151"/>
      <c r="L371" s="739"/>
      <c r="M371" s="1154"/>
      <c r="N371" s="1062"/>
      <c r="O371" s="740"/>
      <c r="P371" s="1133"/>
      <c r="Q371" s="1133"/>
      <c r="R371" s="1133"/>
      <c r="S371" s="1133"/>
      <c r="T371" s="1133"/>
      <c r="U371" s="1133"/>
      <c r="V371" s="1133"/>
      <c r="W371" s="1133"/>
      <c r="X371" s="1133"/>
      <c r="Y371" s="740"/>
      <c r="Z371" s="1133"/>
      <c r="AA371" s="740"/>
      <c r="AB371" s="1145"/>
      <c r="AC371" s="1073"/>
      <c r="AD371" s="1073"/>
      <c r="AE371" s="1146"/>
      <c r="AF371" s="740"/>
      <c r="AG371" s="740"/>
      <c r="AH371" s="739"/>
      <c r="AI371" s="1134"/>
      <c r="AJ371" s="1214"/>
      <c r="AK371" s="1120"/>
      <c r="AL371" s="1120"/>
      <c r="AM371" s="740"/>
      <c r="AN371" s="1134"/>
      <c r="AO371" s="1206"/>
      <c r="AP371" s="1207"/>
      <c r="AQ371" s="1207"/>
      <c r="AR371" s="1207"/>
      <c r="AS371" s="1207"/>
      <c r="AT371" s="1207"/>
      <c r="AU371" s="1207"/>
      <c r="AV371" s="1207"/>
      <c r="AW371" s="1207"/>
      <c r="AX371" s="1207"/>
      <c r="AY371" s="1207"/>
      <c r="AZ371" s="1212"/>
      <c r="BA371" s="1213"/>
      <c r="BB371" s="1197"/>
      <c r="BC371" s="1197"/>
      <c r="BD371" s="1197"/>
      <c r="BE371" s="1208"/>
    </row>
    <row r="372" spans="1:57" ht="46.5" customHeight="1" thickBot="1">
      <c r="A372" s="1209">
        <v>13</v>
      </c>
      <c r="B372" s="1035" t="s">
        <v>1150</v>
      </c>
      <c r="C372" s="1055" t="s">
        <v>537</v>
      </c>
      <c r="D372" s="1056" t="s">
        <v>334</v>
      </c>
      <c r="E372" s="1060" t="s">
        <v>1151</v>
      </c>
      <c r="F372" s="1056" t="s">
        <v>1152</v>
      </c>
      <c r="G372" s="1060" t="s">
        <v>338</v>
      </c>
      <c r="H372" s="28" t="s">
        <v>339</v>
      </c>
      <c r="I372" s="71" t="s">
        <v>968</v>
      </c>
      <c r="J372" s="1138">
        <f>COUNTIF(I372:I397,[3]DATOS!$D$24)</f>
        <v>26</v>
      </c>
      <c r="K372" s="1103" t="str">
        <f>+IF(AND(J372&lt;6,J372&gt;0),"Moderado",IF(AND(J372&lt;12,J372&gt;5),"Mayor",IF(AND(J372&lt;20,J372&gt;11),"Catastrófico","Responda las Preguntas de Impacto")))</f>
        <v>Responda las Preguntas de Impacto</v>
      </c>
      <c r="L372" s="1055" t="str">
        <f>IF(AND(EXACT(G372,"Rara vez"),(EXACT(K372,"Moderado"))),"Moderado",IF(AND(EXACT(G372,"Rara vez"),(EXACT(K372,"Mayor"))),"Alto",IF(AND(EXACT(G372,"Rara vez"),(EXACT(K372,"Catastrófico"))),"Extremo",IF(AND(EXACT(G372,"Improbable"),(EXACT(K372,"Moderado"))),"Moderado",IF(AND(EXACT(G372,"Improbable"),(EXACT(K372,"Mayor"))),"Alto",IF(AND(EXACT(G372,"Improbable"),(EXACT(K372,"Catastrófico"))),"Extremo",IF(AND(EXACT(G372,"Posible"),(EXACT(K372,"Moderado"))),"Alto",IF(AND(EXACT(G372,"Posible"),(EXACT(K372,"Mayor"))),"Extremo",IF(AND(EXACT(G372,"Posible"),(EXACT(K372,"Catastrófico"))),"Extremo",IF(AND(EXACT(G372,"Probable"),(EXACT(K372,"Moderado"))),"Alto",IF(AND(EXACT(G372,"Probable"),(EXACT(K372,"Mayor"))),"Extremo",IF(AND(EXACT(G372,"Probable"),(EXACT(K372,"Catastrófico"))),"Extremo",IF(AND(EXACT(G372,"Casi Seguro"),(EXACT(K372,"Moderado"))),"Extremo",IF(AND(EXACT(G372,"Casi Seguro"),(EXACT(K372,"Mayor"))),"Extremo",IF(AND(EXACT(G372,"Casi Seguro"),(EXACT(K372,"Catastrófico"))),"Extremo","")))))))))))))))</f>
        <v/>
      </c>
      <c r="M372" s="1105" t="str">
        <f>IF(EXACT(L372,"Bajo"),"Evitar el Riesgo, Reducir el Riesgo, Compartir el Riesg",IF(EXACT(L372,"Moderado"),"Evitar el Riesgo, Reducir el Riesgo, Compartir el Riesgo",IF(EXACT(L372,"Alto"),"Evitar el Riesgo, Reducir el Riesgo, Compartir el Riesgo",IF(EXACT(L372,"extremo"),"Evitar el Riesgo, Reducir el Riesgo, Compartir el Riesgo",""))))</f>
        <v/>
      </c>
      <c r="N372" s="1098" t="s">
        <v>1153</v>
      </c>
      <c r="O372" s="1099" t="s">
        <v>343</v>
      </c>
      <c r="P372" s="26" t="s">
        <v>344</v>
      </c>
      <c r="Q372" s="22" t="s">
        <v>345</v>
      </c>
      <c r="R372" s="22">
        <f>+IFERROR(VLOOKUP(Q372,[14]DATOS!$E$2:$F$17,2,FALSE),"")</f>
        <v>15</v>
      </c>
      <c r="S372" s="1100">
        <f>SUM(R372:R379)</f>
        <v>100</v>
      </c>
      <c r="T372" s="1093" t="str">
        <f>+IF(AND(S372&lt;=100,S372&gt;=96),"Fuerte",IF(AND(S372&lt;=95,S372&gt;=86),"Moderado",IF(AND(S372&lt;=85,J372&gt;=0),"Débil"," ")))</f>
        <v>Fuerte</v>
      </c>
      <c r="U372" s="1093" t="s">
        <v>346</v>
      </c>
      <c r="V372" s="1093" t="str">
        <f>IF(AND(EXACT(T372,"Fuerte"),(EXACT(U372,"Fuerte"))),"Fuerte",IF(AND(EXACT(T372,"Fuerte"),(EXACT(U372,"Moderado"))),"Moderado",IF(AND(EXACT(T372,"Fuerte"),(EXACT(U372,"Débil"))),"Débil",IF(AND(EXACT(T372,"Moderado"),(EXACT(U372,"Fuerte"))),"Moderado",IF(AND(EXACT(T372,"Moderado"),(EXACT(U372,"Moderado"))),"Moderado",IF(AND(EXACT(T372,"Moderado"),(EXACT(U372,"Débil"))),"Débil",IF(AND(EXACT(T372,"Débil"),(EXACT(U372,"Fuerte"))),"Débil",IF(AND(EXACT(T372,"Débil"),(EXACT(U372,"Moderado"))),"Débil",IF(AND(EXACT(T372,"Débil"),(EXACT(U372,"Débil"))),"Débil",)))))))))</f>
        <v>Fuerte</v>
      </c>
      <c r="W372" s="1093">
        <f>IF(V372="Fuerte",100,IF(V372="Moderado",50,IF(V372="Débil",0)))</f>
        <v>100</v>
      </c>
      <c r="X372" s="1063">
        <f>AVERAGE(W372:W397)</f>
        <v>100</v>
      </c>
      <c r="Y372" s="1072" t="s">
        <v>1046</v>
      </c>
      <c r="Z372" s="1063" t="s">
        <v>989</v>
      </c>
      <c r="AA372" s="1074" t="s">
        <v>1154</v>
      </c>
      <c r="AB372" s="1113" t="str">
        <f>+IF(X372=100,"Fuerte",IF(AND(X372&lt;=99,X372&gt;=50),"Moderado",IF(X372&lt;50,"Débil"," ")))</f>
        <v>Fuerte</v>
      </c>
      <c r="AC372" s="1073" t="s">
        <v>349</v>
      </c>
      <c r="AD372" s="1073" t="s">
        <v>349</v>
      </c>
      <c r="AE372" s="1075" t="str">
        <f>IF(AND(OR(AD372="Directamente",AD372="Indirectamente",AD372="No Disminuye"),(AB372="Fuerte"),(AC372="Directamente"),(OR(G372="Rara vez",G372="Improbable",G372="Posible"))),"Rara vez",IF(AND(OR(AD372="Directamente",AD372="Indirectamente",AD372="No Disminuye"),(AB372="Fuerte"),(AC372="Directamente"),(G372="Probable")),"Improbable",IF(AND(OR(AD372="Directamente",AD372="Indirectamente",AD372="No Disminuye"),(AB372="Fuerte"),(AC372="Directamente"),(G372="Casi Seguro")),"Posible",IF(AND(AD372="Directamente",AC372="No disminuye",AB372="Fuerte"),G372,IF(AND(OR(AD372="Directamente",AD372="Indirectamente",AD372="No Disminuye"),AB372="Moderado",AC372="Directamente",(OR(G372="Rara vez",G372="Improbable"))),"Rara vez",IF(AND(OR(AD372="Directamente",AD372="Indirectamente",AD372="No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disminuye",AB372="Moderado"),G372,IF(AB372="Débil",G372," ESTA COMBINACION NO ESTÁ CONTEMPLADA EN LA METODOLOGÍA "))))))))))</f>
        <v>Rara vez</v>
      </c>
      <c r="AF372" s="1055" t="str">
        <f>IF(AND(OR(AD372="Directamente",AD372="Indirectamente",AD372="No Disminuye"),AB372="Moderado",AC372="Directamente",(OR(G372="Raro",G372="Improbable"))),"Raro",IF(AND(OR(AD372="Directamente",AD372="Indirectamente",AD372="No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 ")))))</f>
        <v xml:space="preserve"> </v>
      </c>
      <c r="AG372" s="1055" t="str">
        <f>K372</f>
        <v>Responda las Preguntas de Impacto</v>
      </c>
      <c r="AH372" s="1055" t="str">
        <f>IF(AND(EXACT(AE372,"Rara vez"),(EXACT(AG372,"Moderado"))),"Moderado",IF(AND(EXACT(AE372,"Rara vez"),(EXACT(AG372,"Mayor"))),"Alto",IF(AND(EXACT(AE372,"Rara vez"),(EXACT(AG372,"Catastrófico"))),"Extremo",IF(AND(EXACT(AE372,"Improbable"),(EXACT(AG372,"Moderado"))),"Moderado",IF(AND(EXACT(AE372,"Improbable"),(EXACT(AG372,"Mayor"))),"Alto",IF(AND(EXACT(AE372,"Improbable"),(EXACT(AG372,"Catastrófico"))),"Extremo",IF(AND(EXACT(AE372,"Posible"),(EXACT(AG372,"Moderado"))),"Alto",IF(AND(EXACT(AE372,"Posible"),(EXACT(AG372,"Mayor"))),"Extremo",IF(AND(EXACT(AE372,"Posible"),(EXACT(AG372,"Catastrófico"))),"Extremo",IF(AND(EXACT(AE372,"Probable"),(EXACT(AG372,"Moderado"))),"Alto",IF(AND(EXACT(AE372,"Probable"),(EXACT(AG372,"Mayor"))),"Extremo",IF(AND(EXACT(AE372,"Probable"),(EXACT(AG372,"Catastrófico"))),"Extremo",IF(AND(EXACT(AE372,"Casi Seguro"),(EXACT(AG372,"Moderado"))),"Extremo",IF(AND(EXACT(AE372,"Casi Seguro"),(EXACT(AG372,"Mayor"))),"Extremo",IF(AND(EXACT(AE372,"Casi Seguro"),(EXACT(AG372,"Catastrófico"))),"Extremo","")))))))))))))))</f>
        <v/>
      </c>
      <c r="AI372" s="1081" t="str">
        <f>IF(EXACT(AH372,"Bajo"),"Evitar el Riesgo, Reducir el Riesgo, Compartir el Riesgo",IF(EXACT(AH372,"Moderado"),"Evitar el Riesgo, Reducir el Riesgo, Compartir el Riesgo",IF(EXACT(AH372,"Alto"),"Evitar el Riesgo, Reducir el Riesgo, Compartir el Riesgo",IF(EXACT(AH372,"Extremo"),"Evitar el Riesgo, Reducir el Riesgo, Compartir el Riesgo",""))))</f>
        <v/>
      </c>
      <c r="AJ372" s="1084" t="s">
        <v>1155</v>
      </c>
      <c r="AK372" s="1085">
        <v>43466</v>
      </c>
      <c r="AL372" s="1065">
        <v>43830</v>
      </c>
      <c r="AM372" s="1068" t="s">
        <v>1046</v>
      </c>
      <c r="AN372" s="1057" t="s">
        <v>1156</v>
      </c>
      <c r="AO372" s="1160"/>
      <c r="AP372" s="1156"/>
      <c r="AQ372" s="1156"/>
      <c r="AR372" s="1156"/>
      <c r="AS372" s="1156"/>
      <c r="AT372" s="1156"/>
      <c r="AU372" s="1156"/>
      <c r="AV372" s="1156"/>
      <c r="AW372" s="1156"/>
      <c r="AX372" s="1156"/>
      <c r="AY372" s="1156"/>
      <c r="AZ372" s="1157"/>
      <c r="BA372" s="1198"/>
      <c r="BB372" s="1199"/>
      <c r="BC372" s="1199"/>
      <c r="BD372" s="1199"/>
      <c r="BE372" s="1182"/>
    </row>
    <row r="373" spans="1:57" ht="30" customHeight="1" thickBot="1">
      <c r="A373" s="1210"/>
      <c r="B373" s="1036"/>
      <c r="C373" s="739"/>
      <c r="D373" s="1057"/>
      <c r="E373" s="1061"/>
      <c r="F373" s="1057"/>
      <c r="G373" s="1061"/>
      <c r="H373" s="24" t="s">
        <v>354</v>
      </c>
      <c r="I373" s="71" t="s">
        <v>968</v>
      </c>
      <c r="J373" s="1139"/>
      <c r="K373" s="1104"/>
      <c r="L373" s="739"/>
      <c r="M373" s="1106"/>
      <c r="N373" s="1095"/>
      <c r="O373" s="1078"/>
      <c r="P373" s="26" t="s">
        <v>355</v>
      </c>
      <c r="Q373" s="22" t="s">
        <v>356</v>
      </c>
      <c r="R373" s="22">
        <f>+IFERROR(VLOOKUP(Q373,[14]DATOS!$E$2:$F$17,2,FALSE),"")</f>
        <v>15</v>
      </c>
      <c r="S373" s="1101"/>
      <c r="T373" s="1093"/>
      <c r="U373" s="1093"/>
      <c r="V373" s="1093"/>
      <c r="W373" s="1093"/>
      <c r="X373" s="1064"/>
      <c r="Y373" s="739"/>
      <c r="Z373" s="1064"/>
      <c r="AA373" s="1089"/>
      <c r="AB373" s="1114"/>
      <c r="AC373" s="1073"/>
      <c r="AD373" s="1073"/>
      <c r="AE373" s="1076"/>
      <c r="AF373" s="739"/>
      <c r="AG373" s="739"/>
      <c r="AH373" s="739"/>
      <c r="AI373" s="1082"/>
      <c r="AJ373" s="1084"/>
      <c r="AK373" s="1066"/>
      <c r="AL373" s="1066"/>
      <c r="AM373" s="1069"/>
      <c r="AN373" s="1057"/>
      <c r="AO373" s="1161"/>
      <c r="AP373" s="1064"/>
      <c r="AQ373" s="1064"/>
      <c r="AR373" s="1064"/>
      <c r="AS373" s="1064"/>
      <c r="AT373" s="1064"/>
      <c r="AU373" s="1064"/>
      <c r="AV373" s="1064"/>
      <c r="AW373" s="1064"/>
      <c r="AX373" s="1064"/>
      <c r="AY373" s="1064"/>
      <c r="AZ373" s="1158"/>
      <c r="BA373" s="1006"/>
      <c r="BB373" s="1200"/>
      <c r="BC373" s="1200"/>
      <c r="BD373" s="1200"/>
      <c r="BE373" s="1183"/>
    </row>
    <row r="374" spans="1:57" ht="30" customHeight="1" thickBot="1">
      <c r="A374" s="1210"/>
      <c r="B374" s="1036"/>
      <c r="C374" s="739"/>
      <c r="D374" s="1057"/>
      <c r="E374" s="1061"/>
      <c r="F374" s="1057"/>
      <c r="G374" s="1061"/>
      <c r="H374" s="24" t="s">
        <v>358</v>
      </c>
      <c r="I374" s="71" t="s">
        <v>968</v>
      </c>
      <c r="J374" s="1139"/>
      <c r="K374" s="1104"/>
      <c r="L374" s="739"/>
      <c r="M374" s="1106"/>
      <c r="N374" s="1095"/>
      <c r="O374" s="1078"/>
      <c r="P374" s="26" t="s">
        <v>360</v>
      </c>
      <c r="Q374" s="22" t="s">
        <v>361</v>
      </c>
      <c r="R374" s="22">
        <f>+IFERROR(VLOOKUP(Q374,[14]DATOS!$E$2:$F$17,2,FALSE),"")</f>
        <v>15</v>
      </c>
      <c r="S374" s="1101"/>
      <c r="T374" s="1093"/>
      <c r="U374" s="1093"/>
      <c r="V374" s="1093"/>
      <c r="W374" s="1093"/>
      <c r="X374" s="1064"/>
      <c r="Y374" s="739"/>
      <c r="Z374" s="1064"/>
      <c r="AA374" s="1089"/>
      <c r="AB374" s="1114"/>
      <c r="AC374" s="1073"/>
      <c r="AD374" s="1073"/>
      <c r="AE374" s="1076"/>
      <c r="AF374" s="739"/>
      <c r="AG374" s="739"/>
      <c r="AH374" s="739"/>
      <c r="AI374" s="1082"/>
      <c r="AJ374" s="1084"/>
      <c r="AK374" s="1066"/>
      <c r="AL374" s="1066"/>
      <c r="AM374" s="1069"/>
      <c r="AN374" s="1057"/>
      <c r="AO374" s="1161"/>
      <c r="AP374" s="1064"/>
      <c r="AQ374" s="1064"/>
      <c r="AR374" s="1064"/>
      <c r="AS374" s="1064"/>
      <c r="AT374" s="1064"/>
      <c r="AU374" s="1064"/>
      <c r="AV374" s="1064"/>
      <c r="AW374" s="1064"/>
      <c r="AX374" s="1064"/>
      <c r="AY374" s="1064"/>
      <c r="AZ374" s="1158"/>
      <c r="BA374" s="1006"/>
      <c r="BB374" s="1200"/>
      <c r="BC374" s="1200"/>
      <c r="BD374" s="1200"/>
      <c r="BE374" s="1183"/>
    </row>
    <row r="375" spans="1:57" ht="30" customHeight="1" thickBot="1">
      <c r="A375" s="1210"/>
      <c r="B375" s="1036"/>
      <c r="C375" s="739"/>
      <c r="D375" s="1057"/>
      <c r="E375" s="1061"/>
      <c r="F375" s="1057"/>
      <c r="G375" s="1061"/>
      <c r="H375" s="24" t="s">
        <v>363</v>
      </c>
      <c r="I375" s="71" t="s">
        <v>968</v>
      </c>
      <c r="J375" s="1139"/>
      <c r="K375" s="1104"/>
      <c r="L375" s="739"/>
      <c r="M375" s="1106"/>
      <c r="N375" s="1095"/>
      <c r="O375" s="1078"/>
      <c r="P375" s="26" t="s">
        <v>364</v>
      </c>
      <c r="Q375" s="22" t="s">
        <v>365</v>
      </c>
      <c r="R375" s="22">
        <f>+IFERROR(VLOOKUP(Q375,[14]DATOS!$E$2:$F$17,2,FALSE),"")</f>
        <v>15</v>
      </c>
      <c r="S375" s="1101"/>
      <c r="T375" s="1093"/>
      <c r="U375" s="1093"/>
      <c r="V375" s="1093"/>
      <c r="W375" s="1093"/>
      <c r="X375" s="1064"/>
      <c r="Y375" s="739"/>
      <c r="Z375" s="1064"/>
      <c r="AA375" s="1089"/>
      <c r="AB375" s="1114"/>
      <c r="AC375" s="1073"/>
      <c r="AD375" s="1073"/>
      <c r="AE375" s="1076"/>
      <c r="AF375" s="739"/>
      <c r="AG375" s="739"/>
      <c r="AH375" s="739"/>
      <c r="AI375" s="1082"/>
      <c r="AJ375" s="1084"/>
      <c r="AK375" s="1066"/>
      <c r="AL375" s="1066"/>
      <c r="AM375" s="1069"/>
      <c r="AN375" s="1057"/>
      <c r="AO375" s="1161"/>
      <c r="AP375" s="1064"/>
      <c r="AQ375" s="1064"/>
      <c r="AR375" s="1064"/>
      <c r="AS375" s="1064"/>
      <c r="AT375" s="1064"/>
      <c r="AU375" s="1064"/>
      <c r="AV375" s="1064"/>
      <c r="AW375" s="1064"/>
      <c r="AX375" s="1064"/>
      <c r="AY375" s="1064"/>
      <c r="AZ375" s="1158"/>
      <c r="BA375" s="1006"/>
      <c r="BB375" s="1200"/>
      <c r="BC375" s="1200"/>
      <c r="BD375" s="1200"/>
      <c r="BE375" s="1183"/>
    </row>
    <row r="376" spans="1:57" ht="30" customHeight="1" thickBot="1">
      <c r="A376" s="1210"/>
      <c r="B376" s="1036"/>
      <c r="C376" s="739"/>
      <c r="D376" s="1057"/>
      <c r="E376" s="1061"/>
      <c r="F376" s="1057"/>
      <c r="G376" s="1061"/>
      <c r="H376" s="24" t="s">
        <v>367</v>
      </c>
      <c r="I376" s="71" t="s">
        <v>968</v>
      </c>
      <c r="J376" s="1139"/>
      <c r="K376" s="1104"/>
      <c r="L376" s="739"/>
      <c r="M376" s="1106"/>
      <c r="N376" s="1095"/>
      <c r="O376" s="1078"/>
      <c r="P376" s="26" t="s">
        <v>368</v>
      </c>
      <c r="Q376" s="22" t="s">
        <v>369</v>
      </c>
      <c r="R376" s="22">
        <f>+IFERROR(VLOOKUP(Q376,[14]DATOS!$E$2:$F$17,2,FALSE),"")</f>
        <v>15</v>
      </c>
      <c r="S376" s="1101"/>
      <c r="T376" s="1093"/>
      <c r="U376" s="1093"/>
      <c r="V376" s="1093"/>
      <c r="W376" s="1093"/>
      <c r="X376" s="1064"/>
      <c r="Y376" s="739"/>
      <c r="Z376" s="1064"/>
      <c r="AA376" s="1089"/>
      <c r="AB376" s="1114"/>
      <c r="AC376" s="1073"/>
      <c r="AD376" s="1073"/>
      <c r="AE376" s="1076"/>
      <c r="AF376" s="739"/>
      <c r="AG376" s="739"/>
      <c r="AH376" s="739"/>
      <c r="AI376" s="1082"/>
      <c r="AJ376" s="1084"/>
      <c r="AK376" s="1066"/>
      <c r="AL376" s="1066"/>
      <c r="AM376" s="1069"/>
      <c r="AN376" s="1057"/>
      <c r="AO376" s="1161"/>
      <c r="AP376" s="1064"/>
      <c r="AQ376" s="1064"/>
      <c r="AR376" s="1064"/>
      <c r="AS376" s="1064"/>
      <c r="AT376" s="1064"/>
      <c r="AU376" s="1064"/>
      <c r="AV376" s="1064"/>
      <c r="AW376" s="1064"/>
      <c r="AX376" s="1064"/>
      <c r="AY376" s="1064"/>
      <c r="AZ376" s="1158"/>
      <c r="BA376" s="1006"/>
      <c r="BB376" s="1200"/>
      <c r="BC376" s="1200"/>
      <c r="BD376" s="1200"/>
      <c r="BE376" s="1183"/>
    </row>
    <row r="377" spans="1:57" ht="30" customHeight="1" thickBot="1">
      <c r="A377" s="1210"/>
      <c r="B377" s="1036"/>
      <c r="C377" s="739"/>
      <c r="D377" s="1057"/>
      <c r="E377" s="1061"/>
      <c r="F377" s="1057"/>
      <c r="G377" s="1061"/>
      <c r="H377" s="24" t="s">
        <v>371</v>
      </c>
      <c r="I377" s="71" t="s">
        <v>968</v>
      </c>
      <c r="J377" s="1139"/>
      <c r="K377" s="1104"/>
      <c r="L377" s="739"/>
      <c r="M377" s="1106"/>
      <c r="N377" s="1095"/>
      <c r="O377" s="1078"/>
      <c r="P377" s="27" t="s">
        <v>372</v>
      </c>
      <c r="Q377" s="22" t="s">
        <v>373</v>
      </c>
      <c r="R377" s="22">
        <f>+IFERROR(VLOOKUP(Q377,[14]DATOS!$E$2:$F$17,2,FALSE),"")</f>
        <v>15</v>
      </c>
      <c r="S377" s="1101"/>
      <c r="T377" s="1093"/>
      <c r="U377" s="1093"/>
      <c r="V377" s="1093"/>
      <c r="W377" s="1093"/>
      <c r="X377" s="1064"/>
      <c r="Y377" s="739"/>
      <c r="Z377" s="1064"/>
      <c r="AA377" s="1089"/>
      <c r="AB377" s="1114"/>
      <c r="AC377" s="1073"/>
      <c r="AD377" s="1073"/>
      <c r="AE377" s="1076"/>
      <c r="AF377" s="739"/>
      <c r="AG377" s="739"/>
      <c r="AH377" s="739"/>
      <c r="AI377" s="1082"/>
      <c r="AJ377" s="1084"/>
      <c r="AK377" s="1066"/>
      <c r="AL377" s="1066"/>
      <c r="AM377" s="1069"/>
      <c r="AN377" s="1057"/>
      <c r="AO377" s="1161"/>
      <c r="AP377" s="1064"/>
      <c r="AQ377" s="1064"/>
      <c r="AR377" s="1064"/>
      <c r="AS377" s="1064"/>
      <c r="AT377" s="1064"/>
      <c r="AU377" s="1064"/>
      <c r="AV377" s="1064"/>
      <c r="AW377" s="1064"/>
      <c r="AX377" s="1064"/>
      <c r="AY377" s="1064"/>
      <c r="AZ377" s="1158"/>
      <c r="BA377" s="1006"/>
      <c r="BB377" s="1200"/>
      <c r="BC377" s="1200"/>
      <c r="BD377" s="1200"/>
      <c r="BE377" s="1183"/>
    </row>
    <row r="378" spans="1:57" ht="30" customHeight="1" thickBot="1">
      <c r="A378" s="1210"/>
      <c r="B378" s="1036"/>
      <c r="C378" s="739"/>
      <c r="D378" s="1057"/>
      <c r="E378" s="1061"/>
      <c r="F378" s="1057"/>
      <c r="G378" s="1061"/>
      <c r="H378" s="24" t="s">
        <v>375</v>
      </c>
      <c r="I378" s="71" t="s">
        <v>968</v>
      </c>
      <c r="J378" s="1139"/>
      <c r="K378" s="1104"/>
      <c r="L378" s="739"/>
      <c r="M378" s="1106"/>
      <c r="N378" s="1095"/>
      <c r="O378" s="1078"/>
      <c r="P378" s="26" t="s">
        <v>376</v>
      </c>
      <c r="Q378" s="26" t="s">
        <v>377</v>
      </c>
      <c r="R378" s="26">
        <f>+IFERROR(VLOOKUP(Q378,[14]DATOS!$E$2:$F$17,2,FALSE),"")</f>
        <v>10</v>
      </c>
      <c r="S378" s="1101"/>
      <c r="T378" s="1093"/>
      <c r="U378" s="1093"/>
      <c r="V378" s="1093"/>
      <c r="W378" s="1093"/>
      <c r="X378" s="1064"/>
      <c r="Y378" s="739"/>
      <c r="Z378" s="1064"/>
      <c r="AA378" s="1089"/>
      <c r="AB378" s="1114"/>
      <c r="AC378" s="1073"/>
      <c r="AD378" s="1073"/>
      <c r="AE378" s="1076"/>
      <c r="AF378" s="739"/>
      <c r="AG378" s="739"/>
      <c r="AH378" s="739"/>
      <c r="AI378" s="1082"/>
      <c r="AJ378" s="1084"/>
      <c r="AK378" s="1066"/>
      <c r="AL378" s="1066"/>
      <c r="AM378" s="1069"/>
      <c r="AN378" s="1057"/>
      <c r="AO378" s="1161"/>
      <c r="AP378" s="1064"/>
      <c r="AQ378" s="1064"/>
      <c r="AR378" s="1064"/>
      <c r="AS378" s="1064"/>
      <c r="AT378" s="1064"/>
      <c r="AU378" s="1064"/>
      <c r="AV378" s="1064"/>
      <c r="AW378" s="1064"/>
      <c r="AX378" s="1064"/>
      <c r="AY378" s="1064"/>
      <c r="AZ378" s="1158"/>
      <c r="BA378" s="1006"/>
      <c r="BB378" s="1200"/>
      <c r="BC378" s="1200"/>
      <c r="BD378" s="1200"/>
      <c r="BE378" s="1183"/>
    </row>
    <row r="379" spans="1:57" ht="72" customHeight="1" thickBot="1">
      <c r="A379" s="1210"/>
      <c r="B379" s="1036"/>
      <c r="C379" s="739"/>
      <c r="D379" s="1057"/>
      <c r="E379" s="1061"/>
      <c r="F379" s="1057"/>
      <c r="G379" s="1061"/>
      <c r="H379" s="24" t="s">
        <v>379</v>
      </c>
      <c r="I379" s="71" t="s">
        <v>968</v>
      </c>
      <c r="J379" s="1139"/>
      <c r="K379" s="1104"/>
      <c r="L379" s="739"/>
      <c r="M379" s="1106"/>
      <c r="N379" s="1095"/>
      <c r="O379" s="1078"/>
      <c r="P379" s="25"/>
      <c r="Q379" s="25"/>
      <c r="R379" s="25"/>
      <c r="S379" s="1102"/>
      <c r="T379" s="1093"/>
      <c r="U379" s="1093"/>
      <c r="V379" s="1093"/>
      <c r="W379" s="1093"/>
      <c r="X379" s="1064"/>
      <c r="Y379" s="1059"/>
      <c r="Z379" s="1088"/>
      <c r="AA379" s="1090"/>
      <c r="AB379" s="1114"/>
      <c r="AC379" s="1073"/>
      <c r="AD379" s="1073"/>
      <c r="AE379" s="1076"/>
      <c r="AF379" s="739"/>
      <c r="AG379" s="739"/>
      <c r="AH379" s="739"/>
      <c r="AI379" s="1082"/>
      <c r="AJ379" s="1084"/>
      <c r="AK379" s="1067"/>
      <c r="AL379" s="1067"/>
      <c r="AM379" s="1070"/>
      <c r="AN379" s="1057"/>
      <c r="AO379" s="1162"/>
      <c r="AP379" s="1088"/>
      <c r="AQ379" s="1088"/>
      <c r="AR379" s="1088"/>
      <c r="AS379" s="1088"/>
      <c r="AT379" s="1088"/>
      <c r="AU379" s="1088"/>
      <c r="AV379" s="1088"/>
      <c r="AW379" s="1088"/>
      <c r="AX379" s="1088"/>
      <c r="AY379" s="1088"/>
      <c r="AZ379" s="1159"/>
      <c r="BA379" s="1007"/>
      <c r="BB379" s="1201"/>
      <c r="BC379" s="1201"/>
      <c r="BD379" s="1201"/>
      <c r="BE379" s="1184"/>
    </row>
    <row r="380" spans="1:57" ht="30" customHeight="1" thickBot="1">
      <c r="A380" s="1210"/>
      <c r="B380" s="1036"/>
      <c r="C380" s="739"/>
      <c r="D380" s="1057"/>
      <c r="E380" s="1061"/>
      <c r="F380" s="1057"/>
      <c r="G380" s="1061"/>
      <c r="H380" s="24" t="s">
        <v>381</v>
      </c>
      <c r="I380" s="71" t="s">
        <v>968</v>
      </c>
      <c r="J380" s="1139"/>
      <c r="K380" s="1104"/>
      <c r="L380" s="739"/>
      <c r="M380" s="1106"/>
      <c r="N380" s="1095" t="s">
        <v>1157</v>
      </c>
      <c r="O380" s="1055" t="s">
        <v>343</v>
      </c>
      <c r="P380" s="22" t="s">
        <v>344</v>
      </c>
      <c r="Q380" s="22" t="s">
        <v>345</v>
      </c>
      <c r="R380" s="22">
        <f>+IFERROR(VLOOKUP(Q380,[14]DATOS!$E$2:$F$17,2,FALSE),"")</f>
        <v>15</v>
      </c>
      <c r="S380" s="1063">
        <f>SUM(R380:R389)</f>
        <v>100</v>
      </c>
      <c r="T380" s="1063" t="str">
        <f>+IF(AND(S380&lt;=100,S380&gt;=96),"Fuerte",IF(AND(S380&lt;=95,S380&gt;=86),"Moderado",IF(AND(S380&lt;=85,J380&gt;=0),"Débil"," ")))</f>
        <v>Fuerte</v>
      </c>
      <c r="U380" s="1063" t="s">
        <v>346</v>
      </c>
      <c r="V380" s="1063" t="str">
        <f>IF(AND(EXACT(T380,"Fuerte"),(EXACT(U380,"Fuerte"))),"Fuerte",IF(AND(EXACT(T380,"Fuerte"),(EXACT(U380,"Moderado"))),"Moderado",IF(AND(EXACT(T380,"Fuerte"),(EXACT(U380,"Débil"))),"Débil",IF(AND(EXACT(T380,"Moderado"),(EXACT(U380,"Fuerte"))),"Moderado",IF(AND(EXACT(T380,"Moderado"),(EXACT(U380,"Moderado"))),"Moderado",IF(AND(EXACT(T380,"Moderado"),(EXACT(U380,"Débil"))),"Débil",IF(AND(EXACT(T380,"Débil"),(EXACT(U380,"Fuerte"))),"Débil",IF(AND(EXACT(T380,"Débil"),(EXACT(U380,"Moderado"))),"Débil",IF(AND(EXACT(T380,"Débil"),(EXACT(U380,"Débil"))),"Débil",)))))))))</f>
        <v>Fuerte</v>
      </c>
      <c r="W380" s="1063">
        <f>IF(V380="Fuerte",100,IF(V380="Moderado",50,IF(V380="Débil",0)))</f>
        <v>100</v>
      </c>
      <c r="X380" s="1064"/>
      <c r="Y380" s="1072" t="s">
        <v>1046</v>
      </c>
      <c r="Z380" s="1115" t="s">
        <v>996</v>
      </c>
      <c r="AA380" s="1072" t="s">
        <v>1047</v>
      </c>
      <c r="AB380" s="1114"/>
      <c r="AC380" s="1073"/>
      <c r="AD380" s="1073"/>
      <c r="AE380" s="1076"/>
      <c r="AF380" s="739"/>
      <c r="AG380" s="739"/>
      <c r="AH380" s="739"/>
      <c r="AI380" s="1082"/>
      <c r="AJ380" s="1084" t="s">
        <v>1158</v>
      </c>
      <c r="AK380" s="1077">
        <v>43466</v>
      </c>
      <c r="AL380" s="1077">
        <v>43830</v>
      </c>
      <c r="AM380" s="1078" t="s">
        <v>1046</v>
      </c>
      <c r="AN380" s="1057" t="s">
        <v>1159</v>
      </c>
      <c r="AO380" s="1188"/>
      <c r="AP380" s="1093"/>
      <c r="AQ380" s="1093"/>
      <c r="AR380" s="1093"/>
      <c r="AS380" s="1093"/>
      <c r="AT380" s="1093"/>
      <c r="AU380" s="1093"/>
      <c r="AV380" s="1093"/>
      <c r="AW380" s="1093"/>
      <c r="AX380" s="1093"/>
      <c r="AY380" s="1093"/>
      <c r="AZ380" s="1179"/>
      <c r="BA380" s="1180"/>
      <c r="BB380" s="1181"/>
      <c r="BC380" s="1181"/>
      <c r="BD380" s="1181"/>
      <c r="BE380" s="1178"/>
    </row>
    <row r="381" spans="1:57" ht="30" customHeight="1" thickBot="1">
      <c r="A381" s="1210"/>
      <c r="B381" s="1036"/>
      <c r="C381" s="739"/>
      <c r="D381" s="1057"/>
      <c r="E381" s="1061"/>
      <c r="F381" s="1057"/>
      <c r="G381" s="1061"/>
      <c r="H381" s="24" t="s">
        <v>385</v>
      </c>
      <c r="I381" s="71" t="s">
        <v>968</v>
      </c>
      <c r="J381" s="1139"/>
      <c r="K381" s="1104"/>
      <c r="L381" s="739"/>
      <c r="M381" s="1106"/>
      <c r="N381" s="1095"/>
      <c r="O381" s="739"/>
      <c r="P381" s="23" t="s">
        <v>355</v>
      </c>
      <c r="Q381" s="22" t="s">
        <v>356</v>
      </c>
      <c r="R381" s="22">
        <f>+IFERROR(VLOOKUP(Q381,[14]DATOS!$E$2:$F$17,2,FALSE),"")</f>
        <v>15</v>
      </c>
      <c r="S381" s="1064"/>
      <c r="T381" s="1064"/>
      <c r="U381" s="1064"/>
      <c r="V381" s="1064"/>
      <c r="W381" s="1064"/>
      <c r="X381" s="1064"/>
      <c r="Y381" s="739"/>
      <c r="Z381" s="1064"/>
      <c r="AA381" s="739"/>
      <c r="AB381" s="1114"/>
      <c r="AC381" s="1073"/>
      <c r="AD381" s="1073"/>
      <c r="AE381" s="1076"/>
      <c r="AF381" s="739"/>
      <c r="AG381" s="739"/>
      <c r="AH381" s="739"/>
      <c r="AI381" s="1082"/>
      <c r="AJ381" s="1084"/>
      <c r="AK381" s="1077"/>
      <c r="AL381" s="1077"/>
      <c r="AM381" s="1078"/>
      <c r="AN381" s="1057"/>
      <c r="AO381" s="1188"/>
      <c r="AP381" s="1093"/>
      <c r="AQ381" s="1093"/>
      <c r="AR381" s="1093"/>
      <c r="AS381" s="1093"/>
      <c r="AT381" s="1093"/>
      <c r="AU381" s="1093"/>
      <c r="AV381" s="1093"/>
      <c r="AW381" s="1093"/>
      <c r="AX381" s="1093"/>
      <c r="AY381" s="1093"/>
      <c r="AZ381" s="1179"/>
      <c r="BA381" s="1180"/>
      <c r="BB381" s="1181"/>
      <c r="BC381" s="1181"/>
      <c r="BD381" s="1181"/>
      <c r="BE381" s="1178"/>
    </row>
    <row r="382" spans="1:57" ht="30" customHeight="1" thickBot="1">
      <c r="A382" s="1210"/>
      <c r="B382" s="1036"/>
      <c r="C382" s="739"/>
      <c r="D382" s="1057"/>
      <c r="E382" s="1061"/>
      <c r="F382" s="1057"/>
      <c r="G382" s="1061"/>
      <c r="H382" s="24" t="s">
        <v>387</v>
      </c>
      <c r="I382" s="71" t="s">
        <v>968</v>
      </c>
      <c r="J382" s="1139"/>
      <c r="K382" s="1104"/>
      <c r="L382" s="739"/>
      <c r="M382" s="1106"/>
      <c r="N382" s="1095"/>
      <c r="O382" s="739"/>
      <c r="P382" s="23" t="s">
        <v>360</v>
      </c>
      <c r="Q382" s="22" t="s">
        <v>361</v>
      </c>
      <c r="R382" s="22">
        <f>+IFERROR(VLOOKUP(Q382,[14]DATOS!$E$2:$F$17,2,FALSE),"")</f>
        <v>15</v>
      </c>
      <c r="S382" s="1064"/>
      <c r="T382" s="1064"/>
      <c r="U382" s="1064"/>
      <c r="V382" s="1064"/>
      <c r="W382" s="1064"/>
      <c r="X382" s="1064"/>
      <c r="Y382" s="739"/>
      <c r="Z382" s="1064"/>
      <c r="AA382" s="739"/>
      <c r="AB382" s="1114"/>
      <c r="AC382" s="1073"/>
      <c r="AD382" s="1073"/>
      <c r="AE382" s="1076"/>
      <c r="AF382" s="739"/>
      <c r="AG382" s="739"/>
      <c r="AH382" s="739"/>
      <c r="AI382" s="1082"/>
      <c r="AJ382" s="1084"/>
      <c r="AK382" s="1077"/>
      <c r="AL382" s="1077"/>
      <c r="AM382" s="1078"/>
      <c r="AN382" s="1057"/>
      <c r="AO382" s="1188"/>
      <c r="AP382" s="1093"/>
      <c r="AQ382" s="1093"/>
      <c r="AR382" s="1093"/>
      <c r="AS382" s="1093"/>
      <c r="AT382" s="1093"/>
      <c r="AU382" s="1093"/>
      <c r="AV382" s="1093"/>
      <c r="AW382" s="1093"/>
      <c r="AX382" s="1093"/>
      <c r="AY382" s="1093"/>
      <c r="AZ382" s="1179"/>
      <c r="BA382" s="1180"/>
      <c r="BB382" s="1181"/>
      <c r="BC382" s="1181"/>
      <c r="BD382" s="1181"/>
      <c r="BE382" s="1178"/>
    </row>
    <row r="383" spans="1:57" ht="30" customHeight="1" thickBot="1">
      <c r="A383" s="1210"/>
      <c r="B383" s="1036"/>
      <c r="C383" s="739"/>
      <c r="D383" s="1057"/>
      <c r="E383" s="1061"/>
      <c r="F383" s="1057"/>
      <c r="G383" s="1061"/>
      <c r="H383" s="24" t="s">
        <v>390</v>
      </c>
      <c r="I383" s="71" t="s">
        <v>968</v>
      </c>
      <c r="J383" s="1139"/>
      <c r="K383" s="1104"/>
      <c r="L383" s="739"/>
      <c r="M383" s="1106"/>
      <c r="N383" s="1095"/>
      <c r="O383" s="739"/>
      <c r="P383" s="23" t="s">
        <v>364</v>
      </c>
      <c r="Q383" s="22" t="s">
        <v>365</v>
      </c>
      <c r="R383" s="22">
        <f>+IFERROR(VLOOKUP(Q383,[14]DATOS!$E$2:$F$17,2,FALSE),"")</f>
        <v>15</v>
      </c>
      <c r="S383" s="1064"/>
      <c r="T383" s="1064"/>
      <c r="U383" s="1064"/>
      <c r="V383" s="1064"/>
      <c r="W383" s="1064"/>
      <c r="X383" s="1064"/>
      <c r="Y383" s="739"/>
      <c r="Z383" s="1064"/>
      <c r="AA383" s="739"/>
      <c r="AB383" s="1114"/>
      <c r="AC383" s="1073"/>
      <c r="AD383" s="1073"/>
      <c r="AE383" s="1076"/>
      <c r="AF383" s="739"/>
      <c r="AG383" s="739"/>
      <c r="AH383" s="739"/>
      <c r="AI383" s="1082"/>
      <c r="AJ383" s="1084"/>
      <c r="AK383" s="1077"/>
      <c r="AL383" s="1077"/>
      <c r="AM383" s="1078"/>
      <c r="AN383" s="1057"/>
      <c r="AO383" s="1188"/>
      <c r="AP383" s="1093"/>
      <c r="AQ383" s="1093"/>
      <c r="AR383" s="1093"/>
      <c r="AS383" s="1093"/>
      <c r="AT383" s="1093"/>
      <c r="AU383" s="1093"/>
      <c r="AV383" s="1093"/>
      <c r="AW383" s="1093"/>
      <c r="AX383" s="1093"/>
      <c r="AY383" s="1093"/>
      <c r="AZ383" s="1179"/>
      <c r="BA383" s="1180"/>
      <c r="BB383" s="1181"/>
      <c r="BC383" s="1181"/>
      <c r="BD383" s="1181"/>
      <c r="BE383" s="1178"/>
    </row>
    <row r="384" spans="1:57" ht="18.75" customHeight="1" thickBot="1">
      <c r="A384" s="1210"/>
      <c r="B384" s="1036"/>
      <c r="C384" s="739"/>
      <c r="D384" s="1057"/>
      <c r="E384" s="1061"/>
      <c r="F384" s="1057"/>
      <c r="G384" s="1061"/>
      <c r="H384" s="1096" t="s">
        <v>395</v>
      </c>
      <c r="I384" s="71" t="s">
        <v>968</v>
      </c>
      <c r="J384" s="1139"/>
      <c r="K384" s="1104"/>
      <c r="L384" s="739"/>
      <c r="M384" s="1106"/>
      <c r="N384" s="1095"/>
      <c r="O384" s="739"/>
      <c r="P384" s="23" t="s">
        <v>368</v>
      </c>
      <c r="Q384" s="22" t="s">
        <v>369</v>
      </c>
      <c r="R384" s="22">
        <f>+IFERROR(VLOOKUP(Q384,[14]DATOS!$E$2:$F$17,2,FALSE),"")</f>
        <v>15</v>
      </c>
      <c r="S384" s="1064"/>
      <c r="T384" s="1064"/>
      <c r="U384" s="1064"/>
      <c r="V384" s="1064"/>
      <c r="W384" s="1064"/>
      <c r="X384" s="1064"/>
      <c r="Y384" s="739"/>
      <c r="Z384" s="1064"/>
      <c r="AA384" s="739"/>
      <c r="AB384" s="1114"/>
      <c r="AC384" s="1073"/>
      <c r="AD384" s="1073"/>
      <c r="AE384" s="1076"/>
      <c r="AF384" s="739"/>
      <c r="AG384" s="739"/>
      <c r="AH384" s="739"/>
      <c r="AI384" s="1082"/>
      <c r="AJ384" s="1084"/>
      <c r="AK384" s="1077"/>
      <c r="AL384" s="1077"/>
      <c r="AM384" s="1078"/>
      <c r="AN384" s="1057"/>
      <c r="AO384" s="1188"/>
      <c r="AP384" s="1093"/>
      <c r="AQ384" s="1093"/>
      <c r="AR384" s="1093"/>
      <c r="AS384" s="1093"/>
      <c r="AT384" s="1093"/>
      <c r="AU384" s="1093"/>
      <c r="AV384" s="1093"/>
      <c r="AW384" s="1093"/>
      <c r="AX384" s="1093"/>
      <c r="AY384" s="1093"/>
      <c r="AZ384" s="1179"/>
      <c r="BA384" s="1180"/>
      <c r="BB384" s="1181"/>
      <c r="BC384" s="1181"/>
      <c r="BD384" s="1181"/>
      <c r="BE384" s="1178"/>
    </row>
    <row r="385" spans="1:57" ht="45.75" customHeight="1" thickBot="1">
      <c r="A385" s="1210"/>
      <c r="B385" s="1036"/>
      <c r="C385" s="739"/>
      <c r="D385" s="1057"/>
      <c r="E385" s="1061"/>
      <c r="F385" s="1057"/>
      <c r="G385" s="1061"/>
      <c r="H385" s="1096"/>
      <c r="I385" s="71" t="s">
        <v>968</v>
      </c>
      <c r="J385" s="1139"/>
      <c r="K385" s="1104"/>
      <c r="L385" s="739"/>
      <c r="M385" s="1106"/>
      <c r="N385" s="1095"/>
      <c r="O385" s="739"/>
      <c r="P385" s="23" t="s">
        <v>372</v>
      </c>
      <c r="Q385" s="22" t="s">
        <v>373</v>
      </c>
      <c r="R385" s="22">
        <f>+IFERROR(VLOOKUP(Q385,[14]DATOS!$E$2:$F$17,2,FALSE),"")</f>
        <v>15</v>
      </c>
      <c r="S385" s="1064"/>
      <c r="T385" s="1064"/>
      <c r="U385" s="1064"/>
      <c r="V385" s="1064"/>
      <c r="W385" s="1064"/>
      <c r="X385" s="1064"/>
      <c r="Y385" s="739"/>
      <c r="Z385" s="1064"/>
      <c r="AA385" s="739"/>
      <c r="AB385" s="1114"/>
      <c r="AC385" s="1073"/>
      <c r="AD385" s="1073"/>
      <c r="AE385" s="1076"/>
      <c r="AF385" s="739"/>
      <c r="AG385" s="739"/>
      <c r="AH385" s="739"/>
      <c r="AI385" s="1082"/>
      <c r="AJ385" s="1084"/>
      <c r="AK385" s="1077"/>
      <c r="AL385" s="1077"/>
      <c r="AM385" s="1078"/>
      <c r="AN385" s="1057"/>
      <c r="AO385" s="1188"/>
      <c r="AP385" s="1093"/>
      <c r="AQ385" s="1093"/>
      <c r="AR385" s="1093"/>
      <c r="AS385" s="1093"/>
      <c r="AT385" s="1093"/>
      <c r="AU385" s="1093"/>
      <c r="AV385" s="1093"/>
      <c r="AW385" s="1093"/>
      <c r="AX385" s="1093"/>
      <c r="AY385" s="1093"/>
      <c r="AZ385" s="1179"/>
      <c r="BA385" s="1180"/>
      <c r="BB385" s="1181"/>
      <c r="BC385" s="1181"/>
      <c r="BD385" s="1181"/>
      <c r="BE385" s="1178"/>
    </row>
    <row r="386" spans="1:57" ht="174" customHeight="1" thickBot="1">
      <c r="A386" s="1210"/>
      <c r="B386" s="1036"/>
      <c r="C386" s="739"/>
      <c r="D386" s="1057"/>
      <c r="E386" s="1061"/>
      <c r="F386" s="1057"/>
      <c r="G386" s="1061"/>
      <c r="H386" s="1079" t="s">
        <v>397</v>
      </c>
      <c r="I386" s="71" t="s">
        <v>968</v>
      </c>
      <c r="J386" s="1139"/>
      <c r="K386" s="1104"/>
      <c r="L386" s="739"/>
      <c r="M386" s="1106"/>
      <c r="N386" s="1095"/>
      <c r="O386" s="739"/>
      <c r="P386" s="23" t="s">
        <v>376</v>
      </c>
      <c r="Q386" s="26" t="s">
        <v>377</v>
      </c>
      <c r="R386" s="22">
        <f>+IFERROR(VLOOKUP(Q386,[14]DATOS!$E$2:$F$17,2,FALSE),"")</f>
        <v>10</v>
      </c>
      <c r="S386" s="1064"/>
      <c r="T386" s="1064"/>
      <c r="U386" s="1064"/>
      <c r="V386" s="1064"/>
      <c r="W386" s="1064"/>
      <c r="X386" s="1064"/>
      <c r="Y386" s="739"/>
      <c r="Z386" s="1064"/>
      <c r="AA386" s="739"/>
      <c r="AB386" s="1114"/>
      <c r="AC386" s="1073"/>
      <c r="AD386" s="1073"/>
      <c r="AE386" s="1076"/>
      <c r="AF386" s="739"/>
      <c r="AG386" s="739"/>
      <c r="AH386" s="739"/>
      <c r="AI386" s="1082"/>
      <c r="AJ386" s="1084"/>
      <c r="AK386" s="1077"/>
      <c r="AL386" s="1077"/>
      <c r="AM386" s="1078"/>
      <c r="AN386" s="1057"/>
      <c r="AO386" s="1188"/>
      <c r="AP386" s="1093"/>
      <c r="AQ386" s="1093"/>
      <c r="AR386" s="1093"/>
      <c r="AS386" s="1093"/>
      <c r="AT386" s="1093"/>
      <c r="AU386" s="1093"/>
      <c r="AV386" s="1093"/>
      <c r="AW386" s="1093"/>
      <c r="AX386" s="1093"/>
      <c r="AY386" s="1093"/>
      <c r="AZ386" s="1179"/>
      <c r="BA386" s="1180"/>
      <c r="BB386" s="1181"/>
      <c r="BC386" s="1181"/>
      <c r="BD386" s="1181"/>
      <c r="BE386" s="1178"/>
    </row>
    <row r="387" spans="1:57" ht="26.25" customHeight="1" thickBot="1">
      <c r="A387" s="1210"/>
      <c r="B387" s="1036"/>
      <c r="C387" s="739"/>
      <c r="D387" s="1057"/>
      <c r="E387" s="1061"/>
      <c r="F387" s="1057"/>
      <c r="G387" s="1061"/>
      <c r="H387" s="1080"/>
      <c r="I387" s="71" t="s">
        <v>968</v>
      </c>
      <c r="J387" s="1139"/>
      <c r="K387" s="1104"/>
      <c r="L387" s="739"/>
      <c r="M387" s="1106"/>
      <c r="N387" s="1061"/>
      <c r="O387" s="739"/>
      <c r="P387" s="1063"/>
      <c r="Q387" s="1063"/>
      <c r="R387" s="1063"/>
      <c r="S387" s="1064"/>
      <c r="T387" s="1064"/>
      <c r="U387" s="1064"/>
      <c r="V387" s="1064"/>
      <c r="W387" s="1064"/>
      <c r="X387" s="1064"/>
      <c r="Y387" s="739"/>
      <c r="Z387" s="1064"/>
      <c r="AA387" s="739"/>
      <c r="AB387" s="1114"/>
      <c r="AC387" s="1073"/>
      <c r="AD387" s="1073"/>
      <c r="AE387" s="1076"/>
      <c r="AF387" s="739"/>
      <c r="AG387" s="739"/>
      <c r="AH387" s="739"/>
      <c r="AI387" s="1083"/>
      <c r="AJ387" s="1116" t="s">
        <v>1160</v>
      </c>
      <c r="AK387" s="1118" t="s">
        <v>1022</v>
      </c>
      <c r="AL387" s="1118" t="s">
        <v>1023</v>
      </c>
      <c r="AM387" s="1072" t="s">
        <v>1046</v>
      </c>
      <c r="AN387" s="1158"/>
      <c r="AO387" s="1188"/>
      <c r="AP387" s="1093"/>
      <c r="AQ387" s="1093"/>
      <c r="AR387" s="1093"/>
      <c r="AS387" s="1093"/>
      <c r="AT387" s="1093"/>
      <c r="AU387" s="1093"/>
      <c r="AV387" s="1093"/>
      <c r="AW387" s="1093"/>
      <c r="AX387" s="1093"/>
      <c r="AY387" s="1093"/>
      <c r="AZ387" s="1179"/>
      <c r="BA387" s="1180"/>
      <c r="BB387" s="1181"/>
      <c r="BC387" s="1181"/>
      <c r="BD387" s="1181"/>
      <c r="BE387" s="1178"/>
    </row>
    <row r="388" spans="1:57" ht="18.75" customHeight="1" thickBot="1">
      <c r="A388" s="1210"/>
      <c r="B388" s="1036"/>
      <c r="C388" s="739"/>
      <c r="D388" s="1057"/>
      <c r="E388" s="1061"/>
      <c r="F388" s="1057"/>
      <c r="G388" s="1061"/>
      <c r="H388" s="1096" t="s">
        <v>398</v>
      </c>
      <c r="I388" s="71" t="s">
        <v>968</v>
      </c>
      <c r="J388" s="1139"/>
      <c r="K388" s="1104"/>
      <c r="L388" s="739"/>
      <c r="M388" s="1106"/>
      <c r="N388" s="1061"/>
      <c r="O388" s="739"/>
      <c r="P388" s="1064"/>
      <c r="Q388" s="1064"/>
      <c r="R388" s="1064"/>
      <c r="S388" s="1064"/>
      <c r="T388" s="1064"/>
      <c r="U388" s="1064"/>
      <c r="V388" s="1064"/>
      <c r="W388" s="1064"/>
      <c r="X388" s="1064"/>
      <c r="Y388" s="739"/>
      <c r="Z388" s="1064"/>
      <c r="AA388" s="739"/>
      <c r="AB388" s="1114"/>
      <c r="AC388" s="1073"/>
      <c r="AD388" s="1073"/>
      <c r="AE388" s="1076"/>
      <c r="AF388" s="739"/>
      <c r="AG388" s="739"/>
      <c r="AH388" s="739"/>
      <c r="AI388" s="1083"/>
      <c r="AJ388" s="1117"/>
      <c r="AK388" s="1119"/>
      <c r="AL388" s="1119"/>
      <c r="AM388" s="739"/>
      <c r="AN388" s="1158"/>
      <c r="AO388" s="1188"/>
      <c r="AP388" s="1093"/>
      <c r="AQ388" s="1093"/>
      <c r="AR388" s="1093"/>
      <c r="AS388" s="1093"/>
      <c r="AT388" s="1093"/>
      <c r="AU388" s="1093"/>
      <c r="AV388" s="1093"/>
      <c r="AW388" s="1093"/>
      <c r="AX388" s="1093"/>
      <c r="AY388" s="1093"/>
      <c r="AZ388" s="1179"/>
      <c r="BA388" s="1180"/>
      <c r="BB388" s="1181"/>
      <c r="BC388" s="1181"/>
      <c r="BD388" s="1181"/>
      <c r="BE388" s="1178"/>
    </row>
    <row r="389" spans="1:57" ht="9.75" customHeight="1" thickBot="1">
      <c r="A389" s="1210"/>
      <c r="B389" s="1036"/>
      <c r="C389" s="739"/>
      <c r="D389" s="1057"/>
      <c r="E389" s="1061"/>
      <c r="F389" s="1057"/>
      <c r="G389" s="1061"/>
      <c r="H389" s="1096"/>
      <c r="I389" s="71" t="s">
        <v>968</v>
      </c>
      <c r="J389" s="1139"/>
      <c r="K389" s="1104"/>
      <c r="L389" s="739"/>
      <c r="M389" s="1106"/>
      <c r="N389" s="1061"/>
      <c r="O389" s="739"/>
      <c r="P389" s="1064"/>
      <c r="Q389" s="1064"/>
      <c r="R389" s="1064"/>
      <c r="S389" s="1064"/>
      <c r="T389" s="1064"/>
      <c r="U389" s="1064"/>
      <c r="V389" s="1064"/>
      <c r="W389" s="1064"/>
      <c r="X389" s="1064"/>
      <c r="Y389" s="739"/>
      <c r="Z389" s="1064"/>
      <c r="AA389" s="739"/>
      <c r="AB389" s="1114"/>
      <c r="AC389" s="1073"/>
      <c r="AD389" s="1073"/>
      <c r="AE389" s="1076"/>
      <c r="AF389" s="739"/>
      <c r="AG389" s="739"/>
      <c r="AH389" s="739"/>
      <c r="AI389" s="1083"/>
      <c r="AJ389" s="1117"/>
      <c r="AK389" s="1119"/>
      <c r="AL389" s="1119"/>
      <c r="AM389" s="739"/>
      <c r="AN389" s="1158"/>
      <c r="AO389" s="1188"/>
      <c r="AP389" s="1093"/>
      <c r="AQ389" s="1093"/>
      <c r="AR389" s="1093"/>
      <c r="AS389" s="1093"/>
      <c r="AT389" s="1093"/>
      <c r="AU389" s="1093"/>
      <c r="AV389" s="1093"/>
      <c r="AW389" s="1093"/>
      <c r="AX389" s="1093"/>
      <c r="AY389" s="1093"/>
      <c r="AZ389" s="1179"/>
      <c r="BA389" s="1180"/>
      <c r="BB389" s="1181"/>
      <c r="BC389" s="1181"/>
      <c r="BD389" s="1181"/>
      <c r="BE389" s="1178"/>
    </row>
    <row r="390" spans="1:57" ht="18.75" customHeight="1" thickBot="1">
      <c r="A390" s="1210"/>
      <c r="B390" s="1036"/>
      <c r="C390" s="739"/>
      <c r="D390" s="1057"/>
      <c r="E390" s="1061"/>
      <c r="F390" s="1057"/>
      <c r="G390" s="1061"/>
      <c r="H390" s="1096" t="s">
        <v>399</v>
      </c>
      <c r="I390" s="71" t="s">
        <v>968</v>
      </c>
      <c r="J390" s="1139"/>
      <c r="K390" s="1104"/>
      <c r="L390" s="739"/>
      <c r="M390" s="1106"/>
      <c r="N390" s="1061"/>
      <c r="O390" s="739"/>
      <c r="P390" s="1064"/>
      <c r="Q390" s="1064"/>
      <c r="R390" s="1064"/>
      <c r="S390" s="1064"/>
      <c r="T390" s="1064"/>
      <c r="U390" s="1064"/>
      <c r="V390" s="1064"/>
      <c r="W390" s="1064"/>
      <c r="X390" s="1064"/>
      <c r="Y390" s="739"/>
      <c r="Z390" s="1064"/>
      <c r="AA390" s="739"/>
      <c r="AB390" s="1114"/>
      <c r="AC390" s="1073"/>
      <c r="AD390" s="1073"/>
      <c r="AE390" s="1076"/>
      <c r="AF390" s="739"/>
      <c r="AG390" s="739"/>
      <c r="AH390" s="739"/>
      <c r="AI390" s="1083"/>
      <c r="AJ390" s="1117"/>
      <c r="AK390" s="1119"/>
      <c r="AL390" s="1119"/>
      <c r="AM390" s="739"/>
      <c r="AN390" s="1158"/>
      <c r="AO390" s="1188"/>
      <c r="AP390" s="1093"/>
      <c r="AQ390" s="1093"/>
      <c r="AR390" s="1093"/>
      <c r="AS390" s="1093"/>
      <c r="AT390" s="1093"/>
      <c r="AU390" s="1093"/>
      <c r="AV390" s="1093"/>
      <c r="AW390" s="1093"/>
      <c r="AX390" s="1093"/>
      <c r="AY390" s="1093"/>
      <c r="AZ390" s="1179"/>
      <c r="BA390" s="1180"/>
      <c r="BB390" s="1181"/>
      <c r="BC390" s="1181"/>
      <c r="BD390" s="1181"/>
      <c r="BE390" s="1178"/>
    </row>
    <row r="391" spans="1:57" ht="12.75" customHeight="1" thickBot="1">
      <c r="A391" s="1210"/>
      <c r="B391" s="1036"/>
      <c r="C391" s="739"/>
      <c r="D391" s="1057"/>
      <c r="E391" s="1061"/>
      <c r="F391" s="1057"/>
      <c r="G391" s="1061"/>
      <c r="H391" s="1096"/>
      <c r="I391" s="71" t="s">
        <v>968</v>
      </c>
      <c r="J391" s="1139"/>
      <c r="K391" s="1104"/>
      <c r="L391" s="739"/>
      <c r="M391" s="1106"/>
      <c r="N391" s="1061"/>
      <c r="O391" s="739"/>
      <c r="P391" s="1064"/>
      <c r="Q391" s="1064"/>
      <c r="R391" s="1064"/>
      <c r="S391" s="1064"/>
      <c r="T391" s="1064"/>
      <c r="U391" s="1064"/>
      <c r="V391" s="1064"/>
      <c r="W391" s="1064"/>
      <c r="X391" s="1064"/>
      <c r="Y391" s="739"/>
      <c r="Z391" s="1064"/>
      <c r="AA391" s="739"/>
      <c r="AB391" s="1114"/>
      <c r="AC391" s="1073"/>
      <c r="AD391" s="1073"/>
      <c r="AE391" s="1076"/>
      <c r="AF391" s="739"/>
      <c r="AG391" s="739"/>
      <c r="AH391" s="739"/>
      <c r="AI391" s="1083"/>
      <c r="AJ391" s="1117"/>
      <c r="AK391" s="1119"/>
      <c r="AL391" s="1119"/>
      <c r="AM391" s="739"/>
      <c r="AN391" s="1158"/>
      <c r="AO391" s="1188"/>
      <c r="AP391" s="1093"/>
      <c r="AQ391" s="1093"/>
      <c r="AR391" s="1093"/>
      <c r="AS391" s="1093"/>
      <c r="AT391" s="1093"/>
      <c r="AU391" s="1093"/>
      <c r="AV391" s="1093"/>
      <c r="AW391" s="1093"/>
      <c r="AX391" s="1093"/>
      <c r="AY391" s="1093"/>
      <c r="AZ391" s="1179"/>
      <c r="BA391" s="1180"/>
      <c r="BB391" s="1181"/>
      <c r="BC391" s="1181"/>
      <c r="BD391" s="1181"/>
      <c r="BE391" s="1178"/>
    </row>
    <row r="392" spans="1:57" ht="18.75" customHeight="1" thickBot="1">
      <c r="A392" s="1210"/>
      <c r="B392" s="1036"/>
      <c r="C392" s="739"/>
      <c r="D392" s="1057"/>
      <c r="E392" s="1061"/>
      <c r="F392" s="1057"/>
      <c r="G392" s="1061"/>
      <c r="H392" s="1096" t="s">
        <v>400</v>
      </c>
      <c r="I392" s="71" t="s">
        <v>968</v>
      </c>
      <c r="J392" s="1139"/>
      <c r="K392" s="1104"/>
      <c r="L392" s="739"/>
      <c r="M392" s="1106"/>
      <c r="N392" s="1061"/>
      <c r="O392" s="739"/>
      <c r="P392" s="1064"/>
      <c r="Q392" s="1064"/>
      <c r="R392" s="1064"/>
      <c r="S392" s="1064"/>
      <c r="T392" s="1064"/>
      <c r="U392" s="1064"/>
      <c r="V392" s="1064"/>
      <c r="W392" s="1064"/>
      <c r="X392" s="1064"/>
      <c r="Y392" s="739"/>
      <c r="Z392" s="1064"/>
      <c r="AA392" s="739"/>
      <c r="AB392" s="1114"/>
      <c r="AC392" s="1073"/>
      <c r="AD392" s="1073"/>
      <c r="AE392" s="1076"/>
      <c r="AF392" s="739"/>
      <c r="AG392" s="739"/>
      <c r="AH392" s="739"/>
      <c r="AI392" s="1083"/>
      <c r="AJ392" s="1117"/>
      <c r="AK392" s="1119"/>
      <c r="AL392" s="1119"/>
      <c r="AM392" s="739"/>
      <c r="AN392" s="1158"/>
      <c r="AO392" s="1188"/>
      <c r="AP392" s="1093"/>
      <c r="AQ392" s="1093"/>
      <c r="AR392" s="1093"/>
      <c r="AS392" s="1093"/>
      <c r="AT392" s="1093"/>
      <c r="AU392" s="1093"/>
      <c r="AV392" s="1093"/>
      <c r="AW392" s="1093"/>
      <c r="AX392" s="1093"/>
      <c r="AY392" s="1093"/>
      <c r="AZ392" s="1179"/>
      <c r="BA392" s="1180"/>
      <c r="BB392" s="1181"/>
      <c r="BC392" s="1181"/>
      <c r="BD392" s="1181"/>
      <c r="BE392" s="1178"/>
    </row>
    <row r="393" spans="1:57" ht="12.75" customHeight="1" thickBot="1">
      <c r="A393" s="1210"/>
      <c r="B393" s="1036"/>
      <c r="C393" s="739"/>
      <c r="D393" s="1057"/>
      <c r="E393" s="1061"/>
      <c r="F393" s="1057"/>
      <c r="G393" s="1061"/>
      <c r="H393" s="1096"/>
      <c r="I393" s="71" t="s">
        <v>968</v>
      </c>
      <c r="J393" s="1139"/>
      <c r="K393" s="1104"/>
      <c r="L393" s="739"/>
      <c r="M393" s="1106"/>
      <c r="N393" s="1061"/>
      <c r="O393" s="739"/>
      <c r="P393" s="1064"/>
      <c r="Q393" s="1064"/>
      <c r="R393" s="1064"/>
      <c r="S393" s="1064"/>
      <c r="T393" s="1064"/>
      <c r="U393" s="1064"/>
      <c r="V393" s="1064"/>
      <c r="W393" s="1064"/>
      <c r="X393" s="1064"/>
      <c r="Y393" s="739"/>
      <c r="Z393" s="1064"/>
      <c r="AA393" s="739"/>
      <c r="AB393" s="1114"/>
      <c r="AC393" s="1073"/>
      <c r="AD393" s="1073"/>
      <c r="AE393" s="1076"/>
      <c r="AF393" s="739"/>
      <c r="AG393" s="739"/>
      <c r="AH393" s="739"/>
      <c r="AI393" s="1083"/>
      <c r="AJ393" s="1117"/>
      <c r="AK393" s="1119"/>
      <c r="AL393" s="1119"/>
      <c r="AM393" s="739"/>
      <c r="AN393" s="1158"/>
      <c r="AO393" s="1188"/>
      <c r="AP393" s="1093"/>
      <c r="AQ393" s="1093"/>
      <c r="AR393" s="1093"/>
      <c r="AS393" s="1093"/>
      <c r="AT393" s="1093"/>
      <c r="AU393" s="1093"/>
      <c r="AV393" s="1093"/>
      <c r="AW393" s="1093"/>
      <c r="AX393" s="1093"/>
      <c r="AY393" s="1093"/>
      <c r="AZ393" s="1179"/>
      <c r="BA393" s="1180"/>
      <c r="BB393" s="1181"/>
      <c r="BC393" s="1181"/>
      <c r="BD393" s="1181"/>
      <c r="BE393" s="1178"/>
    </row>
    <row r="394" spans="1:57" ht="14.25" customHeight="1" thickBot="1">
      <c r="A394" s="1210"/>
      <c r="B394" s="1036"/>
      <c r="C394" s="739"/>
      <c r="D394" s="1057"/>
      <c r="E394" s="1061"/>
      <c r="F394" s="1057"/>
      <c r="G394" s="1061"/>
      <c r="H394" s="1079" t="s">
        <v>401</v>
      </c>
      <c r="I394" s="71" t="s">
        <v>968</v>
      </c>
      <c r="J394" s="1139"/>
      <c r="K394" s="1104"/>
      <c r="L394" s="739"/>
      <c r="M394" s="1106"/>
      <c r="N394" s="1061"/>
      <c r="O394" s="739"/>
      <c r="P394" s="1064"/>
      <c r="Q394" s="1064"/>
      <c r="R394" s="1064"/>
      <c r="S394" s="1064"/>
      <c r="T394" s="1064"/>
      <c r="U394" s="1064"/>
      <c r="V394" s="1064"/>
      <c r="W394" s="1064"/>
      <c r="X394" s="1064"/>
      <c r="Y394" s="739"/>
      <c r="Z394" s="1064"/>
      <c r="AA394" s="739"/>
      <c r="AB394" s="1114"/>
      <c r="AC394" s="1073"/>
      <c r="AD394" s="1073"/>
      <c r="AE394" s="1076"/>
      <c r="AF394" s="739"/>
      <c r="AG394" s="739"/>
      <c r="AH394" s="739"/>
      <c r="AI394" s="1083"/>
      <c r="AJ394" s="1117"/>
      <c r="AK394" s="1119"/>
      <c r="AL394" s="1119"/>
      <c r="AM394" s="739"/>
      <c r="AN394" s="1158"/>
      <c r="AO394" s="1188"/>
      <c r="AP394" s="1093"/>
      <c r="AQ394" s="1093"/>
      <c r="AR394" s="1093"/>
      <c r="AS394" s="1093"/>
      <c r="AT394" s="1093"/>
      <c r="AU394" s="1093"/>
      <c r="AV394" s="1093"/>
      <c r="AW394" s="1093"/>
      <c r="AX394" s="1093"/>
      <c r="AY394" s="1093"/>
      <c r="AZ394" s="1179"/>
      <c r="BA394" s="1180"/>
      <c r="BB394" s="1181"/>
      <c r="BC394" s="1181"/>
      <c r="BD394" s="1181"/>
      <c r="BE394" s="1178"/>
    </row>
    <row r="395" spans="1:57" ht="13.5" customHeight="1" thickBot="1">
      <c r="A395" s="1210"/>
      <c r="B395" s="1036"/>
      <c r="C395" s="739"/>
      <c r="D395" s="1057"/>
      <c r="E395" s="1061"/>
      <c r="F395" s="1057"/>
      <c r="G395" s="1061"/>
      <c r="H395" s="1080"/>
      <c r="I395" s="71" t="s">
        <v>968</v>
      </c>
      <c r="J395" s="1139"/>
      <c r="K395" s="1104"/>
      <c r="L395" s="739"/>
      <c r="M395" s="1106"/>
      <c r="N395" s="1061"/>
      <c r="O395" s="739"/>
      <c r="P395" s="1064"/>
      <c r="Q395" s="1064"/>
      <c r="R395" s="1064"/>
      <c r="S395" s="1064"/>
      <c r="T395" s="1064"/>
      <c r="U395" s="1064"/>
      <c r="V395" s="1064"/>
      <c r="W395" s="1064"/>
      <c r="X395" s="1064"/>
      <c r="Y395" s="739"/>
      <c r="Z395" s="1064"/>
      <c r="AA395" s="739"/>
      <c r="AB395" s="1114"/>
      <c r="AC395" s="1073"/>
      <c r="AD395" s="1073"/>
      <c r="AE395" s="1076"/>
      <c r="AF395" s="739"/>
      <c r="AG395" s="739"/>
      <c r="AH395" s="739"/>
      <c r="AI395" s="1083"/>
      <c r="AJ395" s="1117"/>
      <c r="AK395" s="1119"/>
      <c r="AL395" s="1119"/>
      <c r="AM395" s="739"/>
      <c r="AN395" s="1158"/>
      <c r="AO395" s="1188"/>
      <c r="AP395" s="1093"/>
      <c r="AQ395" s="1093"/>
      <c r="AR395" s="1093"/>
      <c r="AS395" s="1093"/>
      <c r="AT395" s="1093"/>
      <c r="AU395" s="1093"/>
      <c r="AV395" s="1093"/>
      <c r="AW395" s="1093"/>
      <c r="AX395" s="1093"/>
      <c r="AY395" s="1093"/>
      <c r="AZ395" s="1179"/>
      <c r="BA395" s="1180"/>
      <c r="BB395" s="1181"/>
      <c r="BC395" s="1181"/>
      <c r="BD395" s="1181"/>
      <c r="BE395" s="1178"/>
    </row>
    <row r="396" spans="1:57" ht="18.75" customHeight="1" thickBot="1">
      <c r="A396" s="1210"/>
      <c r="B396" s="1036"/>
      <c r="C396" s="739"/>
      <c r="D396" s="1057"/>
      <c r="E396" s="1061"/>
      <c r="F396" s="1057"/>
      <c r="G396" s="1061"/>
      <c r="H396" s="1086" t="s">
        <v>402</v>
      </c>
      <c r="I396" s="71" t="s">
        <v>968</v>
      </c>
      <c r="J396" s="1139"/>
      <c r="K396" s="1104"/>
      <c r="L396" s="739"/>
      <c r="M396" s="1106"/>
      <c r="N396" s="1061"/>
      <c r="O396" s="739"/>
      <c r="P396" s="1064"/>
      <c r="Q396" s="1064"/>
      <c r="R396" s="1064"/>
      <c r="S396" s="1064"/>
      <c r="T396" s="1064"/>
      <c r="U396" s="1064"/>
      <c r="V396" s="1064"/>
      <c r="W396" s="1064"/>
      <c r="X396" s="1064"/>
      <c r="Y396" s="739"/>
      <c r="Z396" s="1064"/>
      <c r="AA396" s="739"/>
      <c r="AB396" s="1114"/>
      <c r="AC396" s="1073"/>
      <c r="AD396" s="1073"/>
      <c r="AE396" s="1076"/>
      <c r="AF396" s="739"/>
      <c r="AG396" s="739"/>
      <c r="AH396" s="739"/>
      <c r="AI396" s="1083"/>
      <c r="AJ396" s="1117"/>
      <c r="AK396" s="1119"/>
      <c r="AL396" s="1119"/>
      <c r="AM396" s="739"/>
      <c r="AN396" s="1158"/>
      <c r="AO396" s="1188"/>
      <c r="AP396" s="1093"/>
      <c r="AQ396" s="1093"/>
      <c r="AR396" s="1093"/>
      <c r="AS396" s="1093"/>
      <c r="AT396" s="1093"/>
      <c r="AU396" s="1093"/>
      <c r="AV396" s="1093"/>
      <c r="AW396" s="1093"/>
      <c r="AX396" s="1093"/>
      <c r="AY396" s="1093"/>
      <c r="AZ396" s="1179"/>
      <c r="BA396" s="1180"/>
      <c r="BB396" s="1181"/>
      <c r="BC396" s="1181"/>
      <c r="BD396" s="1181"/>
      <c r="BE396" s="1178"/>
    </row>
    <row r="397" spans="1:57" ht="15.75" customHeight="1" thickBot="1">
      <c r="A397" s="1211"/>
      <c r="B397" s="1037"/>
      <c r="C397" s="740"/>
      <c r="D397" s="1149"/>
      <c r="E397" s="1062"/>
      <c r="F397" s="1149"/>
      <c r="G397" s="1062"/>
      <c r="H397" s="1140"/>
      <c r="I397" s="71" t="s">
        <v>968</v>
      </c>
      <c r="J397" s="1150"/>
      <c r="K397" s="1151"/>
      <c r="L397" s="739"/>
      <c r="M397" s="1154"/>
      <c r="N397" s="1062"/>
      <c r="O397" s="740"/>
      <c r="P397" s="1133"/>
      <c r="Q397" s="1133"/>
      <c r="R397" s="1133"/>
      <c r="S397" s="1133"/>
      <c r="T397" s="1133"/>
      <c r="U397" s="1133"/>
      <c r="V397" s="1133"/>
      <c r="W397" s="1133"/>
      <c r="X397" s="1133"/>
      <c r="Y397" s="740"/>
      <c r="Z397" s="1133"/>
      <c r="AA397" s="740"/>
      <c r="AB397" s="1145"/>
      <c r="AC397" s="1073"/>
      <c r="AD397" s="1073"/>
      <c r="AE397" s="1146"/>
      <c r="AF397" s="740"/>
      <c r="AG397" s="740"/>
      <c r="AH397" s="739"/>
      <c r="AI397" s="1134"/>
      <c r="AJ397" s="1214"/>
      <c r="AK397" s="1120"/>
      <c r="AL397" s="1120"/>
      <c r="AM397" s="740"/>
      <c r="AN397" s="1215"/>
      <c r="AO397" s="1206"/>
      <c r="AP397" s="1207"/>
      <c r="AQ397" s="1207"/>
      <c r="AR397" s="1207"/>
      <c r="AS397" s="1207"/>
      <c r="AT397" s="1207"/>
      <c r="AU397" s="1207"/>
      <c r="AV397" s="1207"/>
      <c r="AW397" s="1207"/>
      <c r="AX397" s="1207"/>
      <c r="AY397" s="1207"/>
      <c r="AZ397" s="1212"/>
      <c r="BA397" s="1213"/>
      <c r="BB397" s="1197"/>
      <c r="BC397" s="1197"/>
      <c r="BD397" s="1197"/>
      <c r="BE397" s="1208"/>
    </row>
    <row r="398" spans="1:57" ht="46.5" customHeight="1" thickBot="1">
      <c r="A398" s="1147">
        <v>14</v>
      </c>
      <c r="B398" s="1036" t="s">
        <v>1161</v>
      </c>
      <c r="C398" s="739" t="s">
        <v>1162</v>
      </c>
      <c r="D398" s="1056" t="s">
        <v>334</v>
      </c>
      <c r="E398" s="739" t="s">
        <v>1163</v>
      </c>
      <c r="F398" s="1108" t="s">
        <v>490</v>
      </c>
      <c r="G398" s="1060" t="s">
        <v>338</v>
      </c>
      <c r="H398" s="40" t="s">
        <v>339</v>
      </c>
      <c r="I398" s="71" t="s">
        <v>968</v>
      </c>
      <c r="J398" s="1138">
        <f>COUNTIF(I398:I423,[3]DATOS!$D$24)</f>
        <v>26</v>
      </c>
      <c r="K398" s="1104" t="str">
        <f>+IF(AND(J398&lt;6,J398&gt;0),"Moderado",IF(AND(J398&lt;12,J398&gt;5),"Mayor",IF(AND(J398&lt;20,J398&gt;11),"Catastrófico","Responda las Preguntas de Impacto")))</f>
        <v>Responda las Preguntas de Impacto</v>
      </c>
      <c r="L398" s="1055" t="str">
        <f>IF(AND(EXACT(G398,"Rara vez"),(EXACT(K398,"Moderado"))),"Moderado",IF(AND(EXACT(G398,"Rara vez"),(EXACT(K398,"Mayor"))),"Alto",IF(AND(EXACT(G398,"Rara vez"),(EXACT(K398,"Catastrófico"))),"Extremo",IF(AND(EXACT(G398,"Improbable"),(EXACT(K398,"Moderado"))),"Moderado",IF(AND(EXACT(G398,"Improbable"),(EXACT(K398,"Mayor"))),"Alto",IF(AND(EXACT(G398,"Improbable"),(EXACT(K398,"Catastrófico"))),"Extremo",IF(AND(EXACT(G398,"Posible"),(EXACT(K398,"Moderado"))),"Alto",IF(AND(EXACT(G398,"Posible"),(EXACT(K398,"Mayor"))),"Extremo",IF(AND(EXACT(G398,"Posible"),(EXACT(K398,"Catastrófico"))),"Extremo",IF(AND(EXACT(G398,"Probable"),(EXACT(K398,"Moderado"))),"Alto",IF(AND(EXACT(G398,"Probable"),(EXACT(K398,"Mayor"))),"Extremo",IF(AND(EXACT(G398,"Probable"),(EXACT(K398,"Catastrófico"))),"Extremo",IF(AND(EXACT(G398,"Casi Seguro"),(EXACT(K398,"Moderado"))),"Extremo",IF(AND(EXACT(G398,"Casi Seguro"),(EXACT(K398,"Mayor"))),"Extremo",IF(AND(EXACT(G398,"Casi Seguro"),(EXACT(K398,"Catastrófico"))),"Extremo","")))))))))))))))</f>
        <v/>
      </c>
      <c r="M398" s="1105" t="str">
        <f>IF(EXACT(L398,"Bajo"),"Evitar el Riesgo, Reducir el Riesgo, Compartir el Riesg",IF(EXACT(L398,"Moderado"),"Evitar el Riesgo, Reducir el Riesgo, Compartir el Riesgo",IF(EXACT(L398,"Alto"),"Evitar el Riesgo, Reducir el Riesgo, Compartir el Riesgo",IF(EXACT(L398,"extremo"),"Evitar el Riesgo, Reducir el Riesgo, Compartir el Riesgo",""))))</f>
        <v/>
      </c>
      <c r="N398" s="1112" t="s">
        <v>1164</v>
      </c>
      <c r="O398" s="1059" t="s">
        <v>343</v>
      </c>
      <c r="P398" s="25" t="s">
        <v>344</v>
      </c>
      <c r="Q398" s="22" t="s">
        <v>345</v>
      </c>
      <c r="R398" s="25">
        <f>+IFERROR(VLOOKUP(Q398,[15]DATOS!$E$2:$F$17,2,FALSE),"")</f>
        <v>15</v>
      </c>
      <c r="S398" s="1088">
        <f>SUM(R398:R405)</f>
        <v>100</v>
      </c>
      <c r="T398" s="1088" t="str">
        <f>+IF(AND(S398&lt;=100,S398&gt;=96),"Fuerte",IF(AND(S398&lt;=95,S398&gt;=86),"Moderado",IF(AND(S398&lt;=85,J398&gt;=0),"Débil"," ")))</f>
        <v>Fuerte</v>
      </c>
      <c r="U398" s="1088" t="s">
        <v>346</v>
      </c>
      <c r="V398" s="1088" t="str">
        <f>IF(AND(EXACT(T398,"Fuerte"),(EXACT(U398,"Fuerte"))),"Fuerte",IF(AND(EXACT(T398,"Fuerte"),(EXACT(U398,"Moderado"))),"Moderado",IF(AND(EXACT(T398,"Fuerte"),(EXACT(U398,"Débil"))),"Débil",IF(AND(EXACT(T398,"Moderado"),(EXACT(U398,"Fuerte"))),"Moderado",IF(AND(EXACT(T398,"Moderado"),(EXACT(U398,"Moderado"))),"Moderado",IF(AND(EXACT(T398,"Moderado"),(EXACT(U398,"Débil"))),"Débil",IF(AND(EXACT(T398,"Débil"),(EXACT(U398,"Fuerte"))),"Débil",IF(AND(EXACT(T398,"Débil"),(EXACT(U398,"Moderado"))),"Débil",IF(AND(EXACT(T398,"Débil"),(EXACT(U398,"Débil"))),"Débil",)))))))))</f>
        <v>Fuerte</v>
      </c>
      <c r="W398" s="1088">
        <f>IF(V398="Fuerte",100,IF(V398="Moderado",50,IF(V398="Débil",0)))</f>
        <v>100</v>
      </c>
      <c r="X398" s="1064">
        <f>AVERAGE(W398:W423)</f>
        <v>100</v>
      </c>
      <c r="Y398" s="739" t="s">
        <v>1165</v>
      </c>
      <c r="Z398" s="1064" t="s">
        <v>989</v>
      </c>
      <c r="AA398" s="1152" t="s">
        <v>1166</v>
      </c>
      <c r="AB398" s="1114" t="str">
        <f>+IF(X398=100,"Fuerte",IF(AND(X398&lt;=99,X398&gt;=50),"Moderado",IF(X398&lt;50,"Débil"," ")))</f>
        <v>Fuerte</v>
      </c>
      <c r="AC398" s="1073" t="s">
        <v>349</v>
      </c>
      <c r="AD398" s="1073" t="s">
        <v>349</v>
      </c>
      <c r="AE398" s="1009" t="str">
        <f>IF(AND(OR(AD398="Directamente",AD398="Indirectamente",AD398="No Disminuye"),(AB398="Fuerte"),(AC398="Directamente"),(OR(G398="Rara vez",G398="Improbable",G398="Posible"))),"Rara vez",IF(AND(OR(AD398="Directamente",AD398="Indirectamente",AD398="No Disminuye"),(AB398="Fuerte"),(AC398="Directamente"),(G398="Probable")),"Improbable",IF(AND(OR(AD398="Directamente",AD398="Indirectamente",AD398="No Disminuye"),(AB398="Fuerte"),(AC398="Directamente"),(G398="Casi Seguro")),"Posible",IF(AND(AD398="Directamente",AC398="No disminuye",AB398="Fuerte"),G398,IF(AND(OR(AD398="Directamente",AD398="Indirectamente",AD398="No Disminuye"),AB398="Moderado",AC398="Directamente",(OR(G398="Rara vez",G398="Improbable"))),"Rara vez",IF(AND(OR(AD398="Directamente",AD398="Indirectamente",AD398="No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disminuye",AB398="Moderado"),G398,IF(AB398="Débil",G398," ESTA COMBINACION NO ESTÁ CONTEMPLADA EN LA METODOLOGÍA "))))))))))</f>
        <v>Rara vez</v>
      </c>
      <c r="AF398" s="739" t="str">
        <f>IF(AND(OR(AD398="Directamente",AD398="Indirectamente",AD398="No Disminuye"),AB398="Moderado",AC398="Directamente",(OR(G398="Raro",G398="Improbable"))),"Raro",IF(AND(OR(AD398="Directamente",AD398="Indirectamente",AD398="No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 ")))))</f>
        <v xml:space="preserve"> </v>
      </c>
      <c r="AG398" s="739" t="str">
        <f>K398</f>
        <v>Responda las Preguntas de Impacto</v>
      </c>
      <c r="AH398" s="1055" t="str">
        <f>IF(AND(EXACT(AE398,"Rara vez"),(EXACT(AG398,"Moderado"))),"Moderado",IF(AND(EXACT(AE398,"Rara vez"),(EXACT(AG398,"Mayor"))),"Alto",IF(AND(EXACT(AE398,"Rara vez"),(EXACT(AG398,"Catastrófico"))),"Extremo",IF(AND(EXACT(AE398,"Improbable"),(EXACT(AG398,"Moderado"))),"Moderado",IF(AND(EXACT(AE398,"Improbable"),(EXACT(AG398,"Mayor"))),"Alto",IF(AND(EXACT(AE398,"Improbable"),(EXACT(AG398,"Catastrófico"))),"Extremo",IF(AND(EXACT(AE398,"Posible"),(EXACT(AG398,"Moderado"))),"Alto",IF(AND(EXACT(AE398,"Posible"),(EXACT(AG398,"Mayor"))),"Extremo",IF(AND(EXACT(AE398,"Posible"),(EXACT(AG398,"Catastrófico"))),"Extremo",IF(AND(EXACT(AE398,"Probable"),(EXACT(AG398,"Moderado"))),"Alto",IF(AND(EXACT(AE398,"Probable"),(EXACT(AG398,"Mayor"))),"Extremo",IF(AND(EXACT(AE398,"Probable"),(EXACT(AG398,"Catastrófico"))),"Extremo",IF(AND(EXACT(AE398,"Casi Seguro"),(EXACT(AG398,"Moderado"))),"Extremo",IF(AND(EXACT(AE398,"Casi Seguro"),(EXACT(AG398,"Mayor"))),"Extremo",IF(AND(EXACT(AE398,"Casi Seguro"),(EXACT(AG398,"Catastrófico"))),"Extremo","")))))))))))))))</f>
        <v/>
      </c>
      <c r="AI398" s="1081" t="str">
        <f>IF(EXACT(AH398,"Bajo"),"Evitar el Riesgo, Reducir el Riesgo, Compartir el Riesgo",IF(EXACT(AH398,"Moderado"),"Evitar el Riesgo, Reducir el Riesgo, Compartir el Riesgo",IF(EXACT(AH398,"Alto"),"Evitar el Riesgo, Reducir el Riesgo, Compartir el Riesgo",IF(EXACT(AH398,"Extremo"),"Evitar el Riesgo, Reducir el Riesgo, Compartir el Riesgo",""))))</f>
        <v/>
      </c>
      <c r="AJ398" s="1070" t="s">
        <v>1167</v>
      </c>
      <c r="AK398" s="1066">
        <v>43466</v>
      </c>
      <c r="AL398" s="1066">
        <v>43830</v>
      </c>
      <c r="AM398" s="1069" t="s">
        <v>1168</v>
      </c>
      <c r="AN398" s="1205" t="s">
        <v>1169</v>
      </c>
      <c r="AO398" s="1160"/>
      <c r="AP398" s="1156"/>
      <c r="AQ398" s="1156"/>
      <c r="AR398" s="1156"/>
      <c r="AS398" s="1156"/>
      <c r="AT398" s="1156"/>
      <c r="AU398" s="1156"/>
      <c r="AV398" s="1156"/>
      <c r="AW398" s="1156"/>
      <c r="AX398" s="1156"/>
      <c r="AY398" s="1156"/>
      <c r="AZ398" s="1157"/>
      <c r="BA398" s="1198"/>
      <c r="BB398" s="1199"/>
      <c r="BC398" s="1199"/>
      <c r="BD398" s="1199"/>
      <c r="BE398" s="1182"/>
    </row>
    <row r="399" spans="1:57" ht="30" customHeight="1" thickBot="1">
      <c r="A399" s="1053"/>
      <c r="B399" s="1036"/>
      <c r="C399" s="739"/>
      <c r="D399" s="1057"/>
      <c r="E399" s="739"/>
      <c r="F399" s="1057"/>
      <c r="G399" s="1061"/>
      <c r="H399" s="24" t="s">
        <v>354</v>
      </c>
      <c r="I399" s="71" t="s">
        <v>968</v>
      </c>
      <c r="J399" s="1139"/>
      <c r="K399" s="1104"/>
      <c r="L399" s="739"/>
      <c r="M399" s="1106"/>
      <c r="N399" s="1095"/>
      <c r="O399" s="1078"/>
      <c r="P399" s="26" t="s">
        <v>355</v>
      </c>
      <c r="Q399" s="22" t="s">
        <v>356</v>
      </c>
      <c r="R399" s="26">
        <f>+IFERROR(VLOOKUP(Q399,[15]DATOS!$E$2:$F$17,2,FALSE),"")</f>
        <v>15</v>
      </c>
      <c r="S399" s="1093"/>
      <c r="T399" s="1093"/>
      <c r="U399" s="1093"/>
      <c r="V399" s="1093"/>
      <c r="W399" s="1093"/>
      <c r="X399" s="1064"/>
      <c r="Y399" s="1064"/>
      <c r="Z399" s="1064"/>
      <c r="AA399" s="1152"/>
      <c r="AB399" s="1114"/>
      <c r="AC399" s="1073"/>
      <c r="AD399" s="1073"/>
      <c r="AE399" s="1076"/>
      <c r="AF399" s="739"/>
      <c r="AG399" s="739"/>
      <c r="AH399" s="739"/>
      <c r="AI399" s="1082"/>
      <c r="AJ399" s="1084"/>
      <c r="AK399" s="1066"/>
      <c r="AL399" s="1066"/>
      <c r="AM399" s="1069"/>
      <c r="AN399" s="1205"/>
      <c r="AO399" s="1161"/>
      <c r="AP399" s="1064"/>
      <c r="AQ399" s="1064"/>
      <c r="AR399" s="1064"/>
      <c r="AS399" s="1064"/>
      <c r="AT399" s="1064"/>
      <c r="AU399" s="1064"/>
      <c r="AV399" s="1064"/>
      <c r="AW399" s="1064"/>
      <c r="AX399" s="1064"/>
      <c r="AY399" s="1064"/>
      <c r="AZ399" s="1158"/>
      <c r="BA399" s="1006"/>
      <c r="BB399" s="1200"/>
      <c r="BC399" s="1200"/>
      <c r="BD399" s="1200"/>
      <c r="BE399" s="1183"/>
    </row>
    <row r="400" spans="1:57" ht="30" customHeight="1" thickBot="1">
      <c r="A400" s="1053"/>
      <c r="B400" s="1036"/>
      <c r="C400" s="739"/>
      <c r="D400" s="1057"/>
      <c r="E400" s="739"/>
      <c r="F400" s="1057"/>
      <c r="G400" s="1061"/>
      <c r="H400" s="24" t="s">
        <v>358</v>
      </c>
      <c r="I400" s="71" t="s">
        <v>968</v>
      </c>
      <c r="J400" s="1139"/>
      <c r="K400" s="1104"/>
      <c r="L400" s="739"/>
      <c r="M400" s="1106"/>
      <c r="N400" s="1095"/>
      <c r="O400" s="1078"/>
      <c r="P400" s="26" t="s">
        <v>360</v>
      </c>
      <c r="Q400" s="22" t="s">
        <v>361</v>
      </c>
      <c r="R400" s="26">
        <f>+IFERROR(VLOOKUP(Q400,[15]DATOS!$E$2:$F$17,2,FALSE),"")</f>
        <v>15</v>
      </c>
      <c r="S400" s="1093"/>
      <c r="T400" s="1093"/>
      <c r="U400" s="1093"/>
      <c r="V400" s="1093"/>
      <c r="W400" s="1093"/>
      <c r="X400" s="1064"/>
      <c r="Y400" s="1064"/>
      <c r="Z400" s="1064"/>
      <c r="AA400" s="1152"/>
      <c r="AB400" s="1114"/>
      <c r="AC400" s="1073"/>
      <c r="AD400" s="1073"/>
      <c r="AE400" s="1076"/>
      <c r="AF400" s="739"/>
      <c r="AG400" s="739"/>
      <c r="AH400" s="739"/>
      <c r="AI400" s="1082"/>
      <c r="AJ400" s="1084"/>
      <c r="AK400" s="1066"/>
      <c r="AL400" s="1066"/>
      <c r="AM400" s="1069"/>
      <c r="AN400" s="1205"/>
      <c r="AO400" s="1161"/>
      <c r="AP400" s="1064"/>
      <c r="AQ400" s="1064"/>
      <c r="AR400" s="1064"/>
      <c r="AS400" s="1064"/>
      <c r="AT400" s="1064"/>
      <c r="AU400" s="1064"/>
      <c r="AV400" s="1064"/>
      <c r="AW400" s="1064"/>
      <c r="AX400" s="1064"/>
      <c r="AY400" s="1064"/>
      <c r="AZ400" s="1158"/>
      <c r="BA400" s="1006"/>
      <c r="BB400" s="1200"/>
      <c r="BC400" s="1200"/>
      <c r="BD400" s="1200"/>
      <c r="BE400" s="1183"/>
    </row>
    <row r="401" spans="1:57" ht="30" customHeight="1" thickBot="1">
      <c r="A401" s="1053"/>
      <c r="B401" s="1036"/>
      <c r="C401" s="739"/>
      <c r="D401" s="1057"/>
      <c r="E401" s="739"/>
      <c r="F401" s="1057"/>
      <c r="G401" s="1061"/>
      <c r="H401" s="24" t="s">
        <v>363</v>
      </c>
      <c r="I401" s="71" t="s">
        <v>968</v>
      </c>
      <c r="J401" s="1139"/>
      <c r="K401" s="1104"/>
      <c r="L401" s="739"/>
      <c r="M401" s="1106"/>
      <c r="N401" s="1095"/>
      <c r="O401" s="1078"/>
      <c r="P401" s="26" t="s">
        <v>364</v>
      </c>
      <c r="Q401" s="22" t="s">
        <v>365</v>
      </c>
      <c r="R401" s="26">
        <f>+IFERROR(VLOOKUP(Q401,[15]DATOS!$E$2:$F$17,2,FALSE),"")</f>
        <v>15</v>
      </c>
      <c r="S401" s="1093"/>
      <c r="T401" s="1093"/>
      <c r="U401" s="1093"/>
      <c r="V401" s="1093"/>
      <c r="W401" s="1093"/>
      <c r="X401" s="1064"/>
      <c r="Y401" s="1064"/>
      <c r="Z401" s="1064"/>
      <c r="AA401" s="1152"/>
      <c r="AB401" s="1114"/>
      <c r="AC401" s="1073"/>
      <c r="AD401" s="1073"/>
      <c r="AE401" s="1076"/>
      <c r="AF401" s="739"/>
      <c r="AG401" s="739"/>
      <c r="AH401" s="739"/>
      <c r="AI401" s="1082"/>
      <c r="AJ401" s="1084"/>
      <c r="AK401" s="1066"/>
      <c r="AL401" s="1066"/>
      <c r="AM401" s="1069"/>
      <c r="AN401" s="1205"/>
      <c r="AO401" s="1161"/>
      <c r="AP401" s="1064"/>
      <c r="AQ401" s="1064"/>
      <c r="AR401" s="1064"/>
      <c r="AS401" s="1064"/>
      <c r="AT401" s="1064"/>
      <c r="AU401" s="1064"/>
      <c r="AV401" s="1064"/>
      <c r="AW401" s="1064"/>
      <c r="AX401" s="1064"/>
      <c r="AY401" s="1064"/>
      <c r="AZ401" s="1158"/>
      <c r="BA401" s="1006"/>
      <c r="BB401" s="1200"/>
      <c r="BC401" s="1200"/>
      <c r="BD401" s="1200"/>
      <c r="BE401" s="1183"/>
    </row>
    <row r="402" spans="1:57" ht="30" customHeight="1" thickBot="1">
      <c r="A402" s="1053"/>
      <c r="B402" s="1036"/>
      <c r="C402" s="739"/>
      <c r="D402" s="1057"/>
      <c r="E402" s="739"/>
      <c r="F402" s="1057"/>
      <c r="G402" s="1061"/>
      <c r="H402" s="24" t="s">
        <v>367</v>
      </c>
      <c r="I402" s="71" t="s">
        <v>968</v>
      </c>
      <c r="J402" s="1139"/>
      <c r="K402" s="1104"/>
      <c r="L402" s="739"/>
      <c r="M402" s="1106"/>
      <c r="N402" s="1095"/>
      <c r="O402" s="1078"/>
      <c r="P402" s="26" t="s">
        <v>368</v>
      </c>
      <c r="Q402" s="22" t="s">
        <v>369</v>
      </c>
      <c r="R402" s="26">
        <f>+IFERROR(VLOOKUP(Q402,[15]DATOS!$E$2:$F$17,2,FALSE),"")</f>
        <v>15</v>
      </c>
      <c r="S402" s="1093"/>
      <c r="T402" s="1093"/>
      <c r="U402" s="1093"/>
      <c r="V402" s="1093"/>
      <c r="W402" s="1093"/>
      <c r="X402" s="1064"/>
      <c r="Y402" s="1064"/>
      <c r="Z402" s="1064"/>
      <c r="AA402" s="1152"/>
      <c r="AB402" s="1114"/>
      <c r="AC402" s="1073"/>
      <c r="AD402" s="1073"/>
      <c r="AE402" s="1076"/>
      <c r="AF402" s="739"/>
      <c r="AG402" s="739"/>
      <c r="AH402" s="739"/>
      <c r="AI402" s="1082"/>
      <c r="AJ402" s="1084"/>
      <c r="AK402" s="1066"/>
      <c r="AL402" s="1066"/>
      <c r="AM402" s="1069"/>
      <c r="AN402" s="1205"/>
      <c r="AO402" s="1161"/>
      <c r="AP402" s="1064"/>
      <c r="AQ402" s="1064"/>
      <c r="AR402" s="1064"/>
      <c r="AS402" s="1064"/>
      <c r="AT402" s="1064"/>
      <c r="AU402" s="1064"/>
      <c r="AV402" s="1064"/>
      <c r="AW402" s="1064"/>
      <c r="AX402" s="1064"/>
      <c r="AY402" s="1064"/>
      <c r="AZ402" s="1158"/>
      <c r="BA402" s="1006"/>
      <c r="BB402" s="1200"/>
      <c r="BC402" s="1200"/>
      <c r="BD402" s="1200"/>
      <c r="BE402" s="1183"/>
    </row>
    <row r="403" spans="1:57" ht="30" customHeight="1" thickBot="1">
      <c r="A403" s="1053"/>
      <c r="B403" s="1036"/>
      <c r="C403" s="739"/>
      <c r="D403" s="1057"/>
      <c r="E403" s="739"/>
      <c r="F403" s="1057"/>
      <c r="G403" s="1061"/>
      <c r="H403" s="24" t="s">
        <v>371</v>
      </c>
      <c r="I403" s="71" t="s">
        <v>968</v>
      </c>
      <c r="J403" s="1139"/>
      <c r="K403" s="1104"/>
      <c r="L403" s="739"/>
      <c r="M403" s="1106"/>
      <c r="N403" s="1095"/>
      <c r="O403" s="1078"/>
      <c r="P403" s="27" t="s">
        <v>372</v>
      </c>
      <c r="Q403" s="22" t="s">
        <v>373</v>
      </c>
      <c r="R403" s="26">
        <f>+IFERROR(VLOOKUP(Q403,[15]DATOS!$E$2:$F$17,2,FALSE),"")</f>
        <v>15</v>
      </c>
      <c r="S403" s="1093"/>
      <c r="T403" s="1093"/>
      <c r="U403" s="1093"/>
      <c r="V403" s="1093"/>
      <c r="W403" s="1093"/>
      <c r="X403" s="1064"/>
      <c r="Y403" s="1064"/>
      <c r="Z403" s="1064"/>
      <c r="AA403" s="1152"/>
      <c r="AB403" s="1114"/>
      <c r="AC403" s="1073"/>
      <c r="AD403" s="1073"/>
      <c r="AE403" s="1076"/>
      <c r="AF403" s="739"/>
      <c r="AG403" s="739"/>
      <c r="AH403" s="739"/>
      <c r="AI403" s="1082"/>
      <c r="AJ403" s="1084"/>
      <c r="AK403" s="1066"/>
      <c r="AL403" s="1066"/>
      <c r="AM403" s="1069"/>
      <c r="AN403" s="1205"/>
      <c r="AO403" s="1161"/>
      <c r="AP403" s="1064"/>
      <c r="AQ403" s="1064"/>
      <c r="AR403" s="1064"/>
      <c r="AS403" s="1064"/>
      <c r="AT403" s="1064"/>
      <c r="AU403" s="1064"/>
      <c r="AV403" s="1064"/>
      <c r="AW403" s="1064"/>
      <c r="AX403" s="1064"/>
      <c r="AY403" s="1064"/>
      <c r="AZ403" s="1158"/>
      <c r="BA403" s="1006"/>
      <c r="BB403" s="1200"/>
      <c r="BC403" s="1200"/>
      <c r="BD403" s="1200"/>
      <c r="BE403" s="1183"/>
    </row>
    <row r="404" spans="1:57" ht="30" customHeight="1" thickBot="1">
      <c r="A404" s="1053"/>
      <c r="B404" s="1036"/>
      <c r="C404" s="739"/>
      <c r="D404" s="1057"/>
      <c r="E404" s="739"/>
      <c r="F404" s="1057"/>
      <c r="G404" s="1061"/>
      <c r="H404" s="24" t="s">
        <v>375</v>
      </c>
      <c r="I404" s="71" t="s">
        <v>968</v>
      </c>
      <c r="J404" s="1139"/>
      <c r="K404" s="1104"/>
      <c r="L404" s="739"/>
      <c r="M404" s="1106"/>
      <c r="N404" s="1095"/>
      <c r="O404" s="1078"/>
      <c r="P404" s="26" t="s">
        <v>376</v>
      </c>
      <c r="Q404" s="26" t="s">
        <v>377</v>
      </c>
      <c r="R404" s="26">
        <f>+IFERROR(VLOOKUP(Q404,[15]DATOS!$E$2:$F$17,2,FALSE),"")</f>
        <v>10</v>
      </c>
      <c r="S404" s="1093"/>
      <c r="T404" s="1093"/>
      <c r="U404" s="1093"/>
      <c r="V404" s="1093"/>
      <c r="W404" s="1093"/>
      <c r="X404" s="1064"/>
      <c r="Y404" s="1064"/>
      <c r="Z404" s="1064"/>
      <c r="AA404" s="1152"/>
      <c r="AB404" s="1114"/>
      <c r="AC404" s="1073"/>
      <c r="AD404" s="1073"/>
      <c r="AE404" s="1076"/>
      <c r="AF404" s="739"/>
      <c r="AG404" s="739"/>
      <c r="AH404" s="739"/>
      <c r="AI404" s="1082"/>
      <c r="AJ404" s="1084"/>
      <c r="AK404" s="1066"/>
      <c r="AL404" s="1066"/>
      <c r="AM404" s="1069"/>
      <c r="AN404" s="1205"/>
      <c r="AO404" s="1161"/>
      <c r="AP404" s="1064"/>
      <c r="AQ404" s="1064"/>
      <c r="AR404" s="1064"/>
      <c r="AS404" s="1064"/>
      <c r="AT404" s="1064"/>
      <c r="AU404" s="1064"/>
      <c r="AV404" s="1064"/>
      <c r="AW404" s="1064"/>
      <c r="AX404" s="1064"/>
      <c r="AY404" s="1064"/>
      <c r="AZ404" s="1158"/>
      <c r="BA404" s="1006"/>
      <c r="BB404" s="1200"/>
      <c r="BC404" s="1200"/>
      <c r="BD404" s="1200"/>
      <c r="BE404" s="1183"/>
    </row>
    <row r="405" spans="1:57" ht="72" customHeight="1" thickBot="1">
      <c r="A405" s="1053"/>
      <c r="B405" s="1036"/>
      <c r="C405" s="739"/>
      <c r="D405" s="1057"/>
      <c r="E405" s="1059"/>
      <c r="F405" s="1057"/>
      <c r="G405" s="1061"/>
      <c r="H405" s="24" t="s">
        <v>379</v>
      </c>
      <c r="I405" s="71" t="s">
        <v>968</v>
      </c>
      <c r="J405" s="1139"/>
      <c r="K405" s="1104"/>
      <c r="L405" s="739"/>
      <c r="M405" s="1106"/>
      <c r="N405" s="1095"/>
      <c r="O405" s="1072"/>
      <c r="P405" s="23"/>
      <c r="Q405" s="27"/>
      <c r="R405" s="27"/>
      <c r="S405" s="1093"/>
      <c r="T405" s="1093"/>
      <c r="U405" s="1093"/>
      <c r="V405" s="1093"/>
      <c r="W405" s="1093"/>
      <c r="X405" s="1064"/>
      <c r="Y405" s="1088"/>
      <c r="Z405" s="1088"/>
      <c r="AA405" s="1153"/>
      <c r="AB405" s="1114"/>
      <c r="AC405" s="1073"/>
      <c r="AD405" s="1073"/>
      <c r="AE405" s="1076"/>
      <c r="AF405" s="739"/>
      <c r="AG405" s="739"/>
      <c r="AH405" s="739"/>
      <c r="AI405" s="1082"/>
      <c r="AJ405" s="1084"/>
      <c r="AK405" s="1067"/>
      <c r="AL405" s="1067"/>
      <c r="AM405" s="1070"/>
      <c r="AN405" s="1205"/>
      <c r="AO405" s="1162"/>
      <c r="AP405" s="1088"/>
      <c r="AQ405" s="1088"/>
      <c r="AR405" s="1088"/>
      <c r="AS405" s="1088"/>
      <c r="AT405" s="1088"/>
      <c r="AU405" s="1088"/>
      <c r="AV405" s="1088"/>
      <c r="AW405" s="1088"/>
      <c r="AX405" s="1088"/>
      <c r="AY405" s="1088"/>
      <c r="AZ405" s="1159"/>
      <c r="BA405" s="1007"/>
      <c r="BB405" s="1201"/>
      <c r="BC405" s="1201"/>
      <c r="BD405" s="1201"/>
      <c r="BE405" s="1184"/>
    </row>
    <row r="406" spans="1:57" ht="30" customHeight="1" thickBot="1">
      <c r="A406" s="1053"/>
      <c r="B406" s="1036"/>
      <c r="C406" s="739"/>
      <c r="D406" s="1057"/>
      <c r="E406" s="1094"/>
      <c r="F406" s="1057"/>
      <c r="G406" s="1061"/>
      <c r="H406" s="24" t="s">
        <v>381</v>
      </c>
      <c r="I406" s="71" t="s">
        <v>968</v>
      </c>
      <c r="J406" s="1139"/>
      <c r="K406" s="1104"/>
      <c r="L406" s="739"/>
      <c r="M406" s="1106"/>
      <c r="N406" s="1095"/>
      <c r="O406" s="1078" t="s">
        <v>343</v>
      </c>
      <c r="P406" s="26" t="s">
        <v>344</v>
      </c>
      <c r="Q406" s="22" t="s">
        <v>345</v>
      </c>
      <c r="R406" s="26">
        <f>+IFERROR(VLOOKUP(Q406,[15]DATOS!$E$2:$F$17,2,FALSE),"")</f>
        <v>15</v>
      </c>
      <c r="S406" s="1064">
        <f>SUM(R406:R415)</f>
        <v>100</v>
      </c>
      <c r="T406" s="1063" t="str">
        <f>+IF(AND(S406&lt;=100,S406&gt;=96),"Fuerte",IF(AND(S406&lt;=95,S406&gt;=86),"Moderado",IF(AND(S406&lt;=85,J406&gt;=0),"Débil"," ")))</f>
        <v>Fuerte</v>
      </c>
      <c r="U406" s="1063" t="s">
        <v>346</v>
      </c>
      <c r="V406" s="1063" t="str">
        <f>IF(AND(EXACT(T406,"Fuerte"),(EXACT(U406,"Fuerte"))),"Fuerte",IF(AND(EXACT(T406,"Fuerte"),(EXACT(U406,"Moderado"))),"Moderado",IF(AND(EXACT(T406,"Fuerte"),(EXACT(U406,"Débil"))),"Débil",IF(AND(EXACT(T406,"Moderado"),(EXACT(U406,"Fuerte"))),"Moderado",IF(AND(EXACT(T406,"Moderado"),(EXACT(U406,"Moderado"))),"Moderado",IF(AND(EXACT(T406,"Moderado"),(EXACT(U406,"Débil"))),"Débil",IF(AND(EXACT(T406,"Débil"),(EXACT(U406,"Fuerte"))),"Débil",IF(AND(EXACT(T406,"Débil"),(EXACT(U406,"Moderado"))),"Débil",IF(AND(EXACT(T406,"Débil"),(EXACT(U406,"Débil"))),"Débil",)))))))))</f>
        <v>Fuerte</v>
      </c>
      <c r="W406" s="1063"/>
      <c r="X406" s="1064"/>
      <c r="Y406" s="1072"/>
      <c r="Z406" s="1115"/>
      <c r="AA406" s="1072"/>
      <c r="AB406" s="1114"/>
      <c r="AC406" s="1073"/>
      <c r="AD406" s="1073"/>
      <c r="AE406" s="1076"/>
      <c r="AF406" s="739"/>
      <c r="AG406" s="739"/>
      <c r="AH406" s="739"/>
      <c r="AI406" s="1082"/>
      <c r="AJ406" s="1084"/>
      <c r="AK406" s="1077"/>
      <c r="AL406" s="1077"/>
      <c r="AM406" s="1078"/>
      <c r="AN406" s="1205"/>
      <c r="AO406" s="1188"/>
      <c r="AP406" s="1093"/>
      <c r="AQ406" s="1093"/>
      <c r="AR406" s="1093"/>
      <c r="AS406" s="1093"/>
      <c r="AT406" s="1093"/>
      <c r="AU406" s="1093"/>
      <c r="AV406" s="1093"/>
      <c r="AW406" s="1093"/>
      <c r="AX406" s="1093"/>
      <c r="AY406" s="1093"/>
      <c r="AZ406" s="1179"/>
      <c r="BA406" s="1180"/>
      <c r="BB406" s="1181"/>
      <c r="BC406" s="1181"/>
      <c r="BD406" s="1181"/>
      <c r="BE406" s="1178"/>
    </row>
    <row r="407" spans="1:57" ht="30" customHeight="1" thickBot="1">
      <c r="A407" s="1053"/>
      <c r="B407" s="1036"/>
      <c r="C407" s="739"/>
      <c r="D407" s="1057"/>
      <c r="E407" s="1061"/>
      <c r="F407" s="1057"/>
      <c r="G407" s="1061"/>
      <c r="H407" s="24" t="s">
        <v>385</v>
      </c>
      <c r="I407" s="71" t="s">
        <v>968</v>
      </c>
      <c r="J407" s="1139"/>
      <c r="K407" s="1104"/>
      <c r="L407" s="739"/>
      <c r="M407" s="1106"/>
      <c r="N407" s="1095"/>
      <c r="O407" s="1078"/>
      <c r="P407" s="26" t="s">
        <v>355</v>
      </c>
      <c r="Q407" s="22" t="s">
        <v>356</v>
      </c>
      <c r="R407" s="26">
        <f>+IFERROR(VLOOKUP(Q407,[15]DATOS!$E$2:$F$17,2,FALSE),"")</f>
        <v>15</v>
      </c>
      <c r="S407" s="1064"/>
      <c r="T407" s="1064"/>
      <c r="U407" s="1064"/>
      <c r="V407" s="1064"/>
      <c r="W407" s="1064"/>
      <c r="X407" s="1064"/>
      <c r="Y407" s="739"/>
      <c r="Z407" s="1064"/>
      <c r="AA407" s="739"/>
      <c r="AB407" s="1114"/>
      <c r="AC407" s="1073"/>
      <c r="AD407" s="1073"/>
      <c r="AE407" s="1076"/>
      <c r="AF407" s="739"/>
      <c r="AG407" s="739"/>
      <c r="AH407" s="739"/>
      <c r="AI407" s="1082"/>
      <c r="AJ407" s="1084"/>
      <c r="AK407" s="1077"/>
      <c r="AL407" s="1077"/>
      <c r="AM407" s="1078"/>
      <c r="AN407" s="1205"/>
      <c r="AO407" s="1188"/>
      <c r="AP407" s="1093"/>
      <c r="AQ407" s="1093"/>
      <c r="AR407" s="1093"/>
      <c r="AS407" s="1093"/>
      <c r="AT407" s="1093"/>
      <c r="AU407" s="1093"/>
      <c r="AV407" s="1093"/>
      <c r="AW407" s="1093"/>
      <c r="AX407" s="1093"/>
      <c r="AY407" s="1093"/>
      <c r="AZ407" s="1179"/>
      <c r="BA407" s="1180"/>
      <c r="BB407" s="1181"/>
      <c r="BC407" s="1181"/>
      <c r="BD407" s="1181"/>
      <c r="BE407" s="1178"/>
    </row>
    <row r="408" spans="1:57" ht="30" customHeight="1" thickBot="1">
      <c r="A408" s="1053"/>
      <c r="B408" s="1036"/>
      <c r="C408" s="739"/>
      <c r="D408" s="1057"/>
      <c r="E408" s="1061"/>
      <c r="F408" s="1057"/>
      <c r="G408" s="1061"/>
      <c r="H408" s="24" t="s">
        <v>387</v>
      </c>
      <c r="I408" s="71" t="s">
        <v>968</v>
      </c>
      <c r="J408" s="1139"/>
      <c r="K408" s="1104"/>
      <c r="L408" s="739"/>
      <c r="M408" s="1106"/>
      <c r="N408" s="1095"/>
      <c r="O408" s="1078"/>
      <c r="P408" s="26" t="s">
        <v>360</v>
      </c>
      <c r="Q408" s="22" t="s">
        <v>361</v>
      </c>
      <c r="R408" s="26">
        <f>+IFERROR(VLOOKUP(Q408,[15]DATOS!$E$2:$F$17,2,FALSE),"")</f>
        <v>15</v>
      </c>
      <c r="S408" s="1064"/>
      <c r="T408" s="1064"/>
      <c r="U408" s="1064"/>
      <c r="V408" s="1064"/>
      <c r="W408" s="1064"/>
      <c r="X408" s="1064"/>
      <c r="Y408" s="739"/>
      <c r="Z408" s="1064"/>
      <c r="AA408" s="739"/>
      <c r="AB408" s="1114"/>
      <c r="AC408" s="1073"/>
      <c r="AD408" s="1073"/>
      <c r="AE408" s="1076"/>
      <c r="AF408" s="739"/>
      <c r="AG408" s="739"/>
      <c r="AH408" s="739"/>
      <c r="AI408" s="1082"/>
      <c r="AJ408" s="1084"/>
      <c r="AK408" s="1077"/>
      <c r="AL408" s="1077"/>
      <c r="AM408" s="1078"/>
      <c r="AN408" s="1205"/>
      <c r="AO408" s="1188"/>
      <c r="AP408" s="1093"/>
      <c r="AQ408" s="1093"/>
      <c r="AR408" s="1093"/>
      <c r="AS408" s="1093"/>
      <c r="AT408" s="1093"/>
      <c r="AU408" s="1093"/>
      <c r="AV408" s="1093"/>
      <c r="AW408" s="1093"/>
      <c r="AX408" s="1093"/>
      <c r="AY408" s="1093"/>
      <c r="AZ408" s="1179"/>
      <c r="BA408" s="1180"/>
      <c r="BB408" s="1181"/>
      <c r="BC408" s="1181"/>
      <c r="BD408" s="1181"/>
      <c r="BE408" s="1178"/>
    </row>
    <row r="409" spans="1:57" ht="30" customHeight="1" thickBot="1">
      <c r="A409" s="1053"/>
      <c r="B409" s="1036"/>
      <c r="C409" s="739"/>
      <c r="D409" s="1057"/>
      <c r="E409" s="1061"/>
      <c r="F409" s="1057"/>
      <c r="G409" s="1061"/>
      <c r="H409" s="24" t="s">
        <v>390</v>
      </c>
      <c r="I409" s="71" t="s">
        <v>968</v>
      </c>
      <c r="J409" s="1139"/>
      <c r="K409" s="1104"/>
      <c r="L409" s="739"/>
      <c r="M409" s="1106"/>
      <c r="N409" s="1095"/>
      <c r="O409" s="1078"/>
      <c r="P409" s="26" t="s">
        <v>364</v>
      </c>
      <c r="Q409" s="22" t="s">
        <v>365</v>
      </c>
      <c r="R409" s="26">
        <f>+IFERROR(VLOOKUP(Q409,[15]DATOS!$E$2:$F$17,2,FALSE),"")</f>
        <v>15</v>
      </c>
      <c r="S409" s="1064"/>
      <c r="T409" s="1064"/>
      <c r="U409" s="1064"/>
      <c r="V409" s="1064"/>
      <c r="W409" s="1064"/>
      <c r="X409" s="1064"/>
      <c r="Y409" s="739"/>
      <c r="Z409" s="1064"/>
      <c r="AA409" s="739"/>
      <c r="AB409" s="1114"/>
      <c r="AC409" s="1073"/>
      <c r="AD409" s="1073"/>
      <c r="AE409" s="1076"/>
      <c r="AF409" s="739"/>
      <c r="AG409" s="739"/>
      <c r="AH409" s="739"/>
      <c r="AI409" s="1082"/>
      <c r="AJ409" s="1084"/>
      <c r="AK409" s="1077"/>
      <c r="AL409" s="1077"/>
      <c r="AM409" s="1078"/>
      <c r="AN409" s="1205"/>
      <c r="AO409" s="1188"/>
      <c r="AP409" s="1093"/>
      <c r="AQ409" s="1093"/>
      <c r="AR409" s="1093"/>
      <c r="AS409" s="1093"/>
      <c r="AT409" s="1093"/>
      <c r="AU409" s="1093"/>
      <c r="AV409" s="1093"/>
      <c r="AW409" s="1093"/>
      <c r="AX409" s="1093"/>
      <c r="AY409" s="1093"/>
      <c r="AZ409" s="1179"/>
      <c r="BA409" s="1180"/>
      <c r="BB409" s="1181"/>
      <c r="BC409" s="1181"/>
      <c r="BD409" s="1181"/>
      <c r="BE409" s="1178"/>
    </row>
    <row r="410" spans="1:57" ht="18.75" customHeight="1" thickBot="1">
      <c r="A410" s="1053"/>
      <c r="B410" s="1036"/>
      <c r="C410" s="739"/>
      <c r="D410" s="1057"/>
      <c r="E410" s="1061"/>
      <c r="F410" s="1057"/>
      <c r="G410" s="1061"/>
      <c r="H410" s="1096" t="s">
        <v>395</v>
      </c>
      <c r="I410" s="71" t="s">
        <v>968</v>
      </c>
      <c r="J410" s="1139"/>
      <c r="K410" s="1104"/>
      <c r="L410" s="739"/>
      <c r="M410" s="1106"/>
      <c r="N410" s="1095"/>
      <c r="O410" s="1078"/>
      <c r="P410" s="26" t="s">
        <v>368</v>
      </c>
      <c r="Q410" s="22" t="s">
        <v>369</v>
      </c>
      <c r="R410" s="26">
        <f>+IFERROR(VLOOKUP(Q410,[15]DATOS!$E$2:$F$17,2,FALSE),"")</f>
        <v>15</v>
      </c>
      <c r="S410" s="1064"/>
      <c r="T410" s="1064"/>
      <c r="U410" s="1064"/>
      <c r="V410" s="1064"/>
      <c r="W410" s="1064"/>
      <c r="X410" s="1064"/>
      <c r="Y410" s="739"/>
      <c r="Z410" s="1064"/>
      <c r="AA410" s="739"/>
      <c r="AB410" s="1114"/>
      <c r="AC410" s="1073"/>
      <c r="AD410" s="1073"/>
      <c r="AE410" s="1076"/>
      <c r="AF410" s="739"/>
      <c r="AG410" s="739"/>
      <c r="AH410" s="739"/>
      <c r="AI410" s="1082"/>
      <c r="AJ410" s="1084"/>
      <c r="AK410" s="1077"/>
      <c r="AL410" s="1077"/>
      <c r="AM410" s="1078"/>
      <c r="AN410" s="1205"/>
      <c r="AO410" s="1188"/>
      <c r="AP410" s="1093"/>
      <c r="AQ410" s="1093"/>
      <c r="AR410" s="1093"/>
      <c r="AS410" s="1093"/>
      <c r="AT410" s="1093"/>
      <c r="AU410" s="1093"/>
      <c r="AV410" s="1093"/>
      <c r="AW410" s="1093"/>
      <c r="AX410" s="1093"/>
      <c r="AY410" s="1093"/>
      <c r="AZ410" s="1179"/>
      <c r="BA410" s="1180"/>
      <c r="BB410" s="1181"/>
      <c r="BC410" s="1181"/>
      <c r="BD410" s="1181"/>
      <c r="BE410" s="1178"/>
    </row>
    <row r="411" spans="1:57" ht="45.75" customHeight="1" thickBot="1">
      <c r="A411" s="1053"/>
      <c r="B411" s="1036"/>
      <c r="C411" s="739"/>
      <c r="D411" s="1057"/>
      <c r="E411" s="1061"/>
      <c r="F411" s="1057"/>
      <c r="G411" s="1061"/>
      <c r="H411" s="1096"/>
      <c r="I411" s="71" t="s">
        <v>968</v>
      </c>
      <c r="J411" s="1139"/>
      <c r="K411" s="1104"/>
      <c r="L411" s="739"/>
      <c r="M411" s="1106"/>
      <c r="N411" s="1095"/>
      <c r="O411" s="1078"/>
      <c r="P411" s="26" t="s">
        <v>372</v>
      </c>
      <c r="Q411" s="22" t="s">
        <v>373</v>
      </c>
      <c r="R411" s="26">
        <f>+IFERROR(VLOOKUP(Q411,[15]DATOS!$E$2:$F$17,2,FALSE),"")</f>
        <v>15</v>
      </c>
      <c r="S411" s="1064"/>
      <c r="T411" s="1064"/>
      <c r="U411" s="1064"/>
      <c r="V411" s="1064"/>
      <c r="W411" s="1064"/>
      <c r="X411" s="1064"/>
      <c r="Y411" s="739"/>
      <c r="Z411" s="1064"/>
      <c r="AA411" s="739"/>
      <c r="AB411" s="1114"/>
      <c r="AC411" s="1073"/>
      <c r="AD411" s="1073"/>
      <c r="AE411" s="1076"/>
      <c r="AF411" s="739"/>
      <c r="AG411" s="739"/>
      <c r="AH411" s="739"/>
      <c r="AI411" s="1082"/>
      <c r="AJ411" s="1084"/>
      <c r="AK411" s="1077"/>
      <c r="AL411" s="1077"/>
      <c r="AM411" s="1078"/>
      <c r="AN411" s="1205"/>
      <c r="AO411" s="1188"/>
      <c r="AP411" s="1093"/>
      <c r="AQ411" s="1093"/>
      <c r="AR411" s="1093"/>
      <c r="AS411" s="1093"/>
      <c r="AT411" s="1093"/>
      <c r="AU411" s="1093"/>
      <c r="AV411" s="1093"/>
      <c r="AW411" s="1093"/>
      <c r="AX411" s="1093"/>
      <c r="AY411" s="1093"/>
      <c r="AZ411" s="1179"/>
      <c r="BA411" s="1180"/>
      <c r="BB411" s="1181"/>
      <c r="BC411" s="1181"/>
      <c r="BD411" s="1181"/>
      <c r="BE411" s="1178"/>
    </row>
    <row r="412" spans="1:57" ht="27.75" customHeight="1" thickBot="1">
      <c r="A412" s="1053"/>
      <c r="B412" s="1036"/>
      <c r="C412" s="739"/>
      <c r="D412" s="1057"/>
      <c r="E412" s="1061"/>
      <c r="F412" s="1057"/>
      <c r="G412" s="1061"/>
      <c r="H412" s="1079" t="s">
        <v>397</v>
      </c>
      <c r="I412" s="71" t="s">
        <v>968</v>
      </c>
      <c r="J412" s="1139"/>
      <c r="K412" s="1104"/>
      <c r="L412" s="739"/>
      <c r="M412" s="1106"/>
      <c r="N412" s="1095"/>
      <c r="O412" s="1078"/>
      <c r="P412" s="26" t="s">
        <v>376</v>
      </c>
      <c r="Q412" s="26" t="s">
        <v>377</v>
      </c>
      <c r="R412" s="26">
        <f>+IFERROR(VLOOKUP(Q412,[15]DATOS!$E$2:$F$17,2,FALSE),"")</f>
        <v>10</v>
      </c>
      <c r="S412" s="1064"/>
      <c r="T412" s="1064"/>
      <c r="U412" s="1064"/>
      <c r="V412" s="1064"/>
      <c r="W412" s="1064"/>
      <c r="X412" s="1064"/>
      <c r="Y412" s="739"/>
      <c r="Z412" s="1064"/>
      <c r="AA412" s="739"/>
      <c r="AB412" s="1114"/>
      <c r="AC412" s="1073"/>
      <c r="AD412" s="1073"/>
      <c r="AE412" s="1076"/>
      <c r="AF412" s="739"/>
      <c r="AG412" s="739"/>
      <c r="AH412" s="739"/>
      <c r="AI412" s="1082"/>
      <c r="AJ412" s="1084"/>
      <c r="AK412" s="1077"/>
      <c r="AL412" s="1077"/>
      <c r="AM412" s="1078"/>
      <c r="AN412" s="1205"/>
      <c r="AO412" s="1188"/>
      <c r="AP412" s="1093"/>
      <c r="AQ412" s="1093"/>
      <c r="AR412" s="1093"/>
      <c r="AS412" s="1093"/>
      <c r="AT412" s="1093"/>
      <c r="AU412" s="1093"/>
      <c r="AV412" s="1093"/>
      <c r="AW412" s="1093"/>
      <c r="AX412" s="1093"/>
      <c r="AY412" s="1093"/>
      <c r="AZ412" s="1179"/>
      <c r="BA412" s="1180"/>
      <c r="BB412" s="1181"/>
      <c r="BC412" s="1181"/>
      <c r="BD412" s="1181"/>
      <c r="BE412" s="1178"/>
    </row>
    <row r="413" spans="1:57" ht="26.25" customHeight="1" thickBot="1">
      <c r="A413" s="1053"/>
      <c r="B413" s="1036"/>
      <c r="C413" s="739"/>
      <c r="D413" s="1057"/>
      <c r="E413" s="1061"/>
      <c r="F413" s="1057"/>
      <c r="G413" s="1061"/>
      <c r="H413" s="1080"/>
      <c r="I413" s="71" t="s">
        <v>968</v>
      </c>
      <c r="J413" s="1139"/>
      <c r="K413" s="1104"/>
      <c r="L413" s="739"/>
      <c r="M413" s="1106"/>
      <c r="N413" s="1061"/>
      <c r="O413" s="1078"/>
      <c r="P413" s="1093"/>
      <c r="Q413" s="1093"/>
      <c r="R413" s="1093"/>
      <c r="S413" s="1064"/>
      <c r="T413" s="1064"/>
      <c r="U413" s="1064"/>
      <c r="V413" s="1064"/>
      <c r="W413" s="1064"/>
      <c r="X413" s="1064"/>
      <c r="Y413" s="739"/>
      <c r="Z413" s="1064"/>
      <c r="AA413" s="739"/>
      <c r="AB413" s="1114"/>
      <c r="AC413" s="1073"/>
      <c r="AD413" s="1073"/>
      <c r="AE413" s="1076"/>
      <c r="AF413" s="739"/>
      <c r="AG413" s="739"/>
      <c r="AH413" s="739"/>
      <c r="AI413" s="1083"/>
      <c r="AJ413" s="1202" t="s">
        <v>1170</v>
      </c>
      <c r="AK413" s="1118" t="s">
        <v>1022</v>
      </c>
      <c r="AL413" s="1118" t="s">
        <v>1171</v>
      </c>
      <c r="AM413" s="1072" t="s">
        <v>1172</v>
      </c>
      <c r="AN413" s="1205"/>
      <c r="AO413" s="1188"/>
      <c r="AP413" s="1093"/>
      <c r="AQ413" s="1093"/>
      <c r="AR413" s="1093"/>
      <c r="AS413" s="1093"/>
      <c r="AT413" s="1093"/>
      <c r="AU413" s="1093"/>
      <c r="AV413" s="1093"/>
      <c r="AW413" s="1093"/>
      <c r="AX413" s="1093"/>
      <c r="AY413" s="1093"/>
      <c r="AZ413" s="1179"/>
      <c r="BA413" s="1180"/>
      <c r="BB413" s="1181"/>
      <c r="BC413" s="1181"/>
      <c r="BD413" s="1181"/>
      <c r="BE413" s="1178"/>
    </row>
    <row r="414" spans="1:57" ht="18.75" customHeight="1" thickBot="1">
      <c r="A414" s="1053"/>
      <c r="B414" s="1036"/>
      <c r="C414" s="739"/>
      <c r="D414" s="1057"/>
      <c r="E414" s="1061"/>
      <c r="F414" s="1057"/>
      <c r="G414" s="1061"/>
      <c r="H414" s="1096" t="s">
        <v>398</v>
      </c>
      <c r="I414" s="71" t="s">
        <v>968</v>
      </c>
      <c r="J414" s="1139"/>
      <c r="K414" s="1104"/>
      <c r="L414" s="739"/>
      <c r="M414" s="1106"/>
      <c r="N414" s="1061"/>
      <c r="O414" s="1078"/>
      <c r="P414" s="1093"/>
      <c r="Q414" s="1093"/>
      <c r="R414" s="1093"/>
      <c r="S414" s="1064"/>
      <c r="T414" s="1064"/>
      <c r="U414" s="1064"/>
      <c r="V414" s="1064"/>
      <c r="W414" s="1064"/>
      <c r="X414" s="1064"/>
      <c r="Y414" s="739"/>
      <c r="Z414" s="1064"/>
      <c r="AA414" s="739"/>
      <c r="AB414" s="1114"/>
      <c r="AC414" s="1073"/>
      <c r="AD414" s="1073"/>
      <c r="AE414" s="1076"/>
      <c r="AF414" s="739"/>
      <c r="AG414" s="739"/>
      <c r="AH414" s="739"/>
      <c r="AI414" s="1083"/>
      <c r="AJ414" s="1203"/>
      <c r="AK414" s="1119"/>
      <c r="AL414" s="1119"/>
      <c r="AM414" s="739"/>
      <c r="AN414" s="1205"/>
      <c r="AO414" s="1188"/>
      <c r="AP414" s="1093"/>
      <c r="AQ414" s="1093"/>
      <c r="AR414" s="1093"/>
      <c r="AS414" s="1093"/>
      <c r="AT414" s="1093"/>
      <c r="AU414" s="1093"/>
      <c r="AV414" s="1093"/>
      <c r="AW414" s="1093"/>
      <c r="AX414" s="1093"/>
      <c r="AY414" s="1093"/>
      <c r="AZ414" s="1179"/>
      <c r="BA414" s="1180"/>
      <c r="BB414" s="1181"/>
      <c r="BC414" s="1181"/>
      <c r="BD414" s="1181"/>
      <c r="BE414" s="1178"/>
    </row>
    <row r="415" spans="1:57" ht="9.75" customHeight="1" thickBot="1">
      <c r="A415" s="1053"/>
      <c r="B415" s="1036"/>
      <c r="C415" s="739"/>
      <c r="D415" s="1057"/>
      <c r="E415" s="1061"/>
      <c r="F415" s="1057"/>
      <c r="G415" s="1061"/>
      <c r="H415" s="1096"/>
      <c r="I415" s="71" t="s">
        <v>968</v>
      </c>
      <c r="J415" s="1139"/>
      <c r="K415" s="1104"/>
      <c r="L415" s="739"/>
      <c r="M415" s="1106"/>
      <c r="N415" s="1061"/>
      <c r="O415" s="1078"/>
      <c r="P415" s="1093"/>
      <c r="Q415" s="1093"/>
      <c r="R415" s="1093"/>
      <c r="S415" s="1064"/>
      <c r="T415" s="1064"/>
      <c r="U415" s="1064"/>
      <c r="V415" s="1064"/>
      <c r="W415" s="1064"/>
      <c r="X415" s="1064"/>
      <c r="Y415" s="739"/>
      <c r="Z415" s="1064"/>
      <c r="AA415" s="739"/>
      <c r="AB415" s="1114"/>
      <c r="AC415" s="1073"/>
      <c r="AD415" s="1073"/>
      <c r="AE415" s="1076"/>
      <c r="AF415" s="739"/>
      <c r="AG415" s="739"/>
      <c r="AH415" s="739"/>
      <c r="AI415" s="1083"/>
      <c r="AJ415" s="1203"/>
      <c r="AK415" s="1119"/>
      <c r="AL415" s="1119"/>
      <c r="AM415" s="739"/>
      <c r="AN415" s="1205"/>
      <c r="AO415" s="1188"/>
      <c r="AP415" s="1093"/>
      <c r="AQ415" s="1093"/>
      <c r="AR415" s="1093"/>
      <c r="AS415" s="1093"/>
      <c r="AT415" s="1093"/>
      <c r="AU415" s="1093"/>
      <c r="AV415" s="1093"/>
      <c r="AW415" s="1093"/>
      <c r="AX415" s="1093"/>
      <c r="AY415" s="1093"/>
      <c r="AZ415" s="1179"/>
      <c r="BA415" s="1180"/>
      <c r="BB415" s="1181"/>
      <c r="BC415" s="1181"/>
      <c r="BD415" s="1181"/>
      <c r="BE415" s="1178"/>
    </row>
    <row r="416" spans="1:57" ht="18.75" customHeight="1" thickBot="1">
      <c r="A416" s="1053"/>
      <c r="B416" s="1036"/>
      <c r="C416" s="739"/>
      <c r="D416" s="1057"/>
      <c r="E416" s="1061"/>
      <c r="F416" s="1057"/>
      <c r="G416" s="1061"/>
      <c r="H416" s="1096" t="s">
        <v>399</v>
      </c>
      <c r="I416" s="71" t="s">
        <v>968</v>
      </c>
      <c r="J416" s="1139"/>
      <c r="K416" s="1104"/>
      <c r="L416" s="739"/>
      <c r="M416" s="1106"/>
      <c r="N416" s="1061"/>
      <c r="O416" s="1078"/>
      <c r="P416" s="1093"/>
      <c r="Q416" s="1093"/>
      <c r="R416" s="1093"/>
      <c r="S416" s="1064"/>
      <c r="T416" s="1064"/>
      <c r="U416" s="1064"/>
      <c r="V416" s="1064"/>
      <c r="W416" s="1064"/>
      <c r="X416" s="1064"/>
      <c r="Y416" s="739"/>
      <c r="Z416" s="1064"/>
      <c r="AA416" s="739"/>
      <c r="AB416" s="1114"/>
      <c r="AC416" s="1073"/>
      <c r="AD416" s="1073"/>
      <c r="AE416" s="1076"/>
      <c r="AF416" s="739"/>
      <c r="AG416" s="739"/>
      <c r="AH416" s="739"/>
      <c r="AI416" s="1083"/>
      <c r="AJ416" s="1203"/>
      <c r="AK416" s="1119"/>
      <c r="AL416" s="1119"/>
      <c r="AM416" s="739"/>
      <c r="AN416" s="1205"/>
      <c r="AO416" s="1188"/>
      <c r="AP416" s="1093"/>
      <c r="AQ416" s="1093"/>
      <c r="AR416" s="1093"/>
      <c r="AS416" s="1093"/>
      <c r="AT416" s="1093"/>
      <c r="AU416" s="1093"/>
      <c r="AV416" s="1093"/>
      <c r="AW416" s="1093"/>
      <c r="AX416" s="1093"/>
      <c r="AY416" s="1093"/>
      <c r="AZ416" s="1179"/>
      <c r="BA416" s="1180"/>
      <c r="BB416" s="1181"/>
      <c r="BC416" s="1181"/>
      <c r="BD416" s="1181"/>
      <c r="BE416" s="1178"/>
    </row>
    <row r="417" spans="1:57" ht="12.75" customHeight="1" thickBot="1">
      <c r="A417" s="1053"/>
      <c r="B417" s="1036"/>
      <c r="C417" s="739"/>
      <c r="D417" s="1057"/>
      <c r="E417" s="1061"/>
      <c r="F417" s="1057"/>
      <c r="G417" s="1061"/>
      <c r="H417" s="1096"/>
      <c r="I417" s="71" t="s">
        <v>968</v>
      </c>
      <c r="J417" s="1139"/>
      <c r="K417" s="1104"/>
      <c r="L417" s="739"/>
      <c r="M417" s="1106"/>
      <c r="N417" s="1061"/>
      <c r="O417" s="1078"/>
      <c r="P417" s="1093"/>
      <c r="Q417" s="1093"/>
      <c r="R417" s="1093"/>
      <c r="S417" s="1064"/>
      <c r="T417" s="1064"/>
      <c r="U417" s="1064"/>
      <c r="V417" s="1064"/>
      <c r="W417" s="1064"/>
      <c r="X417" s="1064"/>
      <c r="Y417" s="739"/>
      <c r="Z417" s="1064"/>
      <c r="AA417" s="739"/>
      <c r="AB417" s="1114"/>
      <c r="AC417" s="1073"/>
      <c r="AD417" s="1073"/>
      <c r="AE417" s="1076"/>
      <c r="AF417" s="739"/>
      <c r="AG417" s="739"/>
      <c r="AH417" s="739"/>
      <c r="AI417" s="1083"/>
      <c r="AJ417" s="1203"/>
      <c r="AK417" s="1119"/>
      <c r="AL417" s="1119"/>
      <c r="AM417" s="739"/>
      <c r="AN417" s="1205"/>
      <c r="AO417" s="1188"/>
      <c r="AP417" s="1093"/>
      <c r="AQ417" s="1093"/>
      <c r="AR417" s="1093"/>
      <c r="AS417" s="1093"/>
      <c r="AT417" s="1093"/>
      <c r="AU417" s="1093"/>
      <c r="AV417" s="1093"/>
      <c r="AW417" s="1093"/>
      <c r="AX417" s="1093"/>
      <c r="AY417" s="1093"/>
      <c r="AZ417" s="1179"/>
      <c r="BA417" s="1180"/>
      <c r="BB417" s="1181"/>
      <c r="BC417" s="1181"/>
      <c r="BD417" s="1181"/>
      <c r="BE417" s="1178"/>
    </row>
    <row r="418" spans="1:57" ht="18.75" customHeight="1" thickBot="1">
      <c r="A418" s="1053"/>
      <c r="B418" s="1036"/>
      <c r="C418" s="739"/>
      <c r="D418" s="1057"/>
      <c r="E418" s="1061"/>
      <c r="F418" s="1057"/>
      <c r="G418" s="1061"/>
      <c r="H418" s="1096" t="s">
        <v>400</v>
      </c>
      <c r="I418" s="71" t="s">
        <v>968</v>
      </c>
      <c r="J418" s="1139"/>
      <c r="K418" s="1104"/>
      <c r="L418" s="739"/>
      <c r="M418" s="1106"/>
      <c r="N418" s="1061"/>
      <c r="O418" s="1078"/>
      <c r="P418" s="1093"/>
      <c r="Q418" s="1093"/>
      <c r="R418" s="1093"/>
      <c r="S418" s="1064"/>
      <c r="T418" s="1064"/>
      <c r="U418" s="1064"/>
      <c r="V418" s="1064"/>
      <c r="W418" s="1064"/>
      <c r="X418" s="1064"/>
      <c r="Y418" s="739"/>
      <c r="Z418" s="1064"/>
      <c r="AA418" s="739"/>
      <c r="AB418" s="1114"/>
      <c r="AC418" s="1073"/>
      <c r="AD418" s="1073"/>
      <c r="AE418" s="1076"/>
      <c r="AF418" s="739"/>
      <c r="AG418" s="739"/>
      <c r="AH418" s="739"/>
      <c r="AI418" s="1083"/>
      <c r="AJ418" s="1203"/>
      <c r="AK418" s="1119"/>
      <c r="AL418" s="1119"/>
      <c r="AM418" s="739"/>
      <c r="AN418" s="1205"/>
      <c r="AO418" s="1188"/>
      <c r="AP418" s="1093"/>
      <c r="AQ418" s="1093"/>
      <c r="AR418" s="1093"/>
      <c r="AS418" s="1093"/>
      <c r="AT418" s="1093"/>
      <c r="AU418" s="1093"/>
      <c r="AV418" s="1093"/>
      <c r="AW418" s="1093"/>
      <c r="AX418" s="1093"/>
      <c r="AY418" s="1093"/>
      <c r="AZ418" s="1179"/>
      <c r="BA418" s="1180"/>
      <c r="BB418" s="1181"/>
      <c r="BC418" s="1181"/>
      <c r="BD418" s="1181"/>
      <c r="BE418" s="1178"/>
    </row>
    <row r="419" spans="1:57" ht="12.75" customHeight="1" thickBot="1">
      <c r="A419" s="1053"/>
      <c r="B419" s="1036"/>
      <c r="C419" s="739"/>
      <c r="D419" s="1057"/>
      <c r="E419" s="1061"/>
      <c r="F419" s="1057"/>
      <c r="G419" s="1061"/>
      <c r="H419" s="1096"/>
      <c r="I419" s="71" t="s">
        <v>968</v>
      </c>
      <c r="J419" s="1139"/>
      <c r="K419" s="1104"/>
      <c r="L419" s="739"/>
      <c r="M419" s="1106"/>
      <c r="N419" s="1061"/>
      <c r="O419" s="1078"/>
      <c r="P419" s="1093"/>
      <c r="Q419" s="1093"/>
      <c r="R419" s="1093"/>
      <c r="S419" s="1064"/>
      <c r="T419" s="1064"/>
      <c r="U419" s="1064"/>
      <c r="V419" s="1064"/>
      <c r="W419" s="1064"/>
      <c r="X419" s="1064"/>
      <c r="Y419" s="739"/>
      <c r="Z419" s="1064"/>
      <c r="AA419" s="739"/>
      <c r="AB419" s="1114"/>
      <c r="AC419" s="1073"/>
      <c r="AD419" s="1073"/>
      <c r="AE419" s="1076"/>
      <c r="AF419" s="739"/>
      <c r="AG419" s="739"/>
      <c r="AH419" s="739"/>
      <c r="AI419" s="1083"/>
      <c r="AJ419" s="1203"/>
      <c r="AK419" s="1119"/>
      <c r="AL419" s="1119"/>
      <c r="AM419" s="739"/>
      <c r="AN419" s="1205"/>
      <c r="AO419" s="1188"/>
      <c r="AP419" s="1093"/>
      <c r="AQ419" s="1093"/>
      <c r="AR419" s="1093"/>
      <c r="AS419" s="1093"/>
      <c r="AT419" s="1093"/>
      <c r="AU419" s="1093"/>
      <c r="AV419" s="1093"/>
      <c r="AW419" s="1093"/>
      <c r="AX419" s="1093"/>
      <c r="AY419" s="1093"/>
      <c r="AZ419" s="1179"/>
      <c r="BA419" s="1180"/>
      <c r="BB419" s="1181"/>
      <c r="BC419" s="1181"/>
      <c r="BD419" s="1181"/>
      <c r="BE419" s="1178"/>
    </row>
    <row r="420" spans="1:57" ht="14.25" customHeight="1" thickBot="1">
      <c r="A420" s="1053"/>
      <c r="B420" s="1036"/>
      <c r="C420" s="739"/>
      <c r="D420" s="1057"/>
      <c r="E420" s="1061"/>
      <c r="F420" s="1057"/>
      <c r="G420" s="1061"/>
      <c r="H420" s="1079" t="s">
        <v>401</v>
      </c>
      <c r="I420" s="71" t="s">
        <v>968</v>
      </c>
      <c r="J420" s="1139"/>
      <c r="K420" s="1104"/>
      <c r="L420" s="739"/>
      <c r="M420" s="1106"/>
      <c r="N420" s="1061"/>
      <c r="O420" s="1078"/>
      <c r="P420" s="1093"/>
      <c r="Q420" s="1093"/>
      <c r="R420" s="1093"/>
      <c r="S420" s="1064"/>
      <c r="T420" s="1064"/>
      <c r="U420" s="1064"/>
      <c r="V420" s="1064"/>
      <c r="W420" s="1064"/>
      <c r="X420" s="1064"/>
      <c r="Y420" s="739"/>
      <c r="Z420" s="1064"/>
      <c r="AA420" s="739"/>
      <c r="AB420" s="1114"/>
      <c r="AC420" s="1073"/>
      <c r="AD420" s="1073"/>
      <c r="AE420" s="1076"/>
      <c r="AF420" s="739"/>
      <c r="AG420" s="739"/>
      <c r="AH420" s="739"/>
      <c r="AI420" s="1083"/>
      <c r="AJ420" s="1203"/>
      <c r="AK420" s="1119"/>
      <c r="AL420" s="1119"/>
      <c r="AM420" s="739"/>
      <c r="AN420" s="1205"/>
      <c r="AO420" s="1188"/>
      <c r="AP420" s="1093"/>
      <c r="AQ420" s="1093"/>
      <c r="AR420" s="1093"/>
      <c r="AS420" s="1093"/>
      <c r="AT420" s="1093"/>
      <c r="AU420" s="1093"/>
      <c r="AV420" s="1093"/>
      <c r="AW420" s="1093"/>
      <c r="AX420" s="1093"/>
      <c r="AY420" s="1093"/>
      <c r="AZ420" s="1179"/>
      <c r="BA420" s="1180"/>
      <c r="BB420" s="1181"/>
      <c r="BC420" s="1181"/>
      <c r="BD420" s="1181"/>
      <c r="BE420" s="1178"/>
    </row>
    <row r="421" spans="1:57" ht="13.5" customHeight="1" thickBot="1">
      <c r="A421" s="1053"/>
      <c r="B421" s="1036"/>
      <c r="C421" s="739"/>
      <c r="D421" s="1057"/>
      <c r="E421" s="1061"/>
      <c r="F421" s="1057"/>
      <c r="G421" s="1061"/>
      <c r="H421" s="1080"/>
      <c r="I421" s="71" t="s">
        <v>968</v>
      </c>
      <c r="J421" s="1139"/>
      <c r="K421" s="1104"/>
      <c r="L421" s="739"/>
      <c r="M421" s="1106"/>
      <c r="N421" s="1061"/>
      <c r="O421" s="1078"/>
      <c r="P421" s="1093"/>
      <c r="Q421" s="1093"/>
      <c r="R421" s="1093"/>
      <c r="S421" s="1064"/>
      <c r="T421" s="1064"/>
      <c r="U421" s="1064"/>
      <c r="V421" s="1064"/>
      <c r="W421" s="1064"/>
      <c r="X421" s="1064"/>
      <c r="Y421" s="739"/>
      <c r="Z421" s="1064"/>
      <c r="AA421" s="739"/>
      <c r="AB421" s="1114"/>
      <c r="AC421" s="1073"/>
      <c r="AD421" s="1073"/>
      <c r="AE421" s="1076"/>
      <c r="AF421" s="739"/>
      <c r="AG421" s="739"/>
      <c r="AH421" s="739"/>
      <c r="AI421" s="1083"/>
      <c r="AJ421" s="1203"/>
      <c r="AK421" s="1119"/>
      <c r="AL421" s="1119"/>
      <c r="AM421" s="739"/>
      <c r="AN421" s="1205"/>
      <c r="AO421" s="1188"/>
      <c r="AP421" s="1093"/>
      <c r="AQ421" s="1093"/>
      <c r="AR421" s="1093"/>
      <c r="AS421" s="1093"/>
      <c r="AT421" s="1093"/>
      <c r="AU421" s="1093"/>
      <c r="AV421" s="1093"/>
      <c r="AW421" s="1093"/>
      <c r="AX421" s="1093"/>
      <c r="AY421" s="1093"/>
      <c r="AZ421" s="1179"/>
      <c r="BA421" s="1180"/>
      <c r="BB421" s="1181"/>
      <c r="BC421" s="1181"/>
      <c r="BD421" s="1181"/>
      <c r="BE421" s="1178"/>
    </row>
    <row r="422" spans="1:57" ht="18.75" customHeight="1" thickBot="1">
      <c r="A422" s="1053"/>
      <c r="B422" s="1036"/>
      <c r="C422" s="739"/>
      <c r="D422" s="1057"/>
      <c r="E422" s="1061"/>
      <c r="F422" s="1057"/>
      <c r="G422" s="1061"/>
      <c r="H422" s="1086" t="s">
        <v>402</v>
      </c>
      <c r="I422" s="71" t="s">
        <v>968</v>
      </c>
      <c r="J422" s="1139"/>
      <c r="K422" s="1104"/>
      <c r="L422" s="739"/>
      <c r="M422" s="1106"/>
      <c r="N422" s="1061"/>
      <c r="O422" s="1078"/>
      <c r="P422" s="1093"/>
      <c r="Q422" s="1093"/>
      <c r="R422" s="1093"/>
      <c r="S422" s="1064"/>
      <c r="T422" s="1064"/>
      <c r="U422" s="1064"/>
      <c r="V422" s="1064"/>
      <c r="W422" s="1064"/>
      <c r="X422" s="1064"/>
      <c r="Y422" s="739"/>
      <c r="Z422" s="1064"/>
      <c r="AA422" s="739"/>
      <c r="AB422" s="1114"/>
      <c r="AC422" s="1073"/>
      <c r="AD422" s="1073"/>
      <c r="AE422" s="1076"/>
      <c r="AF422" s="739"/>
      <c r="AG422" s="739"/>
      <c r="AH422" s="739"/>
      <c r="AI422" s="1083"/>
      <c r="AJ422" s="1203"/>
      <c r="AK422" s="1119"/>
      <c r="AL422" s="1119"/>
      <c r="AM422" s="739"/>
      <c r="AN422" s="1205"/>
      <c r="AO422" s="1188"/>
      <c r="AP422" s="1093"/>
      <c r="AQ422" s="1093"/>
      <c r="AR422" s="1093"/>
      <c r="AS422" s="1093"/>
      <c r="AT422" s="1093"/>
      <c r="AU422" s="1093"/>
      <c r="AV422" s="1093"/>
      <c r="AW422" s="1093"/>
      <c r="AX422" s="1093"/>
      <c r="AY422" s="1093"/>
      <c r="AZ422" s="1179"/>
      <c r="BA422" s="1180"/>
      <c r="BB422" s="1181"/>
      <c r="BC422" s="1181"/>
      <c r="BD422" s="1181"/>
      <c r="BE422" s="1178"/>
    </row>
    <row r="423" spans="1:57" ht="15.75" customHeight="1" thickBot="1">
      <c r="A423" s="1148"/>
      <c r="B423" s="1037"/>
      <c r="C423" s="740"/>
      <c r="D423" s="1149"/>
      <c r="E423" s="1062"/>
      <c r="F423" s="1149"/>
      <c r="G423" s="1062"/>
      <c r="H423" s="1140"/>
      <c r="I423" s="71" t="s">
        <v>968</v>
      </c>
      <c r="J423" s="1150"/>
      <c r="K423" s="1151"/>
      <c r="L423" s="739"/>
      <c r="M423" s="1154"/>
      <c r="N423" s="1062"/>
      <c r="O423" s="1078"/>
      <c r="P423" s="1093"/>
      <c r="Q423" s="1093"/>
      <c r="R423" s="1093"/>
      <c r="S423" s="1133"/>
      <c r="T423" s="1133"/>
      <c r="U423" s="1133"/>
      <c r="V423" s="1133"/>
      <c r="W423" s="1133"/>
      <c r="X423" s="1133"/>
      <c r="Y423" s="740"/>
      <c r="Z423" s="1133"/>
      <c r="AA423" s="740"/>
      <c r="AB423" s="1145"/>
      <c r="AC423" s="1073"/>
      <c r="AD423" s="1073"/>
      <c r="AE423" s="1146"/>
      <c r="AF423" s="740"/>
      <c r="AG423" s="740"/>
      <c r="AH423" s="739"/>
      <c r="AI423" s="1134"/>
      <c r="AJ423" s="1204"/>
      <c r="AK423" s="1120"/>
      <c r="AL423" s="1120"/>
      <c r="AM423" s="740"/>
      <c r="AN423" s="1205"/>
      <c r="AO423" s="1206"/>
      <c r="AP423" s="1207"/>
      <c r="AQ423" s="1207"/>
      <c r="AR423" s="1207"/>
      <c r="AS423" s="1207"/>
      <c r="AT423" s="1207"/>
      <c r="AU423" s="1207"/>
      <c r="AV423" s="1207"/>
      <c r="AW423" s="1207"/>
      <c r="AX423" s="1207"/>
      <c r="AY423" s="1207"/>
      <c r="AZ423" s="1212"/>
      <c r="BA423" s="1213"/>
      <c r="BB423" s="1197"/>
      <c r="BC423" s="1197"/>
      <c r="BD423" s="1197"/>
      <c r="BE423" s="1208"/>
    </row>
    <row r="424" spans="1:57" ht="46.5" customHeight="1" thickBot="1">
      <c r="A424" s="1147">
        <v>15</v>
      </c>
      <c r="B424" s="1035" t="s">
        <v>1173</v>
      </c>
      <c r="C424" s="739" t="s">
        <v>1174</v>
      </c>
      <c r="D424" s="1056" t="s">
        <v>334</v>
      </c>
      <c r="E424" s="739" t="s">
        <v>1175</v>
      </c>
      <c r="F424" s="1108" t="s">
        <v>1176</v>
      </c>
      <c r="G424" s="1060" t="s">
        <v>338</v>
      </c>
      <c r="H424" s="40" t="s">
        <v>339</v>
      </c>
      <c r="I424" s="71" t="s">
        <v>968</v>
      </c>
      <c r="J424" s="1138">
        <f>COUNTIF(I424:I449,[3]DATOS!$D$24)</f>
        <v>26</v>
      </c>
      <c r="K424" s="1104" t="str">
        <f>+IF(AND(J424&lt;6,J424&gt;0),"Moderado",IF(AND(J424&lt;12,J424&gt;5),"Mayor",IF(AND(J424&lt;20,J424&gt;11),"Catastrófico","Responda las Preguntas de Impacto")))</f>
        <v>Responda las Preguntas de Impacto</v>
      </c>
      <c r="L424" s="1055" t="str">
        <f>IF(AND(EXACT(G424,"Rara vez"),(EXACT(K424,"Moderado"))),"Moderado",IF(AND(EXACT(G424,"Rara vez"),(EXACT(K424,"Mayor"))),"Alto",IF(AND(EXACT(G424,"Rara vez"),(EXACT(K424,"Catastrófico"))),"Extremo",IF(AND(EXACT(G424,"Improbable"),(EXACT(K424,"Moderado"))),"Moderado",IF(AND(EXACT(G424,"Improbable"),(EXACT(K424,"Mayor"))),"Alto",IF(AND(EXACT(G424,"Improbable"),(EXACT(K424,"Catastrófico"))),"Extremo",IF(AND(EXACT(G424,"Posible"),(EXACT(K424,"Moderado"))),"Alto",IF(AND(EXACT(G424,"Posible"),(EXACT(K424,"Mayor"))),"Extremo",IF(AND(EXACT(G424,"Posible"),(EXACT(K424,"Catastrófico"))),"Extremo",IF(AND(EXACT(G424,"Probable"),(EXACT(K424,"Moderado"))),"Alto",IF(AND(EXACT(G424,"Probable"),(EXACT(K424,"Mayor"))),"Extremo",IF(AND(EXACT(G424,"Probable"),(EXACT(K424,"Catastrófico"))),"Extremo",IF(AND(EXACT(G424,"Casi Seguro"),(EXACT(K424,"Moderado"))),"Extremo",IF(AND(EXACT(G424,"Casi Seguro"),(EXACT(K424,"Mayor"))),"Extremo",IF(AND(EXACT(G424,"Casi Seguro"),(EXACT(K424,"Catastrófico"))),"Extremo","")))))))))))))))</f>
        <v/>
      </c>
      <c r="M424" s="1105" t="str">
        <f>IF(EXACT(L424,"Bajo"),"Evitar el Riesgo, Reducir el Riesgo, Compartir el Riesg",IF(EXACT(L424,"Moderado"),"Evitar el Riesgo, Reducir el Riesgo, Compartir el Riesgo",IF(EXACT(L424,"Alto"),"Evitar el Riesgo, Reducir el Riesgo, Compartir el Riesgo",IF(EXACT(L424,"extremo"),"Evitar el Riesgo, Reducir el Riesgo, Compartir el Riesgo",""))))</f>
        <v/>
      </c>
      <c r="N424" s="1112" t="s">
        <v>1177</v>
      </c>
      <c r="O424" s="1059" t="s">
        <v>343</v>
      </c>
      <c r="P424" s="25" t="s">
        <v>344</v>
      </c>
      <c r="Q424" s="22" t="s">
        <v>345</v>
      </c>
      <c r="R424" s="25">
        <f>+IFERROR(VLOOKUP(Q424,[16]DATOS!$E$2:$F$17,2,FALSE),"")</f>
        <v>15</v>
      </c>
      <c r="S424" s="1088">
        <f>SUM(R424:R431)</f>
        <v>100</v>
      </c>
      <c r="T424" s="1088" t="str">
        <f>+IF(AND(S424&lt;=100,S424&gt;=96),"Fuerte",IF(AND(S424&lt;=95,S424&gt;=86),"Moderado",IF(AND(S424&lt;=85,J424&gt;=0),"Débil"," ")))</f>
        <v>Fuerte</v>
      </c>
      <c r="U424" s="1088" t="s">
        <v>346</v>
      </c>
      <c r="V424" s="1088" t="str">
        <f>IF(AND(EXACT(T424,"Fuerte"),(EXACT(U424,"Fuerte"))),"Fuerte",IF(AND(EXACT(T424,"Fuerte"),(EXACT(U424,"Moderado"))),"Moderado",IF(AND(EXACT(T424,"Fuerte"),(EXACT(U424,"Débil"))),"Débil",IF(AND(EXACT(T424,"Moderado"),(EXACT(U424,"Fuerte"))),"Moderado",IF(AND(EXACT(T424,"Moderado"),(EXACT(U424,"Moderado"))),"Moderado",IF(AND(EXACT(T424,"Moderado"),(EXACT(U424,"Débil"))),"Débil",IF(AND(EXACT(T424,"Débil"),(EXACT(U424,"Fuerte"))),"Débil",IF(AND(EXACT(T424,"Débil"),(EXACT(U424,"Moderado"))),"Débil",IF(AND(EXACT(T424,"Débil"),(EXACT(U424,"Débil"))),"Débil",)))))))))</f>
        <v>Fuerte</v>
      </c>
      <c r="W424" s="1088">
        <f>IF(V424="Fuerte",100,IF(V424="Moderado",50,IF(V424="Débil",0)))</f>
        <v>100</v>
      </c>
      <c r="X424" s="1064">
        <f>AVERAGE(W424:W449)</f>
        <v>100</v>
      </c>
      <c r="Y424" s="1172" t="s">
        <v>347</v>
      </c>
      <c r="Z424" s="1191" t="s">
        <v>989</v>
      </c>
      <c r="AA424" s="1193" t="s">
        <v>1178</v>
      </c>
      <c r="AB424" s="1114" t="str">
        <f>+IF(X424=100,"Fuerte",IF(AND(X424&lt;=99,X424&gt;=50),"Moderado",IF(X424&lt;50,"Débil"," ")))</f>
        <v>Fuerte</v>
      </c>
      <c r="AC424" s="1073" t="s">
        <v>349</v>
      </c>
      <c r="AD424" s="1073" t="s">
        <v>349</v>
      </c>
      <c r="AE424" s="1009" t="str">
        <f>IF(AND(OR(AD424="Directamente",AD424="Indirectamente",AD424="No Disminuye"),(AB424="Fuerte"),(AC424="Directamente"),(OR(G424="Rara vez",G424="Improbable",G424="Posible"))),"Rara vez",IF(AND(OR(AD424="Directamente",AD424="Indirectamente",AD424="No Disminuye"),(AB424="Fuerte"),(AC424="Directamente"),(G424="Probable")),"Improbable",IF(AND(OR(AD424="Directamente",AD424="Indirectamente",AD424="No Disminuye"),(AB424="Fuerte"),(AC424="Directamente"),(G424="Casi Seguro")),"Posible",IF(AND(AD424="Directamente",AC424="No disminuye",AB424="Fuerte"),G424,IF(AND(OR(AD424="Directamente",AD424="Indirectamente",AD424="No Disminuye"),AB424="Moderado",AC424="Directamente",(OR(G424="Rara vez",G424="Improbable"))),"Rara vez",IF(AND(OR(AD424="Directamente",AD424="Indirectamente",AD424="No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disminuye",AB424="Moderado"),G424,IF(AB424="Débil",G424," ESTA COMBINACION NO ESTÁ CONTEMPLADA EN LA METODOLOGÍA "))))))))))</f>
        <v>Rara vez</v>
      </c>
      <c r="AF424" s="739" t="str">
        <f>IF(AND(OR(AD424="Directamente",AD424="Indirectamente",AD424="No Disminuye"),AB424="Moderado",AC424="Directamente",(OR(G424="Raro",G424="Improbable"))),"Raro",IF(AND(OR(AD424="Directamente",AD424="Indirectamente",AD424="No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 ")))))</f>
        <v xml:space="preserve"> </v>
      </c>
      <c r="AG424" s="739" t="str">
        <f>K424</f>
        <v>Responda las Preguntas de Impacto</v>
      </c>
      <c r="AH424" s="1055" t="str">
        <f>IF(AND(EXACT(AE424,"Rara vez"),(EXACT(AG424,"Moderado"))),"Moderado",IF(AND(EXACT(AE424,"Rara vez"),(EXACT(AG424,"Mayor"))),"Alto",IF(AND(EXACT(AE424,"Rara vez"),(EXACT(AG424,"Catastrófico"))),"Extremo",IF(AND(EXACT(AE424,"Improbable"),(EXACT(AG424,"Moderado"))),"Moderado",IF(AND(EXACT(AE424,"Improbable"),(EXACT(AG424,"Mayor"))),"Alto",IF(AND(EXACT(AE424,"Improbable"),(EXACT(AG424,"Catastrófico"))),"Extremo",IF(AND(EXACT(AE424,"Posible"),(EXACT(AG424,"Moderado"))),"Alto",IF(AND(EXACT(AE424,"Posible"),(EXACT(AG424,"Mayor"))),"Extremo",IF(AND(EXACT(AE424,"Posible"),(EXACT(AG424,"Catastrófico"))),"Extremo",IF(AND(EXACT(AE424,"Probable"),(EXACT(AG424,"Moderado"))),"Alto",IF(AND(EXACT(AE424,"Probable"),(EXACT(AG424,"Mayor"))),"Extremo",IF(AND(EXACT(AE424,"Probable"),(EXACT(AG424,"Catastrófico"))),"Extremo",IF(AND(EXACT(AE424,"Casi Seguro"),(EXACT(AG424,"Moderado"))),"Extremo",IF(AND(EXACT(AE424,"Casi Seguro"),(EXACT(AG424,"Mayor"))),"Extremo",IF(AND(EXACT(AE424,"Casi Seguro"),(EXACT(AG424,"Catastrófico"))),"Extremo","")))))))))))))))</f>
        <v/>
      </c>
      <c r="AI424" s="1081" t="str">
        <f>IF(EXACT(AH424,"Bajo"),"Evitar el Riesgo, Reducir el Riesgo, Compartir el Riesgo",IF(EXACT(AH424,"Moderado"),"Evitar el Riesgo, Reducir el Riesgo, Compartir el Riesgo",IF(EXACT(AH424,"Alto"),"Evitar el Riesgo, Reducir el Riesgo, Compartir el Riesgo",IF(EXACT(AH424,"Extremo"),"Evitar el Riesgo, Reducir el Riesgo, Compartir el Riesgo",""))))</f>
        <v/>
      </c>
      <c r="AJ424" s="1195" t="s">
        <v>1179</v>
      </c>
      <c r="AK424" s="1174">
        <v>43466</v>
      </c>
      <c r="AL424" s="1174">
        <v>43830</v>
      </c>
      <c r="AM424" s="1176" t="s">
        <v>347</v>
      </c>
      <c r="AN424" s="1163" t="s">
        <v>1180</v>
      </c>
      <c r="AO424" s="1160"/>
      <c r="AP424" s="1156"/>
      <c r="AQ424" s="1156"/>
      <c r="AR424" s="1156"/>
      <c r="AS424" s="1156"/>
      <c r="AT424" s="1156"/>
      <c r="AU424" s="1156"/>
      <c r="AV424" s="1156"/>
      <c r="AW424" s="1156"/>
      <c r="AX424" s="1156"/>
      <c r="AY424" s="1156"/>
      <c r="AZ424" s="1157"/>
      <c r="BA424" s="1198"/>
      <c r="BB424" s="1199"/>
      <c r="BC424" s="1199"/>
      <c r="BD424" s="1199"/>
      <c r="BE424" s="1182"/>
    </row>
    <row r="425" spans="1:57" ht="30" customHeight="1" thickBot="1">
      <c r="A425" s="1053"/>
      <c r="B425" s="1036"/>
      <c r="C425" s="739"/>
      <c r="D425" s="1057"/>
      <c r="E425" s="739"/>
      <c r="F425" s="1057"/>
      <c r="G425" s="1061"/>
      <c r="H425" s="24" t="s">
        <v>354</v>
      </c>
      <c r="I425" s="71" t="s">
        <v>968</v>
      </c>
      <c r="J425" s="1139"/>
      <c r="K425" s="1104"/>
      <c r="L425" s="739"/>
      <c r="M425" s="1106"/>
      <c r="N425" s="1095"/>
      <c r="O425" s="1078"/>
      <c r="P425" s="26" t="s">
        <v>355</v>
      </c>
      <c r="Q425" s="22" t="s">
        <v>356</v>
      </c>
      <c r="R425" s="26">
        <f>+IFERROR(VLOOKUP(Q425,[16]DATOS!$E$2:$F$17,2,FALSE),"")</f>
        <v>15</v>
      </c>
      <c r="S425" s="1093"/>
      <c r="T425" s="1093"/>
      <c r="U425" s="1093"/>
      <c r="V425" s="1093"/>
      <c r="W425" s="1093"/>
      <c r="X425" s="1064"/>
      <c r="Y425" s="1189"/>
      <c r="Z425" s="1191"/>
      <c r="AA425" s="1193"/>
      <c r="AB425" s="1114"/>
      <c r="AC425" s="1073"/>
      <c r="AD425" s="1073"/>
      <c r="AE425" s="1076"/>
      <c r="AF425" s="739"/>
      <c r="AG425" s="739"/>
      <c r="AH425" s="739"/>
      <c r="AI425" s="1082"/>
      <c r="AJ425" s="1196"/>
      <c r="AK425" s="1174"/>
      <c r="AL425" s="1174"/>
      <c r="AM425" s="1176"/>
      <c r="AN425" s="1163"/>
      <c r="AO425" s="1161"/>
      <c r="AP425" s="1064"/>
      <c r="AQ425" s="1064"/>
      <c r="AR425" s="1064"/>
      <c r="AS425" s="1064"/>
      <c r="AT425" s="1064"/>
      <c r="AU425" s="1064"/>
      <c r="AV425" s="1064"/>
      <c r="AW425" s="1064"/>
      <c r="AX425" s="1064"/>
      <c r="AY425" s="1064"/>
      <c r="AZ425" s="1158"/>
      <c r="BA425" s="1006"/>
      <c r="BB425" s="1200"/>
      <c r="BC425" s="1200"/>
      <c r="BD425" s="1200"/>
      <c r="BE425" s="1183"/>
    </row>
    <row r="426" spans="1:57" ht="30" customHeight="1" thickBot="1">
      <c r="A426" s="1053"/>
      <c r="B426" s="1036"/>
      <c r="C426" s="739"/>
      <c r="D426" s="1057"/>
      <c r="E426" s="739"/>
      <c r="F426" s="1057"/>
      <c r="G426" s="1061"/>
      <c r="H426" s="24" t="s">
        <v>358</v>
      </c>
      <c r="I426" s="71" t="s">
        <v>968</v>
      </c>
      <c r="J426" s="1139"/>
      <c r="K426" s="1104"/>
      <c r="L426" s="739"/>
      <c r="M426" s="1106"/>
      <c r="N426" s="1095"/>
      <c r="O426" s="1078"/>
      <c r="P426" s="26" t="s">
        <v>360</v>
      </c>
      <c r="Q426" s="22" t="s">
        <v>361</v>
      </c>
      <c r="R426" s="26">
        <f>+IFERROR(VLOOKUP(Q426,[16]DATOS!$E$2:$F$17,2,FALSE),"")</f>
        <v>15</v>
      </c>
      <c r="S426" s="1093"/>
      <c r="T426" s="1093"/>
      <c r="U426" s="1093"/>
      <c r="V426" s="1093"/>
      <c r="W426" s="1093"/>
      <c r="X426" s="1064"/>
      <c r="Y426" s="1189"/>
      <c r="Z426" s="1191"/>
      <c r="AA426" s="1193"/>
      <c r="AB426" s="1114"/>
      <c r="AC426" s="1073"/>
      <c r="AD426" s="1073"/>
      <c r="AE426" s="1076"/>
      <c r="AF426" s="739"/>
      <c r="AG426" s="739"/>
      <c r="AH426" s="739"/>
      <c r="AI426" s="1082"/>
      <c r="AJ426" s="1196"/>
      <c r="AK426" s="1174"/>
      <c r="AL426" s="1174"/>
      <c r="AM426" s="1176"/>
      <c r="AN426" s="1163"/>
      <c r="AO426" s="1161"/>
      <c r="AP426" s="1064"/>
      <c r="AQ426" s="1064"/>
      <c r="AR426" s="1064"/>
      <c r="AS426" s="1064"/>
      <c r="AT426" s="1064"/>
      <c r="AU426" s="1064"/>
      <c r="AV426" s="1064"/>
      <c r="AW426" s="1064"/>
      <c r="AX426" s="1064"/>
      <c r="AY426" s="1064"/>
      <c r="AZ426" s="1158"/>
      <c r="BA426" s="1006"/>
      <c r="BB426" s="1200"/>
      <c r="BC426" s="1200"/>
      <c r="BD426" s="1200"/>
      <c r="BE426" s="1183"/>
    </row>
    <row r="427" spans="1:57" ht="30" customHeight="1" thickBot="1">
      <c r="A427" s="1053"/>
      <c r="B427" s="1036"/>
      <c r="C427" s="739"/>
      <c r="D427" s="1057"/>
      <c r="E427" s="739"/>
      <c r="F427" s="1057"/>
      <c r="G427" s="1061"/>
      <c r="H427" s="24" t="s">
        <v>363</v>
      </c>
      <c r="I427" s="71" t="s">
        <v>968</v>
      </c>
      <c r="J427" s="1139"/>
      <c r="K427" s="1104"/>
      <c r="L427" s="739"/>
      <c r="M427" s="1106"/>
      <c r="N427" s="1095"/>
      <c r="O427" s="1078"/>
      <c r="P427" s="26" t="s">
        <v>364</v>
      </c>
      <c r="Q427" s="22" t="s">
        <v>365</v>
      </c>
      <c r="R427" s="26">
        <f>+IFERROR(VLOOKUP(Q427,[16]DATOS!$E$2:$F$17,2,FALSE),"")</f>
        <v>15</v>
      </c>
      <c r="S427" s="1093"/>
      <c r="T427" s="1093"/>
      <c r="U427" s="1093"/>
      <c r="V427" s="1093"/>
      <c r="W427" s="1093"/>
      <c r="X427" s="1064"/>
      <c r="Y427" s="1189"/>
      <c r="Z427" s="1191"/>
      <c r="AA427" s="1193"/>
      <c r="AB427" s="1114"/>
      <c r="AC427" s="1073"/>
      <c r="AD427" s="1073"/>
      <c r="AE427" s="1076"/>
      <c r="AF427" s="739"/>
      <c r="AG427" s="739"/>
      <c r="AH427" s="739"/>
      <c r="AI427" s="1082"/>
      <c r="AJ427" s="1196"/>
      <c r="AK427" s="1174"/>
      <c r="AL427" s="1174"/>
      <c r="AM427" s="1176"/>
      <c r="AN427" s="1163"/>
      <c r="AO427" s="1161"/>
      <c r="AP427" s="1064"/>
      <c r="AQ427" s="1064"/>
      <c r="AR427" s="1064"/>
      <c r="AS427" s="1064"/>
      <c r="AT427" s="1064"/>
      <c r="AU427" s="1064"/>
      <c r="AV427" s="1064"/>
      <c r="AW427" s="1064"/>
      <c r="AX427" s="1064"/>
      <c r="AY427" s="1064"/>
      <c r="AZ427" s="1158"/>
      <c r="BA427" s="1006"/>
      <c r="BB427" s="1200"/>
      <c r="BC427" s="1200"/>
      <c r="BD427" s="1200"/>
      <c r="BE427" s="1183"/>
    </row>
    <row r="428" spans="1:57" ht="30" customHeight="1" thickBot="1">
      <c r="A428" s="1053"/>
      <c r="B428" s="1036"/>
      <c r="C428" s="739"/>
      <c r="D428" s="1057"/>
      <c r="E428" s="739"/>
      <c r="F428" s="1057"/>
      <c r="G428" s="1061"/>
      <c r="H428" s="24" t="s">
        <v>367</v>
      </c>
      <c r="I428" s="71" t="s">
        <v>968</v>
      </c>
      <c r="J428" s="1139"/>
      <c r="K428" s="1104"/>
      <c r="L428" s="739"/>
      <c r="M428" s="1106"/>
      <c r="N428" s="1095"/>
      <c r="O428" s="1078"/>
      <c r="P428" s="26" t="s">
        <v>368</v>
      </c>
      <c r="Q428" s="22" t="s">
        <v>369</v>
      </c>
      <c r="R428" s="26">
        <f>+IFERROR(VLOOKUP(Q428,[16]DATOS!$E$2:$F$17,2,FALSE),"")</f>
        <v>15</v>
      </c>
      <c r="S428" s="1093"/>
      <c r="T428" s="1093"/>
      <c r="U428" s="1093"/>
      <c r="V428" s="1093"/>
      <c r="W428" s="1093"/>
      <c r="X428" s="1064"/>
      <c r="Y428" s="1189"/>
      <c r="Z428" s="1191"/>
      <c r="AA428" s="1193"/>
      <c r="AB428" s="1114"/>
      <c r="AC428" s="1073"/>
      <c r="AD428" s="1073"/>
      <c r="AE428" s="1076"/>
      <c r="AF428" s="739"/>
      <c r="AG428" s="739"/>
      <c r="AH428" s="739"/>
      <c r="AI428" s="1082"/>
      <c r="AJ428" s="1196"/>
      <c r="AK428" s="1174"/>
      <c r="AL428" s="1174"/>
      <c r="AM428" s="1176"/>
      <c r="AN428" s="1163"/>
      <c r="AO428" s="1161"/>
      <c r="AP428" s="1064"/>
      <c r="AQ428" s="1064"/>
      <c r="AR428" s="1064"/>
      <c r="AS428" s="1064"/>
      <c r="AT428" s="1064"/>
      <c r="AU428" s="1064"/>
      <c r="AV428" s="1064"/>
      <c r="AW428" s="1064"/>
      <c r="AX428" s="1064"/>
      <c r="AY428" s="1064"/>
      <c r="AZ428" s="1158"/>
      <c r="BA428" s="1006"/>
      <c r="BB428" s="1200"/>
      <c r="BC428" s="1200"/>
      <c r="BD428" s="1200"/>
      <c r="BE428" s="1183"/>
    </row>
    <row r="429" spans="1:57" ht="30" customHeight="1" thickBot="1">
      <c r="A429" s="1053"/>
      <c r="B429" s="1036"/>
      <c r="C429" s="739"/>
      <c r="D429" s="1057"/>
      <c r="E429" s="739"/>
      <c r="F429" s="1057"/>
      <c r="G429" s="1061"/>
      <c r="H429" s="24" t="s">
        <v>371</v>
      </c>
      <c r="I429" s="71" t="s">
        <v>968</v>
      </c>
      <c r="J429" s="1139"/>
      <c r="K429" s="1104"/>
      <c r="L429" s="739"/>
      <c r="M429" s="1106"/>
      <c r="N429" s="1095"/>
      <c r="O429" s="1078"/>
      <c r="P429" s="27" t="s">
        <v>372</v>
      </c>
      <c r="Q429" s="22" t="s">
        <v>373</v>
      </c>
      <c r="R429" s="26">
        <f>+IFERROR(VLOOKUP(Q429,[16]DATOS!$E$2:$F$17,2,FALSE),"")</f>
        <v>15</v>
      </c>
      <c r="S429" s="1093"/>
      <c r="T429" s="1093"/>
      <c r="U429" s="1093"/>
      <c r="V429" s="1093"/>
      <c r="W429" s="1093"/>
      <c r="X429" s="1064"/>
      <c r="Y429" s="1189"/>
      <c r="Z429" s="1191"/>
      <c r="AA429" s="1193"/>
      <c r="AB429" s="1114"/>
      <c r="AC429" s="1073"/>
      <c r="AD429" s="1073"/>
      <c r="AE429" s="1076"/>
      <c r="AF429" s="739"/>
      <c r="AG429" s="739"/>
      <c r="AH429" s="739"/>
      <c r="AI429" s="1082"/>
      <c r="AJ429" s="1196"/>
      <c r="AK429" s="1174"/>
      <c r="AL429" s="1174"/>
      <c r="AM429" s="1176"/>
      <c r="AN429" s="1163"/>
      <c r="AO429" s="1161"/>
      <c r="AP429" s="1064"/>
      <c r="AQ429" s="1064"/>
      <c r="AR429" s="1064"/>
      <c r="AS429" s="1064"/>
      <c r="AT429" s="1064"/>
      <c r="AU429" s="1064"/>
      <c r="AV429" s="1064"/>
      <c r="AW429" s="1064"/>
      <c r="AX429" s="1064"/>
      <c r="AY429" s="1064"/>
      <c r="AZ429" s="1158"/>
      <c r="BA429" s="1006"/>
      <c r="BB429" s="1200"/>
      <c r="BC429" s="1200"/>
      <c r="BD429" s="1200"/>
      <c r="BE429" s="1183"/>
    </row>
    <row r="430" spans="1:57" ht="30" customHeight="1" thickBot="1">
      <c r="A430" s="1053"/>
      <c r="B430" s="1036"/>
      <c r="C430" s="739"/>
      <c r="D430" s="1057"/>
      <c r="E430" s="739"/>
      <c r="F430" s="1057"/>
      <c r="G430" s="1061"/>
      <c r="H430" s="24" t="s">
        <v>375</v>
      </c>
      <c r="I430" s="71" t="s">
        <v>968</v>
      </c>
      <c r="J430" s="1139"/>
      <c r="K430" s="1104"/>
      <c r="L430" s="739"/>
      <c r="M430" s="1106"/>
      <c r="N430" s="1095"/>
      <c r="O430" s="1078"/>
      <c r="P430" s="26" t="s">
        <v>376</v>
      </c>
      <c r="Q430" s="26" t="s">
        <v>377</v>
      </c>
      <c r="R430" s="26">
        <f>+IFERROR(VLOOKUP(Q430,[16]DATOS!$E$2:$F$17,2,FALSE),"")</f>
        <v>10</v>
      </c>
      <c r="S430" s="1093"/>
      <c r="T430" s="1093"/>
      <c r="U430" s="1093"/>
      <c r="V430" s="1093"/>
      <c r="W430" s="1093"/>
      <c r="X430" s="1064"/>
      <c r="Y430" s="1189"/>
      <c r="Z430" s="1191"/>
      <c r="AA430" s="1193"/>
      <c r="AB430" s="1114"/>
      <c r="AC430" s="1073"/>
      <c r="AD430" s="1073"/>
      <c r="AE430" s="1076"/>
      <c r="AF430" s="739"/>
      <c r="AG430" s="739"/>
      <c r="AH430" s="739"/>
      <c r="AI430" s="1082"/>
      <c r="AJ430" s="1196"/>
      <c r="AK430" s="1174"/>
      <c r="AL430" s="1174"/>
      <c r="AM430" s="1176"/>
      <c r="AN430" s="1163"/>
      <c r="AO430" s="1161"/>
      <c r="AP430" s="1064"/>
      <c r="AQ430" s="1064"/>
      <c r="AR430" s="1064"/>
      <c r="AS430" s="1064"/>
      <c r="AT430" s="1064"/>
      <c r="AU430" s="1064"/>
      <c r="AV430" s="1064"/>
      <c r="AW430" s="1064"/>
      <c r="AX430" s="1064"/>
      <c r="AY430" s="1064"/>
      <c r="AZ430" s="1158"/>
      <c r="BA430" s="1006"/>
      <c r="BB430" s="1200"/>
      <c r="BC430" s="1200"/>
      <c r="BD430" s="1200"/>
      <c r="BE430" s="1183"/>
    </row>
    <row r="431" spans="1:57" ht="72" customHeight="1" thickBot="1">
      <c r="A431" s="1053"/>
      <c r="B431" s="1036"/>
      <c r="C431" s="739"/>
      <c r="D431" s="1057"/>
      <c r="E431" s="1059"/>
      <c r="F431" s="1057"/>
      <c r="G431" s="1061"/>
      <c r="H431" s="24" t="s">
        <v>379</v>
      </c>
      <c r="I431" s="71" t="s">
        <v>968</v>
      </c>
      <c r="J431" s="1139"/>
      <c r="K431" s="1104"/>
      <c r="L431" s="739"/>
      <c r="M431" s="1106"/>
      <c r="N431" s="1095"/>
      <c r="O431" s="1072"/>
      <c r="P431" s="23"/>
      <c r="Q431" s="27"/>
      <c r="R431" s="27"/>
      <c r="S431" s="1093"/>
      <c r="T431" s="1093"/>
      <c r="U431" s="1093"/>
      <c r="V431" s="1093"/>
      <c r="W431" s="1093"/>
      <c r="X431" s="1064"/>
      <c r="Y431" s="1190"/>
      <c r="Z431" s="1192"/>
      <c r="AA431" s="1194"/>
      <c r="AB431" s="1114"/>
      <c r="AC431" s="1073"/>
      <c r="AD431" s="1073"/>
      <c r="AE431" s="1076"/>
      <c r="AF431" s="739"/>
      <c r="AG431" s="739"/>
      <c r="AH431" s="739"/>
      <c r="AI431" s="1082"/>
      <c r="AJ431" s="1196"/>
      <c r="AK431" s="1175"/>
      <c r="AL431" s="1175"/>
      <c r="AM431" s="1177"/>
      <c r="AN431" s="1163"/>
      <c r="AO431" s="1162"/>
      <c r="AP431" s="1088"/>
      <c r="AQ431" s="1088"/>
      <c r="AR431" s="1088"/>
      <c r="AS431" s="1088"/>
      <c r="AT431" s="1088"/>
      <c r="AU431" s="1088"/>
      <c r="AV431" s="1088"/>
      <c r="AW431" s="1088"/>
      <c r="AX431" s="1088"/>
      <c r="AY431" s="1088"/>
      <c r="AZ431" s="1159"/>
      <c r="BA431" s="1007"/>
      <c r="BB431" s="1201"/>
      <c r="BC431" s="1201"/>
      <c r="BD431" s="1201"/>
      <c r="BE431" s="1184"/>
    </row>
    <row r="432" spans="1:57" ht="30" customHeight="1" thickBot="1">
      <c r="A432" s="1053"/>
      <c r="B432" s="1036"/>
      <c r="C432" s="739"/>
      <c r="D432" s="1057"/>
      <c r="E432" s="1094"/>
      <c r="F432" s="1057"/>
      <c r="G432" s="1061"/>
      <c r="H432" s="24" t="s">
        <v>381</v>
      </c>
      <c r="I432" s="71" t="s">
        <v>968</v>
      </c>
      <c r="J432" s="1139"/>
      <c r="K432" s="1104"/>
      <c r="L432" s="739"/>
      <c r="M432" s="1106"/>
      <c r="N432" s="1095"/>
      <c r="O432" s="1078"/>
      <c r="P432" s="26" t="s">
        <v>344</v>
      </c>
      <c r="Q432" s="22" t="s">
        <v>345</v>
      </c>
      <c r="R432" s="26">
        <f>+IFERROR(VLOOKUP(Q432,[16]DATOS!$E$2:$F$17,2,FALSE),"")</f>
        <v>15</v>
      </c>
      <c r="S432" s="1064">
        <f>SUM(R432:R441)</f>
        <v>100</v>
      </c>
      <c r="T432" s="1063" t="str">
        <f>+IF(AND(S432&lt;=100,S432&gt;=96),"Fuerte",IF(AND(S432&lt;=95,S432&gt;=86),"Moderado",IF(AND(S432&lt;=85,J432&gt;=0),"Débil"," ")))</f>
        <v>Fuerte</v>
      </c>
      <c r="U432" s="1063" t="s">
        <v>346</v>
      </c>
      <c r="V432" s="1063" t="str">
        <f>IF(AND(EXACT(T432,"Fuerte"),(EXACT(U432,"Fuerte"))),"Fuerte",IF(AND(EXACT(T432,"Fuerte"),(EXACT(U432,"Moderado"))),"Moderado",IF(AND(EXACT(T432,"Fuerte"),(EXACT(U432,"Débil"))),"Débil",IF(AND(EXACT(T432,"Moderado"),(EXACT(U432,"Fuerte"))),"Moderado",IF(AND(EXACT(T432,"Moderado"),(EXACT(U432,"Moderado"))),"Moderado",IF(AND(EXACT(T432,"Moderado"),(EXACT(U432,"Débil"))),"Débil",IF(AND(EXACT(T432,"Débil"),(EXACT(U432,"Fuerte"))),"Débil",IF(AND(EXACT(T432,"Débil"),(EXACT(U432,"Moderado"))),"Débil",IF(AND(EXACT(T432,"Débil"),(EXACT(U432,"Débil"))),"Débil",)))))))))</f>
        <v>Fuerte</v>
      </c>
      <c r="W432" s="1063"/>
      <c r="X432" s="1064"/>
      <c r="Y432" s="1072"/>
      <c r="Z432" s="1115"/>
      <c r="AA432" s="1072"/>
      <c r="AB432" s="1114"/>
      <c r="AC432" s="1073"/>
      <c r="AD432" s="1073"/>
      <c r="AE432" s="1076"/>
      <c r="AF432" s="739"/>
      <c r="AG432" s="739"/>
      <c r="AH432" s="739"/>
      <c r="AI432" s="1082"/>
      <c r="AJ432" s="1185"/>
      <c r="AK432" s="1186"/>
      <c r="AL432" s="1186"/>
      <c r="AM432" s="1187"/>
      <c r="AN432" s="1163"/>
      <c r="AO432" s="1188"/>
      <c r="AP432" s="1093"/>
      <c r="AQ432" s="1093"/>
      <c r="AR432" s="1093"/>
      <c r="AS432" s="1093"/>
      <c r="AT432" s="1093"/>
      <c r="AU432" s="1093"/>
      <c r="AV432" s="1093"/>
      <c r="AW432" s="1093"/>
      <c r="AX432" s="1093"/>
      <c r="AY432" s="1093"/>
      <c r="AZ432" s="1179"/>
      <c r="BA432" s="1180"/>
      <c r="BB432" s="1181"/>
      <c r="BC432" s="1181"/>
      <c r="BD432" s="1181"/>
      <c r="BE432" s="1178"/>
    </row>
    <row r="433" spans="1:57" ht="30" customHeight="1" thickBot="1">
      <c r="A433" s="1053"/>
      <c r="B433" s="1036"/>
      <c r="C433" s="739"/>
      <c r="D433" s="1057"/>
      <c r="E433" s="1061"/>
      <c r="F433" s="1057"/>
      <c r="G433" s="1061"/>
      <c r="H433" s="24" t="s">
        <v>385</v>
      </c>
      <c r="I433" s="71" t="s">
        <v>968</v>
      </c>
      <c r="J433" s="1139"/>
      <c r="K433" s="1104"/>
      <c r="L433" s="739"/>
      <c r="M433" s="1106"/>
      <c r="N433" s="1095"/>
      <c r="O433" s="1078"/>
      <c r="P433" s="26" t="s">
        <v>355</v>
      </c>
      <c r="Q433" s="22" t="s">
        <v>356</v>
      </c>
      <c r="R433" s="26">
        <f>+IFERROR(VLOOKUP(Q433,[16]DATOS!$E$2:$F$17,2,FALSE),"")</f>
        <v>15</v>
      </c>
      <c r="S433" s="1064"/>
      <c r="T433" s="1064"/>
      <c r="U433" s="1064"/>
      <c r="V433" s="1064"/>
      <c r="W433" s="1064"/>
      <c r="X433" s="1064"/>
      <c r="Y433" s="739"/>
      <c r="Z433" s="1064"/>
      <c r="AA433" s="739"/>
      <c r="AB433" s="1114"/>
      <c r="AC433" s="1073"/>
      <c r="AD433" s="1073"/>
      <c r="AE433" s="1076"/>
      <c r="AF433" s="739"/>
      <c r="AG433" s="739"/>
      <c r="AH433" s="739"/>
      <c r="AI433" s="1082"/>
      <c r="AJ433" s="1185"/>
      <c r="AK433" s="1186"/>
      <c r="AL433" s="1186"/>
      <c r="AM433" s="1187"/>
      <c r="AN433" s="1163"/>
      <c r="AO433" s="1188"/>
      <c r="AP433" s="1093"/>
      <c r="AQ433" s="1093"/>
      <c r="AR433" s="1093"/>
      <c r="AS433" s="1093"/>
      <c r="AT433" s="1093"/>
      <c r="AU433" s="1093"/>
      <c r="AV433" s="1093"/>
      <c r="AW433" s="1093"/>
      <c r="AX433" s="1093"/>
      <c r="AY433" s="1093"/>
      <c r="AZ433" s="1179"/>
      <c r="BA433" s="1180"/>
      <c r="BB433" s="1181"/>
      <c r="BC433" s="1181"/>
      <c r="BD433" s="1181"/>
      <c r="BE433" s="1178"/>
    </row>
    <row r="434" spans="1:57" ht="30" customHeight="1" thickBot="1">
      <c r="A434" s="1053"/>
      <c r="B434" s="1036"/>
      <c r="C434" s="739"/>
      <c r="D434" s="1057"/>
      <c r="E434" s="1061"/>
      <c r="F434" s="1057"/>
      <c r="G434" s="1061"/>
      <c r="H434" s="24" t="s">
        <v>387</v>
      </c>
      <c r="I434" s="71" t="s">
        <v>968</v>
      </c>
      <c r="J434" s="1139"/>
      <c r="K434" s="1104"/>
      <c r="L434" s="739"/>
      <c r="M434" s="1106"/>
      <c r="N434" s="1095"/>
      <c r="O434" s="1078"/>
      <c r="P434" s="26" t="s">
        <v>360</v>
      </c>
      <c r="Q434" s="22" t="s">
        <v>361</v>
      </c>
      <c r="R434" s="26">
        <f>+IFERROR(VLOOKUP(Q434,[16]DATOS!$E$2:$F$17,2,FALSE),"")</f>
        <v>15</v>
      </c>
      <c r="S434" s="1064"/>
      <c r="T434" s="1064"/>
      <c r="U434" s="1064"/>
      <c r="V434" s="1064"/>
      <c r="W434" s="1064"/>
      <c r="X434" s="1064"/>
      <c r="Y434" s="739"/>
      <c r="Z434" s="1064"/>
      <c r="AA434" s="739"/>
      <c r="AB434" s="1114"/>
      <c r="AC434" s="1073"/>
      <c r="AD434" s="1073"/>
      <c r="AE434" s="1076"/>
      <c r="AF434" s="739"/>
      <c r="AG434" s="739"/>
      <c r="AH434" s="739"/>
      <c r="AI434" s="1082"/>
      <c r="AJ434" s="1185"/>
      <c r="AK434" s="1186"/>
      <c r="AL434" s="1186"/>
      <c r="AM434" s="1187"/>
      <c r="AN434" s="1163"/>
      <c r="AO434" s="1188"/>
      <c r="AP434" s="1093"/>
      <c r="AQ434" s="1093"/>
      <c r="AR434" s="1093"/>
      <c r="AS434" s="1093"/>
      <c r="AT434" s="1093"/>
      <c r="AU434" s="1093"/>
      <c r="AV434" s="1093"/>
      <c r="AW434" s="1093"/>
      <c r="AX434" s="1093"/>
      <c r="AY434" s="1093"/>
      <c r="AZ434" s="1179"/>
      <c r="BA434" s="1180"/>
      <c r="BB434" s="1181"/>
      <c r="BC434" s="1181"/>
      <c r="BD434" s="1181"/>
      <c r="BE434" s="1178"/>
    </row>
    <row r="435" spans="1:57" ht="30" customHeight="1" thickBot="1">
      <c r="A435" s="1053"/>
      <c r="B435" s="1036"/>
      <c r="C435" s="739"/>
      <c r="D435" s="1057"/>
      <c r="E435" s="1061"/>
      <c r="F435" s="1057"/>
      <c r="G435" s="1061"/>
      <c r="H435" s="24" t="s">
        <v>390</v>
      </c>
      <c r="I435" s="71" t="s">
        <v>968</v>
      </c>
      <c r="J435" s="1139"/>
      <c r="K435" s="1104"/>
      <c r="L435" s="739"/>
      <c r="M435" s="1106"/>
      <c r="N435" s="1095"/>
      <c r="O435" s="1078"/>
      <c r="P435" s="26" t="s">
        <v>364</v>
      </c>
      <c r="Q435" s="22" t="s">
        <v>365</v>
      </c>
      <c r="R435" s="26">
        <f>+IFERROR(VLOOKUP(Q435,[16]DATOS!$E$2:$F$17,2,FALSE),"")</f>
        <v>15</v>
      </c>
      <c r="S435" s="1064"/>
      <c r="T435" s="1064"/>
      <c r="U435" s="1064"/>
      <c r="V435" s="1064"/>
      <c r="W435" s="1064"/>
      <c r="X435" s="1064"/>
      <c r="Y435" s="739"/>
      <c r="Z435" s="1064"/>
      <c r="AA435" s="739"/>
      <c r="AB435" s="1114"/>
      <c r="AC435" s="1073"/>
      <c r="AD435" s="1073"/>
      <c r="AE435" s="1076"/>
      <c r="AF435" s="739"/>
      <c r="AG435" s="739"/>
      <c r="AH435" s="739"/>
      <c r="AI435" s="1082"/>
      <c r="AJ435" s="1185"/>
      <c r="AK435" s="1186"/>
      <c r="AL435" s="1186"/>
      <c r="AM435" s="1187"/>
      <c r="AN435" s="1163"/>
      <c r="AO435" s="1188"/>
      <c r="AP435" s="1093"/>
      <c r="AQ435" s="1093"/>
      <c r="AR435" s="1093"/>
      <c r="AS435" s="1093"/>
      <c r="AT435" s="1093"/>
      <c r="AU435" s="1093"/>
      <c r="AV435" s="1093"/>
      <c r="AW435" s="1093"/>
      <c r="AX435" s="1093"/>
      <c r="AY435" s="1093"/>
      <c r="AZ435" s="1179"/>
      <c r="BA435" s="1180"/>
      <c r="BB435" s="1181"/>
      <c r="BC435" s="1181"/>
      <c r="BD435" s="1181"/>
      <c r="BE435" s="1178"/>
    </row>
    <row r="436" spans="1:57" ht="18.75" customHeight="1" thickBot="1">
      <c r="A436" s="1053"/>
      <c r="B436" s="1036"/>
      <c r="C436" s="739"/>
      <c r="D436" s="1057"/>
      <c r="E436" s="1061"/>
      <c r="F436" s="1057"/>
      <c r="G436" s="1061"/>
      <c r="H436" s="1096" t="s">
        <v>395</v>
      </c>
      <c r="I436" s="71" t="s">
        <v>968</v>
      </c>
      <c r="J436" s="1139"/>
      <c r="K436" s="1104"/>
      <c r="L436" s="739"/>
      <c r="M436" s="1106"/>
      <c r="N436" s="1095"/>
      <c r="O436" s="1078"/>
      <c r="P436" s="26" t="s">
        <v>368</v>
      </c>
      <c r="Q436" s="22" t="s">
        <v>369</v>
      </c>
      <c r="R436" s="26">
        <f>+IFERROR(VLOOKUP(Q436,[16]DATOS!$E$2:$F$17,2,FALSE),"")</f>
        <v>15</v>
      </c>
      <c r="S436" s="1064"/>
      <c r="T436" s="1064"/>
      <c r="U436" s="1064"/>
      <c r="V436" s="1064"/>
      <c r="W436" s="1064"/>
      <c r="X436" s="1064"/>
      <c r="Y436" s="739"/>
      <c r="Z436" s="1064"/>
      <c r="AA436" s="739"/>
      <c r="AB436" s="1114"/>
      <c r="AC436" s="1073"/>
      <c r="AD436" s="1073"/>
      <c r="AE436" s="1076"/>
      <c r="AF436" s="739"/>
      <c r="AG436" s="739"/>
      <c r="AH436" s="739"/>
      <c r="AI436" s="1082"/>
      <c r="AJ436" s="1185"/>
      <c r="AK436" s="1186"/>
      <c r="AL436" s="1186"/>
      <c r="AM436" s="1187"/>
      <c r="AN436" s="1163"/>
      <c r="AO436" s="1188"/>
      <c r="AP436" s="1093"/>
      <c r="AQ436" s="1093"/>
      <c r="AR436" s="1093"/>
      <c r="AS436" s="1093"/>
      <c r="AT436" s="1093"/>
      <c r="AU436" s="1093"/>
      <c r="AV436" s="1093"/>
      <c r="AW436" s="1093"/>
      <c r="AX436" s="1093"/>
      <c r="AY436" s="1093"/>
      <c r="AZ436" s="1179"/>
      <c r="BA436" s="1180"/>
      <c r="BB436" s="1181"/>
      <c r="BC436" s="1181"/>
      <c r="BD436" s="1181"/>
      <c r="BE436" s="1178"/>
    </row>
    <row r="437" spans="1:57" ht="30" customHeight="1" thickBot="1">
      <c r="A437" s="1053"/>
      <c r="B437" s="1036"/>
      <c r="C437" s="739"/>
      <c r="D437" s="1057"/>
      <c r="E437" s="1061"/>
      <c r="F437" s="1057"/>
      <c r="G437" s="1061"/>
      <c r="H437" s="1096"/>
      <c r="I437" s="71" t="s">
        <v>968</v>
      </c>
      <c r="J437" s="1139"/>
      <c r="K437" s="1104"/>
      <c r="L437" s="739"/>
      <c r="M437" s="1106"/>
      <c r="N437" s="1095"/>
      <c r="O437" s="1078"/>
      <c r="P437" s="26" t="s">
        <v>372</v>
      </c>
      <c r="Q437" s="22" t="s">
        <v>373</v>
      </c>
      <c r="R437" s="26">
        <f>+IFERROR(VLOOKUP(Q437,[16]DATOS!$E$2:$F$17,2,FALSE),"")</f>
        <v>15</v>
      </c>
      <c r="S437" s="1064"/>
      <c r="T437" s="1064"/>
      <c r="U437" s="1064"/>
      <c r="V437" s="1064"/>
      <c r="W437" s="1064"/>
      <c r="X437" s="1064"/>
      <c r="Y437" s="739"/>
      <c r="Z437" s="1064"/>
      <c r="AA437" s="739"/>
      <c r="AB437" s="1114"/>
      <c r="AC437" s="1073"/>
      <c r="AD437" s="1073"/>
      <c r="AE437" s="1076"/>
      <c r="AF437" s="739"/>
      <c r="AG437" s="739"/>
      <c r="AH437" s="739"/>
      <c r="AI437" s="1082"/>
      <c r="AJ437" s="1185"/>
      <c r="AK437" s="1186"/>
      <c r="AL437" s="1186"/>
      <c r="AM437" s="1187"/>
      <c r="AN437" s="1163"/>
      <c r="AO437" s="1188"/>
      <c r="AP437" s="1093"/>
      <c r="AQ437" s="1093"/>
      <c r="AR437" s="1093"/>
      <c r="AS437" s="1093"/>
      <c r="AT437" s="1093"/>
      <c r="AU437" s="1093"/>
      <c r="AV437" s="1093"/>
      <c r="AW437" s="1093"/>
      <c r="AX437" s="1093"/>
      <c r="AY437" s="1093"/>
      <c r="AZ437" s="1179"/>
      <c r="BA437" s="1180"/>
      <c r="BB437" s="1181"/>
      <c r="BC437" s="1181"/>
      <c r="BD437" s="1181"/>
      <c r="BE437" s="1178"/>
    </row>
    <row r="438" spans="1:57" ht="27.75" hidden="1" customHeight="1">
      <c r="A438" s="1053"/>
      <c r="B438" s="1036"/>
      <c r="C438" s="739"/>
      <c r="D438" s="1057"/>
      <c r="E438" s="1061"/>
      <c r="F438" s="1057"/>
      <c r="G438" s="1061"/>
      <c r="H438" s="1079" t="s">
        <v>397</v>
      </c>
      <c r="I438" s="71" t="s">
        <v>968</v>
      </c>
      <c r="J438" s="1139"/>
      <c r="K438" s="1104"/>
      <c r="L438" s="739"/>
      <c r="M438" s="1106"/>
      <c r="N438" s="1095"/>
      <c r="O438" s="1078"/>
      <c r="P438" s="26" t="s">
        <v>376</v>
      </c>
      <c r="Q438" s="26" t="s">
        <v>377</v>
      </c>
      <c r="R438" s="26">
        <f>+IFERROR(VLOOKUP(Q438,[16]DATOS!$E$2:$F$17,2,FALSE),"")</f>
        <v>10</v>
      </c>
      <c r="S438" s="1064"/>
      <c r="T438" s="1064"/>
      <c r="U438" s="1064"/>
      <c r="V438" s="1064"/>
      <c r="W438" s="1064"/>
      <c r="X438" s="1064"/>
      <c r="Y438" s="739"/>
      <c r="Z438" s="1064"/>
      <c r="AA438" s="739"/>
      <c r="AB438" s="1114"/>
      <c r="AC438" s="1073"/>
      <c r="AD438" s="1073"/>
      <c r="AE438" s="1076"/>
      <c r="AF438" s="739"/>
      <c r="AG438" s="739"/>
      <c r="AH438" s="739"/>
      <c r="AI438" s="1082"/>
      <c r="AJ438" s="1185"/>
      <c r="AK438" s="1186"/>
      <c r="AL438" s="1186"/>
      <c r="AM438" s="1187"/>
      <c r="AN438" s="1163"/>
      <c r="AO438" s="1188"/>
      <c r="AP438" s="1093"/>
      <c r="AQ438" s="1093"/>
      <c r="AR438" s="1093"/>
      <c r="AS438" s="1093"/>
      <c r="AT438" s="1093"/>
      <c r="AU438" s="1093"/>
      <c r="AV438" s="1093"/>
      <c r="AW438" s="1093"/>
      <c r="AX438" s="1093"/>
      <c r="AY438" s="1093"/>
      <c r="AZ438" s="1179"/>
      <c r="BA438" s="1180"/>
      <c r="BB438" s="1181"/>
      <c r="BC438" s="1181"/>
      <c r="BD438" s="1181"/>
      <c r="BE438" s="1178"/>
    </row>
    <row r="439" spans="1:57" ht="26.25" customHeight="1" thickBot="1">
      <c r="A439" s="1053"/>
      <c r="B439" s="1036"/>
      <c r="C439" s="739"/>
      <c r="D439" s="1057"/>
      <c r="E439" s="1061"/>
      <c r="F439" s="1057"/>
      <c r="G439" s="1061"/>
      <c r="H439" s="1080"/>
      <c r="I439" s="71" t="s">
        <v>968</v>
      </c>
      <c r="J439" s="1139"/>
      <c r="K439" s="1104"/>
      <c r="L439" s="739"/>
      <c r="M439" s="1106"/>
      <c r="N439" s="1061"/>
      <c r="O439" s="1078"/>
      <c r="P439" s="1093"/>
      <c r="Q439" s="1093"/>
      <c r="R439" s="1093"/>
      <c r="S439" s="1064"/>
      <c r="T439" s="1064"/>
      <c r="U439" s="1064"/>
      <c r="V439" s="1064"/>
      <c r="W439" s="1064"/>
      <c r="X439" s="1064"/>
      <c r="Y439" s="739"/>
      <c r="Z439" s="1064"/>
      <c r="AA439" s="739"/>
      <c r="AB439" s="1114"/>
      <c r="AC439" s="1073"/>
      <c r="AD439" s="1073"/>
      <c r="AE439" s="1076"/>
      <c r="AF439" s="739"/>
      <c r="AG439" s="739"/>
      <c r="AH439" s="739"/>
      <c r="AI439" s="1083"/>
      <c r="AJ439" s="1165" t="s">
        <v>1181</v>
      </c>
      <c r="AK439" s="1168" t="s">
        <v>1001</v>
      </c>
      <c r="AL439" s="1168" t="s">
        <v>1002</v>
      </c>
      <c r="AM439" s="1171"/>
      <c r="AN439" s="1163"/>
      <c r="AO439" s="1188"/>
      <c r="AP439" s="1093"/>
      <c r="AQ439" s="1093"/>
      <c r="AR439" s="1093"/>
      <c r="AS439" s="1093"/>
      <c r="AT439" s="1093"/>
      <c r="AU439" s="1093"/>
      <c r="AV439" s="1093"/>
      <c r="AW439" s="1093"/>
      <c r="AX439" s="1093"/>
      <c r="AY439" s="1093"/>
      <c r="AZ439" s="1179"/>
      <c r="BA439" s="1180"/>
      <c r="BB439" s="1181"/>
      <c r="BC439" s="1181"/>
      <c r="BD439" s="1181"/>
      <c r="BE439" s="1178"/>
    </row>
    <row r="440" spans="1:57" ht="18.75" customHeight="1" thickBot="1">
      <c r="A440" s="1053"/>
      <c r="B440" s="1036"/>
      <c r="C440" s="739"/>
      <c r="D440" s="1057"/>
      <c r="E440" s="1061"/>
      <c r="F440" s="1057"/>
      <c r="G440" s="1061"/>
      <c r="H440" s="1096" t="s">
        <v>398</v>
      </c>
      <c r="I440" s="71" t="s">
        <v>968</v>
      </c>
      <c r="J440" s="1139"/>
      <c r="K440" s="1104"/>
      <c r="L440" s="739"/>
      <c r="M440" s="1106"/>
      <c r="N440" s="1061"/>
      <c r="O440" s="1078"/>
      <c r="P440" s="1093"/>
      <c r="Q440" s="1093"/>
      <c r="R440" s="1093"/>
      <c r="S440" s="1064"/>
      <c r="T440" s="1064"/>
      <c r="U440" s="1064"/>
      <c r="V440" s="1064"/>
      <c r="W440" s="1064"/>
      <c r="X440" s="1064"/>
      <c r="Y440" s="739"/>
      <c r="Z440" s="1064"/>
      <c r="AA440" s="739"/>
      <c r="AB440" s="1114"/>
      <c r="AC440" s="1073"/>
      <c r="AD440" s="1073"/>
      <c r="AE440" s="1076"/>
      <c r="AF440" s="739"/>
      <c r="AG440" s="739"/>
      <c r="AH440" s="739"/>
      <c r="AI440" s="1083"/>
      <c r="AJ440" s="1166"/>
      <c r="AK440" s="1169"/>
      <c r="AL440" s="1169"/>
      <c r="AM440" s="1172"/>
      <c r="AN440" s="1163"/>
      <c r="AO440" s="1188"/>
      <c r="AP440" s="1093"/>
      <c r="AQ440" s="1093"/>
      <c r="AR440" s="1093"/>
      <c r="AS440" s="1093"/>
      <c r="AT440" s="1093"/>
      <c r="AU440" s="1093"/>
      <c r="AV440" s="1093"/>
      <c r="AW440" s="1093"/>
      <c r="AX440" s="1093"/>
      <c r="AY440" s="1093"/>
      <c r="AZ440" s="1179"/>
      <c r="BA440" s="1180"/>
      <c r="BB440" s="1181"/>
      <c r="BC440" s="1181"/>
      <c r="BD440" s="1181"/>
      <c r="BE440" s="1178"/>
    </row>
    <row r="441" spans="1:57" ht="9.75" customHeight="1" thickBot="1">
      <c r="A441" s="1053"/>
      <c r="B441" s="1036"/>
      <c r="C441" s="739"/>
      <c r="D441" s="1057"/>
      <c r="E441" s="1061"/>
      <c r="F441" s="1057"/>
      <c r="G441" s="1061"/>
      <c r="H441" s="1096"/>
      <c r="I441" s="71" t="s">
        <v>968</v>
      </c>
      <c r="J441" s="1139"/>
      <c r="K441" s="1104"/>
      <c r="L441" s="739"/>
      <c r="M441" s="1106"/>
      <c r="N441" s="1061"/>
      <c r="O441" s="1078"/>
      <c r="P441" s="1093"/>
      <c r="Q441" s="1093"/>
      <c r="R441" s="1093"/>
      <c r="S441" s="1064"/>
      <c r="T441" s="1064"/>
      <c r="U441" s="1064"/>
      <c r="V441" s="1064"/>
      <c r="W441" s="1064"/>
      <c r="X441" s="1064"/>
      <c r="Y441" s="739"/>
      <c r="Z441" s="1064"/>
      <c r="AA441" s="739"/>
      <c r="AB441" s="1114"/>
      <c r="AC441" s="1073"/>
      <c r="AD441" s="1073"/>
      <c r="AE441" s="1076"/>
      <c r="AF441" s="739"/>
      <c r="AG441" s="739"/>
      <c r="AH441" s="739"/>
      <c r="AI441" s="1083"/>
      <c r="AJ441" s="1166"/>
      <c r="AK441" s="1169"/>
      <c r="AL441" s="1169"/>
      <c r="AM441" s="1172"/>
      <c r="AN441" s="1163"/>
      <c r="AO441" s="1188"/>
      <c r="AP441" s="1093"/>
      <c r="AQ441" s="1093"/>
      <c r="AR441" s="1093"/>
      <c r="AS441" s="1093"/>
      <c r="AT441" s="1093"/>
      <c r="AU441" s="1093"/>
      <c r="AV441" s="1093"/>
      <c r="AW441" s="1093"/>
      <c r="AX441" s="1093"/>
      <c r="AY441" s="1093"/>
      <c r="AZ441" s="1179"/>
      <c r="BA441" s="1180"/>
      <c r="BB441" s="1181"/>
      <c r="BC441" s="1181"/>
      <c r="BD441" s="1181"/>
      <c r="BE441" s="1178"/>
    </row>
    <row r="442" spans="1:57" ht="18.75" customHeight="1" thickBot="1">
      <c r="A442" s="1053"/>
      <c r="B442" s="1036"/>
      <c r="C442" s="739"/>
      <c r="D442" s="1057"/>
      <c r="E442" s="1061"/>
      <c r="F442" s="1057"/>
      <c r="G442" s="1061"/>
      <c r="H442" s="1096" t="s">
        <v>399</v>
      </c>
      <c r="I442" s="71" t="s">
        <v>968</v>
      </c>
      <c r="J442" s="1139"/>
      <c r="K442" s="1104"/>
      <c r="L442" s="739"/>
      <c r="M442" s="1106"/>
      <c r="N442" s="1061"/>
      <c r="O442" s="1078"/>
      <c r="P442" s="1093"/>
      <c r="Q442" s="1093"/>
      <c r="R442" s="1093"/>
      <c r="S442" s="1064"/>
      <c r="T442" s="1064"/>
      <c r="U442" s="1064"/>
      <c r="V442" s="1064"/>
      <c r="W442" s="1064"/>
      <c r="X442" s="1064"/>
      <c r="Y442" s="739"/>
      <c r="Z442" s="1064"/>
      <c r="AA442" s="739"/>
      <c r="AB442" s="1114"/>
      <c r="AC442" s="1073"/>
      <c r="AD442" s="1073"/>
      <c r="AE442" s="1076"/>
      <c r="AF442" s="739"/>
      <c r="AG442" s="739"/>
      <c r="AH442" s="739"/>
      <c r="AI442" s="1083"/>
      <c r="AJ442" s="1166"/>
      <c r="AK442" s="1169"/>
      <c r="AL442" s="1169"/>
      <c r="AM442" s="1172"/>
      <c r="AN442" s="1163"/>
    </row>
    <row r="443" spans="1:57" ht="12.75" customHeight="1" thickBot="1">
      <c r="A443" s="1053"/>
      <c r="B443" s="1036"/>
      <c r="C443" s="739"/>
      <c r="D443" s="1057"/>
      <c r="E443" s="1061"/>
      <c r="F443" s="1057"/>
      <c r="G443" s="1061"/>
      <c r="H443" s="1096"/>
      <c r="I443" s="71" t="s">
        <v>968</v>
      </c>
      <c r="J443" s="1139"/>
      <c r="K443" s="1104"/>
      <c r="L443" s="739"/>
      <c r="M443" s="1106"/>
      <c r="N443" s="1061"/>
      <c r="O443" s="1078"/>
      <c r="P443" s="1093"/>
      <c r="Q443" s="1093"/>
      <c r="R443" s="1093"/>
      <c r="S443" s="1064"/>
      <c r="T443" s="1064"/>
      <c r="U443" s="1064"/>
      <c r="V443" s="1064"/>
      <c r="W443" s="1064"/>
      <c r="X443" s="1064"/>
      <c r="Y443" s="739"/>
      <c r="Z443" s="1064"/>
      <c r="AA443" s="739"/>
      <c r="AB443" s="1114"/>
      <c r="AC443" s="1073"/>
      <c r="AD443" s="1073"/>
      <c r="AE443" s="1076"/>
      <c r="AF443" s="739"/>
      <c r="AG443" s="739"/>
      <c r="AH443" s="739"/>
      <c r="AI443" s="1083"/>
      <c r="AJ443" s="1166"/>
      <c r="AK443" s="1169"/>
      <c r="AL443" s="1169"/>
      <c r="AM443" s="1172"/>
      <c r="AN443" s="1163"/>
    </row>
    <row r="444" spans="1:57" ht="18.75" customHeight="1" thickBot="1">
      <c r="A444" s="1053"/>
      <c r="B444" s="1036"/>
      <c r="C444" s="739"/>
      <c r="D444" s="1057"/>
      <c r="E444" s="1061"/>
      <c r="F444" s="1057"/>
      <c r="G444" s="1061"/>
      <c r="H444" s="1096" t="s">
        <v>400</v>
      </c>
      <c r="I444" s="71" t="s">
        <v>968</v>
      </c>
      <c r="J444" s="1139"/>
      <c r="K444" s="1104"/>
      <c r="L444" s="739"/>
      <c r="M444" s="1106"/>
      <c r="N444" s="1061"/>
      <c r="O444" s="1078"/>
      <c r="P444" s="1093"/>
      <c r="Q444" s="1093"/>
      <c r="R444" s="1093"/>
      <c r="S444" s="1064"/>
      <c r="T444" s="1064"/>
      <c r="U444" s="1064"/>
      <c r="V444" s="1064"/>
      <c r="W444" s="1064"/>
      <c r="X444" s="1064"/>
      <c r="Y444" s="739"/>
      <c r="Z444" s="1064"/>
      <c r="AA444" s="739"/>
      <c r="AB444" s="1114"/>
      <c r="AC444" s="1073"/>
      <c r="AD444" s="1073"/>
      <c r="AE444" s="1076"/>
      <c r="AF444" s="739"/>
      <c r="AG444" s="739"/>
      <c r="AH444" s="739"/>
      <c r="AI444" s="1083"/>
      <c r="AJ444" s="1166"/>
      <c r="AK444" s="1169"/>
      <c r="AL444" s="1169"/>
      <c r="AM444" s="1172"/>
      <c r="AN444" s="1163"/>
    </row>
    <row r="445" spans="1:57" ht="12.75" customHeight="1" thickBot="1">
      <c r="A445" s="1053"/>
      <c r="B445" s="1036"/>
      <c r="C445" s="739"/>
      <c r="D445" s="1057"/>
      <c r="E445" s="1061"/>
      <c r="F445" s="1057"/>
      <c r="G445" s="1061"/>
      <c r="H445" s="1096"/>
      <c r="I445" s="71" t="s">
        <v>968</v>
      </c>
      <c r="J445" s="1139"/>
      <c r="K445" s="1104"/>
      <c r="L445" s="739"/>
      <c r="M445" s="1106"/>
      <c r="N445" s="1061"/>
      <c r="O445" s="1078"/>
      <c r="P445" s="1093"/>
      <c r="Q445" s="1093"/>
      <c r="R445" s="1093"/>
      <c r="S445" s="1064"/>
      <c r="T445" s="1064"/>
      <c r="U445" s="1064"/>
      <c r="V445" s="1064"/>
      <c r="W445" s="1064"/>
      <c r="X445" s="1064"/>
      <c r="Y445" s="739"/>
      <c r="Z445" s="1064"/>
      <c r="AA445" s="739"/>
      <c r="AB445" s="1114"/>
      <c r="AC445" s="1073"/>
      <c r="AD445" s="1073"/>
      <c r="AE445" s="1076"/>
      <c r="AF445" s="739"/>
      <c r="AG445" s="739"/>
      <c r="AH445" s="739"/>
      <c r="AI445" s="1083"/>
      <c r="AJ445" s="1166"/>
      <c r="AK445" s="1169"/>
      <c r="AL445" s="1169"/>
      <c r="AM445" s="1172"/>
      <c r="AN445" s="1163"/>
    </row>
    <row r="446" spans="1:57" ht="14.25" customHeight="1" thickBot="1">
      <c r="A446" s="1053"/>
      <c r="B446" s="1036"/>
      <c r="C446" s="739"/>
      <c r="D446" s="1057"/>
      <c r="E446" s="1061"/>
      <c r="F446" s="1057"/>
      <c r="G446" s="1061"/>
      <c r="H446" s="1079" t="s">
        <v>401</v>
      </c>
      <c r="I446" s="71" t="s">
        <v>968</v>
      </c>
      <c r="J446" s="1139"/>
      <c r="K446" s="1104"/>
      <c r="L446" s="739"/>
      <c r="M446" s="1106"/>
      <c r="N446" s="1061"/>
      <c r="O446" s="1078"/>
      <c r="P446" s="1093"/>
      <c r="Q446" s="1093"/>
      <c r="R446" s="1093"/>
      <c r="S446" s="1064"/>
      <c r="T446" s="1064"/>
      <c r="U446" s="1064"/>
      <c r="V446" s="1064"/>
      <c r="W446" s="1064"/>
      <c r="X446" s="1064"/>
      <c r="Y446" s="739"/>
      <c r="Z446" s="1064"/>
      <c r="AA446" s="739"/>
      <c r="AB446" s="1114"/>
      <c r="AC446" s="1073"/>
      <c r="AD446" s="1073"/>
      <c r="AE446" s="1076"/>
      <c r="AF446" s="739"/>
      <c r="AG446" s="739"/>
      <c r="AH446" s="739"/>
      <c r="AI446" s="1083"/>
      <c r="AJ446" s="1166"/>
      <c r="AK446" s="1169"/>
      <c r="AL446" s="1169"/>
      <c r="AM446" s="1172"/>
      <c r="AN446" s="1163"/>
    </row>
    <row r="447" spans="1:57" ht="13.5" customHeight="1" thickBot="1">
      <c r="A447" s="1053"/>
      <c r="B447" s="1036"/>
      <c r="C447" s="739"/>
      <c r="D447" s="1057"/>
      <c r="E447" s="1061"/>
      <c r="F447" s="1057"/>
      <c r="G447" s="1061"/>
      <c r="H447" s="1080"/>
      <c r="I447" s="71" t="s">
        <v>968</v>
      </c>
      <c r="J447" s="1139"/>
      <c r="K447" s="1104"/>
      <c r="L447" s="739"/>
      <c r="M447" s="1106"/>
      <c r="N447" s="1061"/>
      <c r="O447" s="1078"/>
      <c r="P447" s="1093"/>
      <c r="Q447" s="1093"/>
      <c r="R447" s="1093"/>
      <c r="S447" s="1064"/>
      <c r="T447" s="1064"/>
      <c r="U447" s="1064"/>
      <c r="V447" s="1064"/>
      <c r="W447" s="1064"/>
      <c r="X447" s="1064"/>
      <c r="Y447" s="739"/>
      <c r="Z447" s="1064"/>
      <c r="AA447" s="739"/>
      <c r="AB447" s="1114"/>
      <c r="AC447" s="1073"/>
      <c r="AD447" s="1073"/>
      <c r="AE447" s="1076"/>
      <c r="AF447" s="739"/>
      <c r="AG447" s="739"/>
      <c r="AH447" s="739"/>
      <c r="AI447" s="1083"/>
      <c r="AJ447" s="1166"/>
      <c r="AK447" s="1169"/>
      <c r="AL447" s="1169"/>
      <c r="AM447" s="1172"/>
      <c r="AN447" s="1163"/>
    </row>
    <row r="448" spans="1:57" ht="15.75" customHeight="1" thickBot="1">
      <c r="A448" s="1053"/>
      <c r="B448" s="1036"/>
      <c r="C448" s="739"/>
      <c r="D448" s="1057"/>
      <c r="E448" s="1061"/>
      <c r="F448" s="1057"/>
      <c r="G448" s="1061"/>
      <c r="H448" s="1086" t="s">
        <v>402</v>
      </c>
      <c r="I448" s="71" t="s">
        <v>968</v>
      </c>
      <c r="J448" s="1139"/>
      <c r="K448" s="1104"/>
      <c r="L448" s="739"/>
      <c r="M448" s="1106"/>
      <c r="N448" s="1061"/>
      <c r="O448" s="1078"/>
      <c r="P448" s="1093"/>
      <c r="Q448" s="1093"/>
      <c r="R448" s="1093"/>
      <c r="S448" s="1064"/>
      <c r="T448" s="1064"/>
      <c r="U448" s="1064"/>
      <c r="V448" s="1064"/>
      <c r="W448" s="1064"/>
      <c r="X448" s="1064"/>
      <c r="Y448" s="739"/>
      <c r="Z448" s="1064"/>
      <c r="AA448" s="739"/>
      <c r="AB448" s="1114"/>
      <c r="AC448" s="1073"/>
      <c r="AD448" s="1073"/>
      <c r="AE448" s="1076"/>
      <c r="AF448" s="739"/>
      <c r="AG448" s="739"/>
      <c r="AH448" s="739"/>
      <c r="AI448" s="1083"/>
      <c r="AJ448" s="1166"/>
      <c r="AK448" s="1169"/>
      <c r="AL448" s="1169"/>
      <c r="AM448" s="1172"/>
      <c r="AN448" s="1163"/>
    </row>
    <row r="449" spans="1:40" ht="15.75" thickBot="1">
      <c r="A449" s="1148"/>
      <c r="B449" s="1037"/>
      <c r="C449" s="740"/>
      <c r="D449" s="1149"/>
      <c r="E449" s="1062"/>
      <c r="F449" s="1149"/>
      <c r="G449" s="1062"/>
      <c r="H449" s="1140"/>
      <c r="I449" s="71" t="s">
        <v>968</v>
      </c>
      <c r="J449" s="1150"/>
      <c r="K449" s="1151"/>
      <c r="L449" s="739"/>
      <c r="M449" s="1154"/>
      <c r="N449" s="1062"/>
      <c r="O449" s="1078"/>
      <c r="P449" s="1093"/>
      <c r="Q449" s="1093"/>
      <c r="R449" s="1093"/>
      <c r="S449" s="1133"/>
      <c r="T449" s="1133"/>
      <c r="U449" s="1133"/>
      <c r="V449" s="1133"/>
      <c r="W449" s="1133"/>
      <c r="X449" s="1133"/>
      <c r="Y449" s="740"/>
      <c r="Z449" s="1133"/>
      <c r="AA449" s="740"/>
      <c r="AB449" s="1145"/>
      <c r="AC449" s="1073"/>
      <c r="AD449" s="1073"/>
      <c r="AE449" s="1146"/>
      <c r="AF449" s="740"/>
      <c r="AG449" s="740"/>
      <c r="AH449" s="739"/>
      <c r="AI449" s="1134"/>
      <c r="AJ449" s="1167"/>
      <c r="AK449" s="1170"/>
      <c r="AL449" s="1170"/>
      <c r="AM449" s="1173"/>
      <c r="AN449" s="1164"/>
    </row>
    <row r="450" spans="1:40" ht="15" customHeight="1" thickBot="1">
      <c r="A450" s="1147">
        <v>16</v>
      </c>
      <c r="B450" s="1035" t="s">
        <v>1173</v>
      </c>
      <c r="C450" s="739" t="s">
        <v>1182</v>
      </c>
      <c r="D450" s="1056" t="s">
        <v>334</v>
      </c>
      <c r="E450" s="1060" t="s">
        <v>1183</v>
      </c>
      <c r="F450" s="1108" t="s">
        <v>1184</v>
      </c>
      <c r="G450" s="1060" t="s">
        <v>338</v>
      </c>
      <c r="H450" s="40" t="s">
        <v>339</v>
      </c>
      <c r="I450" s="71" t="s">
        <v>968</v>
      </c>
      <c r="J450" s="1138">
        <f>COUNTIF(I450:I475,[3]DATOS!$D$24)</f>
        <v>26</v>
      </c>
      <c r="K450" s="1104" t="str">
        <f>+IF(AND(J450&lt;6,J450&gt;0),"Moderado",IF(AND(J450&lt;12,J450&gt;5),"Mayor",IF(AND(J450&lt;20,J450&gt;11),"Catastrófico","Responda las Preguntas de Impacto")))</f>
        <v>Responda las Preguntas de Impacto</v>
      </c>
      <c r="L450" s="1055" t="str">
        <f>IF(AND(EXACT(G450,"Rara vez"),(EXACT(K450,"Moderado"))),"Moderado",IF(AND(EXACT(G450,"Rara vez"),(EXACT(K450,"Mayor"))),"Alto",IF(AND(EXACT(G450,"Rara vez"),(EXACT(K450,"Catastrófico"))),"Extremo",IF(AND(EXACT(G450,"Improbable"),(EXACT(K450,"Moderado"))),"Moderado",IF(AND(EXACT(G450,"Improbable"),(EXACT(K450,"Mayor"))),"Alto",IF(AND(EXACT(G450,"Improbable"),(EXACT(K450,"Catastrófico"))),"Extremo",IF(AND(EXACT(G450,"Posible"),(EXACT(K450,"Moderado"))),"Alto",IF(AND(EXACT(G450,"Posible"),(EXACT(K450,"Mayor"))),"Extremo",IF(AND(EXACT(G450,"Posible"),(EXACT(K450,"Catastrófico"))),"Extremo",IF(AND(EXACT(G450,"Probable"),(EXACT(K450,"Moderado"))),"Alto",IF(AND(EXACT(G450,"Probable"),(EXACT(K450,"Mayor"))),"Extremo",IF(AND(EXACT(G450,"Probable"),(EXACT(K450,"Catastrófico"))),"Extremo",IF(AND(EXACT(G450,"Casi Seguro"),(EXACT(K450,"Moderado"))),"Extremo",IF(AND(EXACT(G450,"Casi Seguro"),(EXACT(K450,"Mayor"))),"Extremo",IF(AND(EXACT(G450,"Casi Seguro"),(EXACT(K450,"Catastrófico"))),"Extremo","")))))))))))))))</f>
        <v/>
      </c>
      <c r="M450" s="1105" t="str">
        <f>IF(EXACT(L450,"Bajo"),"Evitar el Riesgo, Reducir el Riesgo, Compartir el Riesg",IF(EXACT(L450,"Moderado"),"Evitar el Riesgo, Reducir el Riesgo, Compartir el Riesgo",IF(EXACT(L450,"Alto"),"Evitar el Riesgo, Reducir el Riesgo, Compartir el Riesgo",IF(EXACT(L450,"extremo"),"Evitar el Riesgo, Reducir el Riesgo, Compartir el Riesgo",""))))</f>
        <v/>
      </c>
      <c r="N450" s="1060" t="s">
        <v>1185</v>
      </c>
      <c r="O450" s="1059" t="s">
        <v>343</v>
      </c>
      <c r="P450" s="25" t="s">
        <v>344</v>
      </c>
      <c r="Q450" s="22" t="s">
        <v>345</v>
      </c>
      <c r="R450" s="25">
        <f>+IFERROR(VLOOKUP(Q450,[16]DATOS!$E$2:$F$17,2,FALSE),"")</f>
        <v>15</v>
      </c>
      <c r="S450" s="1088">
        <f>SUM(R450:R457)</f>
        <v>100</v>
      </c>
      <c r="T450" s="1088" t="str">
        <f>+IF(AND(S450&lt;=100,S450&gt;=96),"Fuerte",IF(AND(S450&lt;=95,S450&gt;=86),"Moderado",IF(AND(S450&lt;=85,J450&gt;=0),"Débil"," ")))</f>
        <v>Fuerte</v>
      </c>
      <c r="U450" s="1088" t="s">
        <v>346</v>
      </c>
      <c r="V450" s="1088" t="str">
        <f>IF(AND(EXACT(T450,"Fuerte"),(EXACT(U450,"Fuerte"))),"Fuerte",IF(AND(EXACT(T450,"Fuerte"),(EXACT(U450,"Moderado"))),"Moderado",IF(AND(EXACT(T450,"Fuerte"),(EXACT(U450,"Débil"))),"Débil",IF(AND(EXACT(T450,"Moderado"),(EXACT(U450,"Fuerte"))),"Moderado",IF(AND(EXACT(T450,"Moderado"),(EXACT(U450,"Moderado"))),"Moderado",IF(AND(EXACT(T450,"Moderado"),(EXACT(U450,"Débil"))),"Débil",IF(AND(EXACT(T450,"Débil"),(EXACT(U450,"Fuerte"))),"Débil",IF(AND(EXACT(T450,"Débil"),(EXACT(U450,"Moderado"))),"Débil",IF(AND(EXACT(T450,"Débil"),(EXACT(U450,"Débil"))),"Débil",)))))))))</f>
        <v>Fuerte</v>
      </c>
      <c r="W450" s="1088">
        <f>IF(V450="Fuerte",100,IF(V450="Moderado",50,IF(V450="Débil",0)))</f>
        <v>100</v>
      </c>
      <c r="X450" s="1064">
        <f>AVERAGE(W450:W475)</f>
        <v>100</v>
      </c>
      <c r="Y450" s="1122" t="s">
        <v>1186</v>
      </c>
      <c r="Z450" s="1064" t="s">
        <v>989</v>
      </c>
      <c r="AA450" s="1152" t="s">
        <v>411</v>
      </c>
      <c r="AB450" s="1114" t="str">
        <f>+IF(X450=100,"Fuerte",IF(AND(X450&lt;=99,X450&gt;=50),"Moderado",IF(X450&lt;50,"Débil"," ")))</f>
        <v>Fuerte</v>
      </c>
      <c r="AC450" s="1073" t="s">
        <v>349</v>
      </c>
      <c r="AD450" s="1073" t="s">
        <v>349</v>
      </c>
      <c r="AE450" s="1009" t="str">
        <f>IF(AND(OR(AD450="Directamente",AD450="Indirectamente",AD450="No Disminuye"),(AB450="Fuerte"),(AC450="Directamente"),(OR(G450="Rara vez",G450="Improbable",G450="Posible"))),"Rara vez",IF(AND(OR(AD450="Directamente",AD450="Indirectamente",AD450="No Disminuye"),(AB450="Fuerte"),(AC450="Directamente"),(G450="Probable")),"Improbable",IF(AND(OR(AD450="Directamente",AD450="Indirectamente",AD450="No Disminuye"),(AB450="Fuerte"),(AC450="Directamente"),(G450="Casi Seguro")),"Posible",IF(AND(AD450="Directamente",AC450="No disminuye",AB450="Fuerte"),G450,IF(AND(OR(AD450="Directamente",AD450="Indirectamente",AD450="No Disminuye"),AB450="Moderado",AC450="Directamente",(OR(G450="Rara vez",G450="Improbable"))),"Rara vez",IF(AND(OR(AD450="Directamente",AD450="Indirectamente",AD450="No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disminuye",AB450="Moderado"),G450,IF(AB450="Débil",G450," ESTA COMBINACION NO ESTÁ CONTEMPLADA EN LA METODOLOGÍA "))))))))))</f>
        <v>Rara vez</v>
      </c>
      <c r="AF450" s="739" t="str">
        <f>IF(AND(OR(AD450="Directamente",AD450="Indirectamente",AD450="No Disminuye"),AB450="Moderado",AC450="Directamente",(OR(G450="Raro",G450="Improbable"))),"Raro",IF(AND(OR(AD450="Directamente",AD450="Indirectamente",AD450="No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 ")))))</f>
        <v xml:space="preserve"> </v>
      </c>
      <c r="AG450" s="739" t="str">
        <f>K450</f>
        <v>Responda las Preguntas de Impacto</v>
      </c>
      <c r="AH450" s="1055" t="str">
        <f>IF(AND(EXACT(AE450,"Rara vez"),(EXACT(AG450,"Moderado"))),"Moderado",IF(AND(EXACT(AE450,"Rara vez"),(EXACT(AG450,"Mayor"))),"Alto",IF(AND(EXACT(AE450,"Rara vez"),(EXACT(AG450,"Catastrófico"))),"Extremo",IF(AND(EXACT(AE450,"Improbable"),(EXACT(AG450,"Moderado"))),"Moderado",IF(AND(EXACT(AE450,"Improbable"),(EXACT(AG450,"Mayor"))),"Alto",IF(AND(EXACT(AE450,"Improbable"),(EXACT(AG450,"Catastrófico"))),"Extremo",IF(AND(EXACT(AE450,"Posible"),(EXACT(AG450,"Moderado"))),"Alto",IF(AND(EXACT(AE450,"Posible"),(EXACT(AG450,"Mayor"))),"Extremo",IF(AND(EXACT(AE450,"Posible"),(EXACT(AG450,"Catastrófico"))),"Extremo",IF(AND(EXACT(AE450,"Probable"),(EXACT(AG450,"Moderado"))),"Alto",IF(AND(EXACT(AE450,"Probable"),(EXACT(AG450,"Mayor"))),"Extremo",IF(AND(EXACT(AE450,"Probable"),(EXACT(AG450,"Catastrófico"))),"Extremo",IF(AND(EXACT(AE450,"Casi Seguro"),(EXACT(AG450,"Moderado"))),"Extremo",IF(AND(EXACT(AE450,"Casi Seguro"),(EXACT(AG450,"Mayor"))),"Extremo",IF(AND(EXACT(AE450,"Casi Seguro"),(EXACT(AG450,"Catastrófico"))),"Extremo","")))))))))))))))</f>
        <v/>
      </c>
      <c r="AI450" s="1081" t="str">
        <f>IF(EXACT(AH450,"Bajo"),"Evitar el Riesgo, Reducir el Riesgo, Compartir el Riesgo",IF(EXACT(AH450,"Moderado"),"Evitar el Riesgo, Reducir el Riesgo, Compartir el Riesgo",IF(EXACT(AH450,"Alto"),"Evitar el Riesgo, Reducir el Riesgo, Compartir el Riesgo",IF(EXACT(AH450,"Extremo"),"Evitar el Riesgo, Reducir el Riesgo, Compartir el Riesgo",""))))</f>
        <v/>
      </c>
      <c r="AJ450" s="1137" t="s">
        <v>1187</v>
      </c>
      <c r="AK450" s="1066">
        <v>43466</v>
      </c>
      <c r="AL450" s="1066">
        <v>43830</v>
      </c>
      <c r="AM450" s="1136" t="s">
        <v>1188</v>
      </c>
      <c r="AN450" s="1131" t="s">
        <v>1189</v>
      </c>
    </row>
    <row r="451" spans="1:40" ht="15.75" thickBot="1">
      <c r="A451" s="1053"/>
      <c r="B451" s="1036"/>
      <c r="C451" s="739"/>
      <c r="D451" s="1057"/>
      <c r="E451" s="1061"/>
      <c r="F451" s="1057"/>
      <c r="G451" s="1061"/>
      <c r="H451" s="24" t="s">
        <v>354</v>
      </c>
      <c r="I451" s="71" t="s">
        <v>968</v>
      </c>
      <c r="J451" s="1139"/>
      <c r="K451" s="1104"/>
      <c r="L451" s="739"/>
      <c r="M451" s="1106"/>
      <c r="N451" s="1061"/>
      <c r="O451" s="1078"/>
      <c r="P451" s="26" t="s">
        <v>355</v>
      </c>
      <c r="Q451" s="22" t="s">
        <v>356</v>
      </c>
      <c r="R451" s="26">
        <f>+IFERROR(VLOOKUP(Q451,[16]DATOS!$E$2:$F$17,2,FALSE),"")</f>
        <v>15</v>
      </c>
      <c r="S451" s="1093"/>
      <c r="T451" s="1093"/>
      <c r="U451" s="1093"/>
      <c r="V451" s="1093"/>
      <c r="W451" s="1093"/>
      <c r="X451" s="1064"/>
      <c r="Y451" s="1122"/>
      <c r="Z451" s="1064"/>
      <c r="AA451" s="1152"/>
      <c r="AB451" s="1114"/>
      <c r="AC451" s="1073"/>
      <c r="AD451" s="1073"/>
      <c r="AE451" s="1076"/>
      <c r="AF451" s="739"/>
      <c r="AG451" s="739"/>
      <c r="AH451" s="739"/>
      <c r="AI451" s="1082"/>
      <c r="AJ451" s="1155"/>
      <c r="AK451" s="1066"/>
      <c r="AL451" s="1066"/>
      <c r="AM451" s="1136"/>
      <c r="AN451" s="1131"/>
    </row>
    <row r="452" spans="1:40" ht="15.75" thickBot="1">
      <c r="A452" s="1053"/>
      <c r="B452" s="1036"/>
      <c r="C452" s="739"/>
      <c r="D452" s="1057"/>
      <c r="E452" s="1061"/>
      <c r="F452" s="1057"/>
      <c r="G452" s="1061"/>
      <c r="H452" s="24" t="s">
        <v>358</v>
      </c>
      <c r="I452" s="71" t="s">
        <v>968</v>
      </c>
      <c r="J452" s="1139"/>
      <c r="K452" s="1104"/>
      <c r="L452" s="739"/>
      <c r="M452" s="1106"/>
      <c r="N452" s="1061"/>
      <c r="O452" s="1078"/>
      <c r="P452" s="26" t="s">
        <v>360</v>
      </c>
      <c r="Q452" s="22" t="s">
        <v>361</v>
      </c>
      <c r="R452" s="26">
        <f>+IFERROR(VLOOKUP(Q452,[16]DATOS!$E$2:$F$17,2,FALSE),"")</f>
        <v>15</v>
      </c>
      <c r="S452" s="1093"/>
      <c r="T452" s="1093"/>
      <c r="U452" s="1093"/>
      <c r="V452" s="1093"/>
      <c r="W452" s="1093"/>
      <c r="X452" s="1064"/>
      <c r="Y452" s="1122"/>
      <c r="Z452" s="1064"/>
      <c r="AA452" s="1152"/>
      <c r="AB452" s="1114"/>
      <c r="AC452" s="1073"/>
      <c r="AD452" s="1073"/>
      <c r="AE452" s="1076"/>
      <c r="AF452" s="739"/>
      <c r="AG452" s="739"/>
      <c r="AH452" s="739"/>
      <c r="AI452" s="1082"/>
      <c r="AJ452" s="1155"/>
      <c r="AK452" s="1066"/>
      <c r="AL452" s="1066"/>
      <c r="AM452" s="1136"/>
      <c r="AN452" s="1131"/>
    </row>
    <row r="453" spans="1:40" ht="15.75" thickBot="1">
      <c r="A453" s="1053"/>
      <c r="B453" s="1036"/>
      <c r="C453" s="739"/>
      <c r="D453" s="1057"/>
      <c r="E453" s="1061"/>
      <c r="F453" s="1057"/>
      <c r="G453" s="1061"/>
      <c r="H453" s="24" t="s">
        <v>363</v>
      </c>
      <c r="I453" s="71" t="s">
        <v>968</v>
      </c>
      <c r="J453" s="1139"/>
      <c r="K453" s="1104"/>
      <c r="L453" s="739"/>
      <c r="M453" s="1106"/>
      <c r="N453" s="1061"/>
      <c r="O453" s="1078"/>
      <c r="P453" s="26" t="s">
        <v>364</v>
      </c>
      <c r="Q453" s="22" t="s">
        <v>365</v>
      </c>
      <c r="R453" s="26">
        <f>+IFERROR(VLOOKUP(Q453,[16]DATOS!$E$2:$F$17,2,FALSE),"")</f>
        <v>15</v>
      </c>
      <c r="S453" s="1093"/>
      <c r="T453" s="1093"/>
      <c r="U453" s="1093"/>
      <c r="V453" s="1093"/>
      <c r="W453" s="1093"/>
      <c r="X453" s="1064"/>
      <c r="Y453" s="1122"/>
      <c r="Z453" s="1064"/>
      <c r="AA453" s="1152"/>
      <c r="AB453" s="1114"/>
      <c r="AC453" s="1073"/>
      <c r="AD453" s="1073"/>
      <c r="AE453" s="1076"/>
      <c r="AF453" s="739"/>
      <c r="AG453" s="739"/>
      <c r="AH453" s="739"/>
      <c r="AI453" s="1082"/>
      <c r="AJ453" s="1155"/>
      <c r="AK453" s="1066"/>
      <c r="AL453" s="1066"/>
      <c r="AM453" s="1136"/>
      <c r="AN453" s="1131"/>
    </row>
    <row r="454" spans="1:40" ht="15.75" thickBot="1">
      <c r="A454" s="1053"/>
      <c r="B454" s="1036"/>
      <c r="C454" s="739"/>
      <c r="D454" s="1057"/>
      <c r="E454" s="1061"/>
      <c r="F454" s="1057"/>
      <c r="G454" s="1061"/>
      <c r="H454" s="24" t="s">
        <v>367</v>
      </c>
      <c r="I454" s="71" t="s">
        <v>968</v>
      </c>
      <c r="J454" s="1139"/>
      <c r="K454" s="1104"/>
      <c r="L454" s="739"/>
      <c r="M454" s="1106"/>
      <c r="N454" s="1061"/>
      <c r="O454" s="1078"/>
      <c r="P454" s="26" t="s">
        <v>368</v>
      </c>
      <c r="Q454" s="22" t="s">
        <v>369</v>
      </c>
      <c r="R454" s="26">
        <f>+IFERROR(VLOOKUP(Q454,[16]DATOS!$E$2:$F$17,2,FALSE),"")</f>
        <v>15</v>
      </c>
      <c r="S454" s="1093"/>
      <c r="T454" s="1093"/>
      <c r="U454" s="1093"/>
      <c r="V454" s="1093"/>
      <c r="W454" s="1093"/>
      <c r="X454" s="1064"/>
      <c r="Y454" s="1122"/>
      <c r="Z454" s="1064"/>
      <c r="AA454" s="1152"/>
      <c r="AB454" s="1114"/>
      <c r="AC454" s="1073"/>
      <c r="AD454" s="1073"/>
      <c r="AE454" s="1076"/>
      <c r="AF454" s="739"/>
      <c r="AG454" s="739"/>
      <c r="AH454" s="739"/>
      <c r="AI454" s="1082"/>
      <c r="AJ454" s="1155"/>
      <c r="AK454" s="1066"/>
      <c r="AL454" s="1066"/>
      <c r="AM454" s="1136"/>
      <c r="AN454" s="1131"/>
    </row>
    <row r="455" spans="1:40" ht="15.75" thickBot="1">
      <c r="A455" s="1053"/>
      <c r="B455" s="1036"/>
      <c r="C455" s="739"/>
      <c r="D455" s="1057"/>
      <c r="E455" s="1061"/>
      <c r="F455" s="1057"/>
      <c r="G455" s="1061"/>
      <c r="H455" s="24" t="s">
        <v>371</v>
      </c>
      <c r="I455" s="71" t="s">
        <v>968</v>
      </c>
      <c r="J455" s="1139"/>
      <c r="K455" s="1104"/>
      <c r="L455" s="739"/>
      <c r="M455" s="1106"/>
      <c r="N455" s="1061"/>
      <c r="O455" s="1078"/>
      <c r="P455" s="27" t="s">
        <v>372</v>
      </c>
      <c r="Q455" s="22" t="s">
        <v>373</v>
      </c>
      <c r="R455" s="26">
        <f>+IFERROR(VLOOKUP(Q455,[16]DATOS!$E$2:$F$17,2,FALSE),"")</f>
        <v>15</v>
      </c>
      <c r="S455" s="1093"/>
      <c r="T455" s="1093"/>
      <c r="U455" s="1093"/>
      <c r="V455" s="1093"/>
      <c r="W455" s="1093"/>
      <c r="X455" s="1064"/>
      <c r="Y455" s="1122"/>
      <c r="Z455" s="1064"/>
      <c r="AA455" s="1152"/>
      <c r="AB455" s="1114"/>
      <c r="AC455" s="1073"/>
      <c r="AD455" s="1073"/>
      <c r="AE455" s="1076"/>
      <c r="AF455" s="739"/>
      <c r="AG455" s="739"/>
      <c r="AH455" s="739"/>
      <c r="AI455" s="1082"/>
      <c r="AJ455" s="1155"/>
      <c r="AK455" s="1066"/>
      <c r="AL455" s="1066"/>
      <c r="AM455" s="1136"/>
      <c r="AN455" s="1131"/>
    </row>
    <row r="456" spans="1:40" ht="15.75" thickBot="1">
      <c r="A456" s="1053"/>
      <c r="B456" s="1036"/>
      <c r="C456" s="739"/>
      <c r="D456" s="1057"/>
      <c r="E456" s="1061"/>
      <c r="F456" s="1057"/>
      <c r="G456" s="1061"/>
      <c r="H456" s="24" t="s">
        <v>375</v>
      </c>
      <c r="I456" s="71" t="s">
        <v>968</v>
      </c>
      <c r="J456" s="1139"/>
      <c r="K456" s="1104"/>
      <c r="L456" s="739"/>
      <c r="M456" s="1106"/>
      <c r="N456" s="1061"/>
      <c r="O456" s="1078"/>
      <c r="P456" s="26" t="s">
        <v>376</v>
      </c>
      <c r="Q456" s="26" t="s">
        <v>377</v>
      </c>
      <c r="R456" s="26">
        <f>+IFERROR(VLOOKUP(Q456,[16]DATOS!$E$2:$F$17,2,FALSE),"")</f>
        <v>10</v>
      </c>
      <c r="S456" s="1093"/>
      <c r="T456" s="1093"/>
      <c r="U456" s="1093"/>
      <c r="V456" s="1093"/>
      <c r="W456" s="1093"/>
      <c r="X456" s="1064"/>
      <c r="Y456" s="1122"/>
      <c r="Z456" s="1064"/>
      <c r="AA456" s="1152"/>
      <c r="AB456" s="1114"/>
      <c r="AC456" s="1073"/>
      <c r="AD456" s="1073"/>
      <c r="AE456" s="1076"/>
      <c r="AF456" s="739"/>
      <c r="AG456" s="739"/>
      <c r="AH456" s="739"/>
      <c r="AI456" s="1082"/>
      <c r="AJ456" s="1155"/>
      <c r="AK456" s="1066"/>
      <c r="AL456" s="1066"/>
      <c r="AM456" s="1136"/>
      <c r="AN456" s="1131"/>
    </row>
    <row r="457" spans="1:40" ht="30.75" thickBot="1">
      <c r="A457" s="1053"/>
      <c r="B457" s="1036"/>
      <c r="C457" s="739"/>
      <c r="D457" s="1057"/>
      <c r="E457" s="1061"/>
      <c r="F457" s="1057"/>
      <c r="G457" s="1061"/>
      <c r="H457" s="24" t="s">
        <v>379</v>
      </c>
      <c r="I457" s="71" t="s">
        <v>968</v>
      </c>
      <c r="J457" s="1139"/>
      <c r="K457" s="1104"/>
      <c r="L457" s="739"/>
      <c r="M457" s="1106"/>
      <c r="N457" s="1112"/>
      <c r="O457" s="1072"/>
      <c r="P457" s="23"/>
      <c r="Q457" s="27"/>
      <c r="R457" s="27"/>
      <c r="S457" s="1093"/>
      <c r="T457" s="1093"/>
      <c r="U457" s="1093"/>
      <c r="V457" s="1093"/>
      <c r="W457" s="1093"/>
      <c r="X457" s="1064"/>
      <c r="Y457" s="1141"/>
      <c r="Z457" s="1088"/>
      <c r="AA457" s="1153"/>
      <c r="AB457" s="1114"/>
      <c r="AC457" s="1073"/>
      <c r="AD457" s="1073"/>
      <c r="AE457" s="1076"/>
      <c r="AF457" s="739"/>
      <c r="AG457" s="739"/>
      <c r="AH457" s="739"/>
      <c r="AI457" s="1082"/>
      <c r="AJ457" s="1155"/>
      <c r="AK457" s="1067"/>
      <c r="AL457" s="1067"/>
      <c r="AM457" s="1137"/>
      <c r="AN457" s="1131"/>
    </row>
    <row r="458" spans="1:40" ht="15.75" thickBot="1">
      <c r="A458" s="1053"/>
      <c r="B458" s="1036"/>
      <c r="C458" s="739"/>
      <c r="D458" s="1057"/>
      <c r="E458" s="1061"/>
      <c r="F458" s="1057"/>
      <c r="G458" s="1061"/>
      <c r="H458" s="24" t="s">
        <v>381</v>
      </c>
      <c r="I458" s="71" t="s">
        <v>968</v>
      </c>
      <c r="J458" s="1139"/>
      <c r="K458" s="1104"/>
      <c r="L458" s="739"/>
      <c r="M458" s="1106"/>
      <c r="N458" s="46"/>
      <c r="O458" s="1078"/>
      <c r="P458" s="26" t="s">
        <v>344</v>
      </c>
      <c r="Q458" s="22" t="s">
        <v>345</v>
      </c>
      <c r="R458" s="26">
        <f>+IFERROR(VLOOKUP(Q458,[16]DATOS!$E$2:$F$17,2,FALSE),"")</f>
        <v>15</v>
      </c>
      <c r="S458" s="1064">
        <f>SUM(R458:R467)</f>
        <v>100</v>
      </c>
      <c r="T458" s="1063" t="str">
        <f>+IF(AND(S458&lt;=100,S458&gt;=96),"Fuerte",IF(AND(S458&lt;=95,S458&gt;=86),"Moderado",IF(AND(S458&lt;=85,J458&gt;=0),"Débil"," ")))</f>
        <v>Fuerte</v>
      </c>
      <c r="U458" s="1063" t="s">
        <v>346</v>
      </c>
      <c r="V458" s="1063" t="str">
        <f>IF(AND(EXACT(T458,"Fuerte"),(EXACT(U458,"Fuerte"))),"Fuerte",IF(AND(EXACT(T458,"Fuerte"),(EXACT(U458,"Moderado"))),"Moderado",IF(AND(EXACT(T458,"Fuerte"),(EXACT(U458,"Débil"))),"Débil",IF(AND(EXACT(T458,"Moderado"),(EXACT(U458,"Fuerte"))),"Moderado",IF(AND(EXACT(T458,"Moderado"),(EXACT(U458,"Moderado"))),"Moderado",IF(AND(EXACT(T458,"Moderado"),(EXACT(U458,"Débil"))),"Débil",IF(AND(EXACT(T458,"Débil"),(EXACT(U458,"Fuerte"))),"Débil",IF(AND(EXACT(T458,"Débil"),(EXACT(U458,"Moderado"))),"Débil",IF(AND(EXACT(T458,"Débil"),(EXACT(U458,"Débil"))),"Débil",)))))))))</f>
        <v>Fuerte</v>
      </c>
      <c r="W458" s="1063"/>
      <c r="X458" s="1064"/>
      <c r="Y458" s="1072"/>
      <c r="Z458" s="1115"/>
      <c r="AA458" s="1072"/>
      <c r="AB458" s="1114"/>
      <c r="AC458" s="1073"/>
      <c r="AD458" s="1073"/>
      <c r="AE458" s="1076"/>
      <c r="AF458" s="739"/>
      <c r="AG458" s="739"/>
      <c r="AH458" s="739"/>
      <c r="AI458" s="1082"/>
      <c r="AJ458" s="1084"/>
      <c r="AK458" s="1077"/>
      <c r="AL458" s="1077"/>
      <c r="AM458" s="926"/>
      <c r="AN458" s="1131"/>
    </row>
    <row r="459" spans="1:40" ht="15.75" thickBot="1">
      <c r="A459" s="1053"/>
      <c r="B459" s="1036"/>
      <c r="C459" s="739"/>
      <c r="D459" s="1057"/>
      <c r="E459" s="1061"/>
      <c r="F459" s="1057"/>
      <c r="G459" s="1061"/>
      <c r="H459" s="24" t="s">
        <v>385</v>
      </c>
      <c r="I459" s="71" t="s">
        <v>968</v>
      </c>
      <c r="J459" s="1139"/>
      <c r="K459" s="1104"/>
      <c r="L459" s="739"/>
      <c r="M459" s="1106"/>
      <c r="N459" s="47"/>
      <c r="O459" s="1078"/>
      <c r="P459" s="26" t="s">
        <v>355</v>
      </c>
      <c r="Q459" s="22" t="s">
        <v>356</v>
      </c>
      <c r="R459" s="26">
        <f>+IFERROR(VLOOKUP(Q459,[16]DATOS!$E$2:$F$17,2,FALSE),"")</f>
        <v>15</v>
      </c>
      <c r="S459" s="1064"/>
      <c r="T459" s="1064"/>
      <c r="U459" s="1064"/>
      <c r="V459" s="1064"/>
      <c r="W459" s="1064"/>
      <c r="X459" s="1064"/>
      <c r="Y459" s="739"/>
      <c r="Z459" s="1064"/>
      <c r="AA459" s="739"/>
      <c r="AB459" s="1114"/>
      <c r="AC459" s="1073"/>
      <c r="AD459" s="1073"/>
      <c r="AE459" s="1076"/>
      <c r="AF459" s="739"/>
      <c r="AG459" s="739"/>
      <c r="AH459" s="739"/>
      <c r="AI459" s="1082"/>
      <c r="AJ459" s="1084"/>
      <c r="AK459" s="1077"/>
      <c r="AL459" s="1077"/>
      <c r="AM459" s="926"/>
      <c r="AN459" s="1131"/>
    </row>
    <row r="460" spans="1:40" ht="15.75" thickBot="1">
      <c r="A460" s="1053"/>
      <c r="B460" s="1036"/>
      <c r="C460" s="739"/>
      <c r="D460" s="1057"/>
      <c r="E460" s="1061"/>
      <c r="F460" s="1057"/>
      <c r="G460" s="1061"/>
      <c r="H460" s="24" t="s">
        <v>387</v>
      </c>
      <c r="I460" s="71" t="s">
        <v>968</v>
      </c>
      <c r="J460" s="1139"/>
      <c r="K460" s="1104"/>
      <c r="L460" s="739"/>
      <c r="M460" s="1106"/>
      <c r="N460" s="47"/>
      <c r="O460" s="1078"/>
      <c r="P460" s="26" t="s">
        <v>360</v>
      </c>
      <c r="Q460" s="22" t="s">
        <v>361</v>
      </c>
      <c r="R460" s="26">
        <f>+IFERROR(VLOOKUP(Q460,[16]DATOS!$E$2:$F$17,2,FALSE),"")</f>
        <v>15</v>
      </c>
      <c r="S460" s="1064"/>
      <c r="T460" s="1064"/>
      <c r="U460" s="1064"/>
      <c r="V460" s="1064"/>
      <c r="W460" s="1064"/>
      <c r="X460" s="1064"/>
      <c r="Y460" s="739"/>
      <c r="Z460" s="1064"/>
      <c r="AA460" s="739"/>
      <c r="AB460" s="1114"/>
      <c r="AC460" s="1073"/>
      <c r="AD460" s="1073"/>
      <c r="AE460" s="1076"/>
      <c r="AF460" s="739"/>
      <c r="AG460" s="739"/>
      <c r="AH460" s="739"/>
      <c r="AI460" s="1082"/>
      <c r="AJ460" s="1084"/>
      <c r="AK460" s="1077"/>
      <c r="AL460" s="1077"/>
      <c r="AM460" s="926"/>
      <c r="AN460" s="1131"/>
    </row>
    <row r="461" spans="1:40" ht="15.75" thickBot="1">
      <c r="A461" s="1053"/>
      <c r="B461" s="1036"/>
      <c r="C461" s="739"/>
      <c r="D461" s="1057"/>
      <c r="E461" s="1061"/>
      <c r="F461" s="1057"/>
      <c r="G461" s="1061"/>
      <c r="H461" s="24" t="s">
        <v>390</v>
      </c>
      <c r="I461" s="71" t="s">
        <v>968</v>
      </c>
      <c r="J461" s="1139"/>
      <c r="K461" s="1104"/>
      <c r="L461" s="739"/>
      <c r="M461" s="1106"/>
      <c r="N461" s="47"/>
      <c r="O461" s="1078"/>
      <c r="P461" s="26" t="s">
        <v>364</v>
      </c>
      <c r="Q461" s="22" t="s">
        <v>365</v>
      </c>
      <c r="R461" s="26">
        <f>+IFERROR(VLOOKUP(Q461,[16]DATOS!$E$2:$F$17,2,FALSE),"")</f>
        <v>15</v>
      </c>
      <c r="S461" s="1064"/>
      <c r="T461" s="1064"/>
      <c r="U461" s="1064"/>
      <c r="V461" s="1064"/>
      <c r="W461" s="1064"/>
      <c r="X461" s="1064"/>
      <c r="Y461" s="739"/>
      <c r="Z461" s="1064"/>
      <c r="AA461" s="739"/>
      <c r="AB461" s="1114"/>
      <c r="AC461" s="1073"/>
      <c r="AD461" s="1073"/>
      <c r="AE461" s="1076"/>
      <c r="AF461" s="739"/>
      <c r="AG461" s="739"/>
      <c r="AH461" s="739"/>
      <c r="AI461" s="1082"/>
      <c r="AJ461" s="1084"/>
      <c r="AK461" s="1077"/>
      <c r="AL461" s="1077"/>
      <c r="AM461" s="926"/>
      <c r="AN461" s="1131"/>
    </row>
    <row r="462" spans="1:40" ht="15.75" thickBot="1">
      <c r="A462" s="1053"/>
      <c r="B462" s="1036"/>
      <c r="C462" s="739"/>
      <c r="D462" s="1057"/>
      <c r="E462" s="1061"/>
      <c r="F462" s="1057"/>
      <c r="G462" s="1061"/>
      <c r="H462" s="1096" t="s">
        <v>395</v>
      </c>
      <c r="I462" s="71" t="s">
        <v>968</v>
      </c>
      <c r="J462" s="1139"/>
      <c r="K462" s="1104"/>
      <c r="L462" s="739"/>
      <c r="M462" s="1106"/>
      <c r="N462" s="47"/>
      <c r="O462" s="1078"/>
      <c r="P462" s="26" t="s">
        <v>368</v>
      </c>
      <c r="Q462" s="22" t="s">
        <v>369</v>
      </c>
      <c r="R462" s="26">
        <f>+IFERROR(VLOOKUP(Q462,[16]DATOS!$E$2:$F$17,2,FALSE),"")</f>
        <v>15</v>
      </c>
      <c r="S462" s="1064"/>
      <c r="T462" s="1064"/>
      <c r="U462" s="1064"/>
      <c r="V462" s="1064"/>
      <c r="W462" s="1064"/>
      <c r="X462" s="1064"/>
      <c r="Y462" s="739"/>
      <c r="Z462" s="1064"/>
      <c r="AA462" s="739"/>
      <c r="AB462" s="1114"/>
      <c r="AC462" s="1073"/>
      <c r="AD462" s="1073"/>
      <c r="AE462" s="1076"/>
      <c r="AF462" s="739"/>
      <c r="AG462" s="739"/>
      <c r="AH462" s="739"/>
      <c r="AI462" s="1082"/>
      <c r="AJ462" s="1084"/>
      <c r="AK462" s="1077"/>
      <c r="AL462" s="1077"/>
      <c r="AM462" s="926"/>
      <c r="AN462" s="1131"/>
    </row>
    <row r="463" spans="1:40" ht="15.75" thickBot="1">
      <c r="A463" s="1053"/>
      <c r="B463" s="1036"/>
      <c r="C463" s="739"/>
      <c r="D463" s="1057"/>
      <c r="E463" s="1061"/>
      <c r="F463" s="1057"/>
      <c r="G463" s="1061"/>
      <c r="H463" s="1096"/>
      <c r="I463" s="71" t="s">
        <v>968</v>
      </c>
      <c r="J463" s="1139"/>
      <c r="K463" s="1104"/>
      <c r="L463" s="739"/>
      <c r="M463" s="1106"/>
      <c r="N463" s="47"/>
      <c r="O463" s="1078"/>
      <c r="P463" s="26" t="s">
        <v>372</v>
      </c>
      <c r="Q463" s="22" t="s">
        <v>373</v>
      </c>
      <c r="R463" s="26">
        <f>+IFERROR(VLOOKUP(Q463,[16]DATOS!$E$2:$F$17,2,FALSE),"")</f>
        <v>15</v>
      </c>
      <c r="S463" s="1064"/>
      <c r="T463" s="1064"/>
      <c r="U463" s="1064"/>
      <c r="V463" s="1064"/>
      <c r="W463" s="1064"/>
      <c r="X463" s="1064"/>
      <c r="Y463" s="739"/>
      <c r="Z463" s="1064"/>
      <c r="AA463" s="739"/>
      <c r="AB463" s="1114"/>
      <c r="AC463" s="1073"/>
      <c r="AD463" s="1073"/>
      <c r="AE463" s="1076"/>
      <c r="AF463" s="739"/>
      <c r="AG463" s="739"/>
      <c r="AH463" s="739"/>
      <c r="AI463" s="1082"/>
      <c r="AJ463" s="1084"/>
      <c r="AK463" s="1077"/>
      <c r="AL463" s="1077"/>
      <c r="AM463" s="926"/>
      <c r="AN463" s="1131"/>
    </row>
    <row r="464" spans="1:40" ht="15.75" thickBot="1">
      <c r="A464" s="1053"/>
      <c r="B464" s="1036"/>
      <c r="C464" s="739"/>
      <c r="D464" s="1057"/>
      <c r="E464" s="1061"/>
      <c r="F464" s="1057"/>
      <c r="G464" s="1061"/>
      <c r="H464" s="1079" t="s">
        <v>397</v>
      </c>
      <c r="I464" s="71" t="s">
        <v>968</v>
      </c>
      <c r="J464" s="1139"/>
      <c r="K464" s="1104"/>
      <c r="L464" s="739"/>
      <c r="M464" s="1106"/>
      <c r="N464" s="47"/>
      <c r="O464" s="1078"/>
      <c r="P464" s="26" t="s">
        <v>376</v>
      </c>
      <c r="Q464" s="26" t="s">
        <v>377</v>
      </c>
      <c r="R464" s="26">
        <f>+IFERROR(VLOOKUP(Q464,[16]DATOS!$E$2:$F$17,2,FALSE),"")</f>
        <v>10</v>
      </c>
      <c r="S464" s="1064"/>
      <c r="T464" s="1064"/>
      <c r="U464" s="1064"/>
      <c r="V464" s="1064"/>
      <c r="W464" s="1064"/>
      <c r="X464" s="1064"/>
      <c r="Y464" s="739"/>
      <c r="Z464" s="1064"/>
      <c r="AA464" s="739"/>
      <c r="AB464" s="1114"/>
      <c r="AC464" s="1073"/>
      <c r="AD464" s="1073"/>
      <c r="AE464" s="1076"/>
      <c r="AF464" s="739"/>
      <c r="AG464" s="739"/>
      <c r="AH464" s="739"/>
      <c r="AI464" s="1082"/>
      <c r="AJ464" s="1084"/>
      <c r="AK464" s="1077"/>
      <c r="AL464" s="1077"/>
      <c r="AM464" s="926"/>
      <c r="AN464" s="1131"/>
    </row>
    <row r="465" spans="1:40" ht="15.75" thickBot="1">
      <c r="A465" s="1053"/>
      <c r="B465" s="1036"/>
      <c r="C465" s="739"/>
      <c r="D465" s="1057"/>
      <c r="E465" s="1061"/>
      <c r="F465" s="1057"/>
      <c r="G465" s="1061"/>
      <c r="H465" s="1080"/>
      <c r="I465" s="71" t="s">
        <v>968</v>
      </c>
      <c r="J465" s="1139"/>
      <c r="K465" s="1104"/>
      <c r="L465" s="739"/>
      <c r="M465" s="1106"/>
      <c r="N465" s="47"/>
      <c r="O465" s="1078"/>
      <c r="P465" s="1093"/>
      <c r="Q465" s="1093"/>
      <c r="R465" s="1093"/>
      <c r="S465" s="1064"/>
      <c r="T465" s="1064"/>
      <c r="U465" s="1064"/>
      <c r="V465" s="1064"/>
      <c r="W465" s="1064"/>
      <c r="X465" s="1064"/>
      <c r="Y465" s="739"/>
      <c r="Z465" s="1064"/>
      <c r="AA465" s="739"/>
      <c r="AB465" s="1114"/>
      <c r="AC465" s="1073"/>
      <c r="AD465" s="1073"/>
      <c r="AE465" s="1076"/>
      <c r="AF465" s="739"/>
      <c r="AG465" s="739"/>
      <c r="AH465" s="739"/>
      <c r="AI465" s="1083"/>
      <c r="AJ465" s="1142" t="s">
        <v>1190</v>
      </c>
      <c r="AK465" s="1118" t="s">
        <v>1191</v>
      </c>
      <c r="AL465" s="1118" t="s">
        <v>1192</v>
      </c>
      <c r="AM465" s="1121"/>
      <c r="AN465" s="1131"/>
    </row>
    <row r="466" spans="1:40" ht="15.75" thickBot="1">
      <c r="A466" s="1053"/>
      <c r="B466" s="1036"/>
      <c r="C466" s="739"/>
      <c r="D466" s="1057"/>
      <c r="E466" s="1061"/>
      <c r="F466" s="1057"/>
      <c r="G466" s="1061"/>
      <c r="H466" s="1096" t="s">
        <v>398</v>
      </c>
      <c r="I466" s="71" t="s">
        <v>968</v>
      </c>
      <c r="J466" s="1139"/>
      <c r="K466" s="1104"/>
      <c r="L466" s="739"/>
      <c r="M466" s="1106"/>
      <c r="N466" s="47"/>
      <c r="O466" s="1078"/>
      <c r="P466" s="1093"/>
      <c r="Q466" s="1093"/>
      <c r="R466" s="1093"/>
      <c r="S466" s="1064"/>
      <c r="T466" s="1064"/>
      <c r="U466" s="1064"/>
      <c r="V466" s="1064"/>
      <c r="W466" s="1064"/>
      <c r="X466" s="1064"/>
      <c r="Y466" s="739"/>
      <c r="Z466" s="1064"/>
      <c r="AA466" s="739"/>
      <c r="AB466" s="1114"/>
      <c r="AC466" s="1073"/>
      <c r="AD466" s="1073"/>
      <c r="AE466" s="1076"/>
      <c r="AF466" s="739"/>
      <c r="AG466" s="739"/>
      <c r="AH466" s="739"/>
      <c r="AI466" s="1083"/>
      <c r="AJ466" s="1143"/>
      <c r="AK466" s="1119"/>
      <c r="AL466" s="1119"/>
      <c r="AM466" s="1122"/>
      <c r="AN466" s="1131"/>
    </row>
    <row r="467" spans="1:40" ht="15.75" thickBot="1">
      <c r="A467" s="1053"/>
      <c r="B467" s="1036"/>
      <c r="C467" s="739"/>
      <c r="D467" s="1057"/>
      <c r="E467" s="1061"/>
      <c r="F467" s="1057"/>
      <c r="G467" s="1061"/>
      <c r="H467" s="1096"/>
      <c r="I467" s="71" t="s">
        <v>968</v>
      </c>
      <c r="J467" s="1139"/>
      <c r="K467" s="1104"/>
      <c r="L467" s="739"/>
      <c r="M467" s="1106"/>
      <c r="N467" s="47"/>
      <c r="O467" s="1078"/>
      <c r="P467" s="1093"/>
      <c r="Q467" s="1093"/>
      <c r="R467" s="1093"/>
      <c r="S467" s="1064"/>
      <c r="T467" s="1064"/>
      <c r="U467" s="1064"/>
      <c r="V467" s="1064"/>
      <c r="W467" s="1064"/>
      <c r="X467" s="1064"/>
      <c r="Y467" s="739"/>
      <c r="Z467" s="1064"/>
      <c r="AA467" s="739"/>
      <c r="AB467" s="1114"/>
      <c r="AC467" s="1073"/>
      <c r="AD467" s="1073"/>
      <c r="AE467" s="1076"/>
      <c r="AF467" s="739"/>
      <c r="AG467" s="739"/>
      <c r="AH467" s="739"/>
      <c r="AI467" s="1083"/>
      <c r="AJ467" s="1143"/>
      <c r="AK467" s="1119"/>
      <c r="AL467" s="1119"/>
      <c r="AM467" s="1122"/>
      <c r="AN467" s="1131"/>
    </row>
    <row r="468" spans="1:40" ht="15.75" thickBot="1">
      <c r="A468" s="1053"/>
      <c r="B468" s="1036"/>
      <c r="C468" s="739"/>
      <c r="D468" s="1057"/>
      <c r="E468" s="1061"/>
      <c r="F468" s="1057"/>
      <c r="G468" s="1061"/>
      <c r="H468" s="1096" t="s">
        <v>399</v>
      </c>
      <c r="I468" s="71" t="s">
        <v>968</v>
      </c>
      <c r="J468" s="1139"/>
      <c r="K468" s="1104"/>
      <c r="L468" s="739"/>
      <c r="M468" s="1106"/>
      <c r="N468" s="47"/>
      <c r="O468" s="1078"/>
      <c r="P468" s="1093"/>
      <c r="Q468" s="1093"/>
      <c r="R468" s="1093"/>
      <c r="S468" s="1064"/>
      <c r="T468" s="1064"/>
      <c r="U468" s="1064"/>
      <c r="V468" s="1064"/>
      <c r="W468" s="1064"/>
      <c r="X468" s="1064"/>
      <c r="Y468" s="739"/>
      <c r="Z468" s="1064"/>
      <c r="AA468" s="739"/>
      <c r="AB468" s="1114"/>
      <c r="AC468" s="1073"/>
      <c r="AD468" s="1073"/>
      <c r="AE468" s="1076"/>
      <c r="AF468" s="739"/>
      <c r="AG468" s="739"/>
      <c r="AH468" s="739"/>
      <c r="AI468" s="1083"/>
      <c r="AJ468" s="1143"/>
      <c r="AK468" s="1119"/>
      <c r="AL468" s="1119"/>
      <c r="AM468" s="1122"/>
      <c r="AN468" s="1131"/>
    </row>
    <row r="469" spans="1:40" ht="15.75" thickBot="1">
      <c r="A469" s="1053"/>
      <c r="B469" s="1036"/>
      <c r="C469" s="739"/>
      <c r="D469" s="1057"/>
      <c r="E469" s="1061"/>
      <c r="F469" s="1057"/>
      <c r="G469" s="1061"/>
      <c r="H469" s="1096"/>
      <c r="I469" s="71" t="s">
        <v>968</v>
      </c>
      <c r="J469" s="1139"/>
      <c r="K469" s="1104"/>
      <c r="L469" s="739"/>
      <c r="M469" s="1106"/>
      <c r="N469" s="47"/>
      <c r="O469" s="1078"/>
      <c r="P469" s="1093"/>
      <c r="Q469" s="1093"/>
      <c r="R469" s="1093"/>
      <c r="S469" s="1064"/>
      <c r="T469" s="1064"/>
      <c r="U469" s="1064"/>
      <c r="V469" s="1064"/>
      <c r="W469" s="1064"/>
      <c r="X469" s="1064"/>
      <c r="Y469" s="739"/>
      <c r="Z469" s="1064"/>
      <c r="AA469" s="739"/>
      <c r="AB469" s="1114"/>
      <c r="AC469" s="1073"/>
      <c r="AD469" s="1073"/>
      <c r="AE469" s="1076"/>
      <c r="AF469" s="739"/>
      <c r="AG469" s="739"/>
      <c r="AH469" s="739"/>
      <c r="AI469" s="1083"/>
      <c r="AJ469" s="1143"/>
      <c r="AK469" s="1119"/>
      <c r="AL469" s="1119"/>
      <c r="AM469" s="1122"/>
      <c r="AN469" s="1131"/>
    </row>
    <row r="470" spans="1:40" ht="15.75" thickBot="1">
      <c r="A470" s="1053"/>
      <c r="B470" s="1036"/>
      <c r="C470" s="739"/>
      <c r="D470" s="1057"/>
      <c r="E470" s="1061"/>
      <c r="F470" s="1057"/>
      <c r="G470" s="1061"/>
      <c r="H470" s="1096" t="s">
        <v>400</v>
      </c>
      <c r="I470" s="71" t="s">
        <v>968</v>
      </c>
      <c r="J470" s="1139"/>
      <c r="K470" s="1104"/>
      <c r="L470" s="739"/>
      <c r="M470" s="1106"/>
      <c r="N470" s="47"/>
      <c r="O470" s="1078"/>
      <c r="P470" s="1093"/>
      <c r="Q470" s="1093"/>
      <c r="R470" s="1093"/>
      <c r="S470" s="1064"/>
      <c r="T470" s="1064"/>
      <c r="U470" s="1064"/>
      <c r="V470" s="1064"/>
      <c r="W470" s="1064"/>
      <c r="X470" s="1064"/>
      <c r="Y470" s="739"/>
      <c r="Z470" s="1064"/>
      <c r="AA470" s="739"/>
      <c r="AB470" s="1114"/>
      <c r="AC470" s="1073"/>
      <c r="AD470" s="1073"/>
      <c r="AE470" s="1076"/>
      <c r="AF470" s="739"/>
      <c r="AG470" s="739"/>
      <c r="AH470" s="739"/>
      <c r="AI470" s="1083"/>
      <c r="AJ470" s="1143"/>
      <c r="AK470" s="1119"/>
      <c r="AL470" s="1119"/>
      <c r="AM470" s="1122"/>
      <c r="AN470" s="1131"/>
    </row>
    <row r="471" spans="1:40" ht="15.75" thickBot="1">
      <c r="A471" s="1053"/>
      <c r="B471" s="1036"/>
      <c r="C471" s="739"/>
      <c r="D471" s="1057"/>
      <c r="E471" s="1061"/>
      <c r="F471" s="1057"/>
      <c r="G471" s="1061"/>
      <c r="H471" s="1096"/>
      <c r="I471" s="71" t="s">
        <v>968</v>
      </c>
      <c r="J471" s="1139"/>
      <c r="K471" s="1104"/>
      <c r="L471" s="739"/>
      <c r="M471" s="1106"/>
      <c r="N471" s="47"/>
      <c r="O471" s="1078"/>
      <c r="P471" s="1093"/>
      <c r="Q471" s="1093"/>
      <c r="R471" s="1093"/>
      <c r="S471" s="1064"/>
      <c r="T471" s="1064"/>
      <c r="U471" s="1064"/>
      <c r="V471" s="1064"/>
      <c r="W471" s="1064"/>
      <c r="X471" s="1064"/>
      <c r="Y471" s="739"/>
      <c r="Z471" s="1064"/>
      <c r="AA471" s="739"/>
      <c r="AB471" s="1114"/>
      <c r="AC471" s="1073"/>
      <c r="AD471" s="1073"/>
      <c r="AE471" s="1076"/>
      <c r="AF471" s="739"/>
      <c r="AG471" s="739"/>
      <c r="AH471" s="739"/>
      <c r="AI471" s="1083"/>
      <c r="AJ471" s="1143"/>
      <c r="AK471" s="1119"/>
      <c r="AL471" s="1119"/>
      <c r="AM471" s="1122"/>
      <c r="AN471" s="1131"/>
    </row>
    <row r="472" spans="1:40" ht="15.75" thickBot="1">
      <c r="A472" s="1053"/>
      <c r="B472" s="1036"/>
      <c r="C472" s="739"/>
      <c r="D472" s="1057"/>
      <c r="E472" s="1061"/>
      <c r="F472" s="1057"/>
      <c r="G472" s="1061"/>
      <c r="H472" s="1079" t="s">
        <v>401</v>
      </c>
      <c r="I472" s="71" t="s">
        <v>968</v>
      </c>
      <c r="J472" s="1139"/>
      <c r="K472" s="1104"/>
      <c r="L472" s="739"/>
      <c r="M472" s="1106"/>
      <c r="N472" s="47"/>
      <c r="O472" s="1078"/>
      <c r="P472" s="1093"/>
      <c r="Q472" s="1093"/>
      <c r="R472" s="1093"/>
      <c r="S472" s="1064"/>
      <c r="T472" s="1064"/>
      <c r="U472" s="1064"/>
      <c r="V472" s="1064"/>
      <c r="W472" s="1064"/>
      <c r="X472" s="1064"/>
      <c r="Y472" s="739"/>
      <c r="Z472" s="1064"/>
      <c r="AA472" s="739"/>
      <c r="AB472" s="1114"/>
      <c r="AC472" s="1073"/>
      <c r="AD472" s="1073"/>
      <c r="AE472" s="1076"/>
      <c r="AF472" s="739"/>
      <c r="AG472" s="739"/>
      <c r="AH472" s="739"/>
      <c r="AI472" s="1083"/>
      <c r="AJ472" s="1143"/>
      <c r="AK472" s="1119"/>
      <c r="AL472" s="1119"/>
      <c r="AM472" s="1122"/>
      <c r="AN472" s="1131"/>
    </row>
    <row r="473" spans="1:40" ht="15.75" thickBot="1">
      <c r="A473" s="1053"/>
      <c r="B473" s="1036"/>
      <c r="C473" s="739"/>
      <c r="D473" s="1057"/>
      <c r="E473" s="1061"/>
      <c r="F473" s="1057"/>
      <c r="G473" s="1061"/>
      <c r="H473" s="1080"/>
      <c r="I473" s="71" t="s">
        <v>968</v>
      </c>
      <c r="J473" s="1139"/>
      <c r="K473" s="1104"/>
      <c r="L473" s="739"/>
      <c r="M473" s="1106"/>
      <c r="N473" s="47"/>
      <c r="O473" s="1078"/>
      <c r="P473" s="1093"/>
      <c r="Q473" s="1093"/>
      <c r="R473" s="1093"/>
      <c r="S473" s="1064"/>
      <c r="T473" s="1064"/>
      <c r="U473" s="1064"/>
      <c r="V473" s="1064"/>
      <c r="W473" s="1064"/>
      <c r="X473" s="1064"/>
      <c r="Y473" s="739"/>
      <c r="Z473" s="1064"/>
      <c r="AA473" s="739"/>
      <c r="AB473" s="1114"/>
      <c r="AC473" s="1073"/>
      <c r="AD473" s="1073"/>
      <c r="AE473" s="1076"/>
      <c r="AF473" s="739"/>
      <c r="AG473" s="739"/>
      <c r="AH473" s="739"/>
      <c r="AI473" s="1083"/>
      <c r="AJ473" s="1143"/>
      <c r="AK473" s="1119"/>
      <c r="AL473" s="1119"/>
      <c r="AM473" s="1122"/>
      <c r="AN473" s="1131"/>
    </row>
    <row r="474" spans="1:40" ht="15.75" thickBot="1">
      <c r="A474" s="1053"/>
      <c r="B474" s="1036"/>
      <c r="C474" s="739"/>
      <c r="D474" s="1057"/>
      <c r="E474" s="1061"/>
      <c r="F474" s="1057"/>
      <c r="G474" s="1061"/>
      <c r="H474" s="1086" t="s">
        <v>402</v>
      </c>
      <c r="I474" s="71" t="s">
        <v>968</v>
      </c>
      <c r="J474" s="1139"/>
      <c r="K474" s="1104"/>
      <c r="L474" s="739"/>
      <c r="M474" s="1106"/>
      <c r="N474" s="47"/>
      <c r="O474" s="1078"/>
      <c r="P474" s="1093"/>
      <c r="Q474" s="1093"/>
      <c r="R474" s="1093"/>
      <c r="S474" s="1064"/>
      <c r="T474" s="1064"/>
      <c r="U474" s="1064"/>
      <c r="V474" s="1064"/>
      <c r="W474" s="1064"/>
      <c r="X474" s="1064"/>
      <c r="Y474" s="739"/>
      <c r="Z474" s="1064"/>
      <c r="AA474" s="739"/>
      <c r="AB474" s="1114"/>
      <c r="AC474" s="1073"/>
      <c r="AD474" s="1073"/>
      <c r="AE474" s="1076"/>
      <c r="AF474" s="739"/>
      <c r="AG474" s="739"/>
      <c r="AH474" s="739"/>
      <c r="AI474" s="1083"/>
      <c r="AJ474" s="1143"/>
      <c r="AK474" s="1119"/>
      <c r="AL474" s="1119"/>
      <c r="AM474" s="1122"/>
      <c r="AN474" s="1131"/>
    </row>
    <row r="475" spans="1:40" ht="15.75" thickBot="1">
      <c r="A475" s="1148"/>
      <c r="B475" s="1037"/>
      <c r="C475" s="740"/>
      <c r="D475" s="1149"/>
      <c r="E475" s="1062"/>
      <c r="F475" s="1149"/>
      <c r="G475" s="1062"/>
      <c r="H475" s="1140"/>
      <c r="I475" s="71" t="s">
        <v>968</v>
      </c>
      <c r="J475" s="1150"/>
      <c r="K475" s="1151"/>
      <c r="L475" s="739"/>
      <c r="M475" s="1154"/>
      <c r="N475" s="43"/>
      <c r="O475" s="1078"/>
      <c r="P475" s="1093"/>
      <c r="Q475" s="1093"/>
      <c r="R475" s="1093"/>
      <c r="S475" s="1133"/>
      <c r="T475" s="1133"/>
      <c r="U475" s="1133"/>
      <c r="V475" s="1133"/>
      <c r="W475" s="1133"/>
      <c r="X475" s="1133"/>
      <c r="Y475" s="740"/>
      <c r="Z475" s="1133"/>
      <c r="AA475" s="740"/>
      <c r="AB475" s="1145"/>
      <c r="AC475" s="1073"/>
      <c r="AD475" s="1073"/>
      <c r="AE475" s="1146"/>
      <c r="AF475" s="740"/>
      <c r="AG475" s="740"/>
      <c r="AH475" s="739"/>
      <c r="AI475" s="1134"/>
      <c r="AJ475" s="1144"/>
      <c r="AK475" s="1120"/>
      <c r="AL475" s="1120"/>
      <c r="AM475" s="1123"/>
      <c r="AN475" s="1132"/>
    </row>
    <row r="476" spans="1:40" ht="15" customHeight="1" thickBot="1">
      <c r="A476" s="1147">
        <v>17</v>
      </c>
      <c r="B476" s="1035" t="s">
        <v>1173</v>
      </c>
      <c r="C476" s="739" t="s">
        <v>1193</v>
      </c>
      <c r="D476" s="1056" t="s">
        <v>334</v>
      </c>
      <c r="E476" s="739" t="s">
        <v>1194</v>
      </c>
      <c r="F476" s="1108" t="s">
        <v>423</v>
      </c>
      <c r="G476" s="1060" t="s">
        <v>338</v>
      </c>
      <c r="H476" s="40" t="s">
        <v>339</v>
      </c>
      <c r="I476" s="71" t="s">
        <v>968</v>
      </c>
      <c r="J476" s="1138">
        <f>COUNTIF(I476:I501,[3]DATOS!$D$24)</f>
        <v>26</v>
      </c>
      <c r="K476" s="1104" t="str">
        <f>+IF(AND(J476&lt;6,J476&gt;0),"Moderado",IF(AND(J476&lt;12,J476&gt;5),"Mayor",IF(AND(J476&lt;20,J476&gt;11),"Catastrófico","Responda las Preguntas de Impacto")))</f>
        <v>Responda las Preguntas de Impacto</v>
      </c>
      <c r="L476" s="1055" t="str">
        <f>IF(AND(EXACT(G476,"Rara vez"),(EXACT(K476,"Moderado"))),"Moderado",IF(AND(EXACT(G476,"Rara vez"),(EXACT(K476,"Mayor"))),"Alto",IF(AND(EXACT(G476,"Rara vez"),(EXACT(K476,"Catastrófico"))),"Extremo",IF(AND(EXACT(G476,"Improbable"),(EXACT(K476,"Moderado"))),"Moderado",IF(AND(EXACT(G476,"Improbable"),(EXACT(K476,"Mayor"))),"Alto",IF(AND(EXACT(G476,"Improbable"),(EXACT(K476,"Catastrófico"))),"Extremo",IF(AND(EXACT(G476,"Posible"),(EXACT(K476,"Moderado"))),"Alto",IF(AND(EXACT(G476,"Posible"),(EXACT(K476,"Mayor"))),"Extremo",IF(AND(EXACT(G476,"Posible"),(EXACT(K476,"Catastrófico"))),"Extremo",IF(AND(EXACT(G476,"Probable"),(EXACT(K476,"Moderado"))),"Alto",IF(AND(EXACT(G476,"Probable"),(EXACT(K476,"Mayor"))),"Extremo",IF(AND(EXACT(G476,"Probable"),(EXACT(K476,"Catastrófico"))),"Extremo",IF(AND(EXACT(G476,"Casi Seguro"),(EXACT(K476,"Moderado"))),"Extremo",IF(AND(EXACT(G476,"Casi Seguro"),(EXACT(K476,"Mayor"))),"Extremo",IF(AND(EXACT(G476,"Casi Seguro"),(EXACT(K476,"Catastrófico"))),"Extremo","")))))))))))))))</f>
        <v/>
      </c>
      <c r="M476" s="1105" t="str">
        <f>IF(EXACT(L476,"Bajo"),"Evitar el Riesgo, Reducir el Riesgo, Compartir el Riesg",IF(EXACT(L476,"Moderado"),"Evitar el Riesgo, Reducir el Riesgo, Compartir el Riesgo",IF(EXACT(L476,"Alto"),"Evitar el Riesgo, Reducir el Riesgo, Compartir el Riesgo",IF(EXACT(L476,"extremo"),"Evitar el Riesgo, Reducir el Riesgo, Compartir el Riesgo",""))))</f>
        <v/>
      </c>
      <c r="N476" s="1112" t="s">
        <v>1195</v>
      </c>
      <c r="O476" s="1059" t="s">
        <v>500</v>
      </c>
      <c r="P476" s="25" t="s">
        <v>344</v>
      </c>
      <c r="Q476" s="22" t="s">
        <v>345</v>
      </c>
      <c r="R476" s="25">
        <f>+IFERROR(VLOOKUP(Q476,[16]DATOS!$E$2:$F$17,2,FALSE),"")</f>
        <v>15</v>
      </c>
      <c r="S476" s="1088">
        <f>SUM(R476:R483)</f>
        <v>100</v>
      </c>
      <c r="T476" s="1088" t="str">
        <f>+IF(AND(S476&lt;=100,S476&gt;=96),"Fuerte",IF(AND(S476&lt;=95,S476&gt;=86),"Moderado",IF(AND(S476&lt;=85,J476&gt;=0),"Débil"," ")))</f>
        <v>Fuerte</v>
      </c>
      <c r="U476" s="1088" t="s">
        <v>346</v>
      </c>
      <c r="V476" s="1088" t="str">
        <f>IF(AND(EXACT(T476,"Fuerte"),(EXACT(U476,"Fuerte"))),"Fuerte",IF(AND(EXACT(T476,"Fuerte"),(EXACT(U476,"Moderado"))),"Moderado",IF(AND(EXACT(T476,"Fuerte"),(EXACT(U476,"Débil"))),"Débil",IF(AND(EXACT(T476,"Moderado"),(EXACT(U476,"Fuerte"))),"Moderado",IF(AND(EXACT(T476,"Moderado"),(EXACT(U476,"Moderado"))),"Moderado",IF(AND(EXACT(T476,"Moderado"),(EXACT(U476,"Débil"))),"Débil",IF(AND(EXACT(T476,"Débil"),(EXACT(U476,"Fuerte"))),"Débil",IF(AND(EXACT(T476,"Débil"),(EXACT(U476,"Moderado"))),"Débil",IF(AND(EXACT(T476,"Débil"),(EXACT(U476,"Débil"))),"Débil",)))))))))</f>
        <v>Fuerte</v>
      </c>
      <c r="W476" s="1088">
        <f>IF(V476="Fuerte",100,IF(V476="Moderado",50,IF(V476="Débil",0)))</f>
        <v>100</v>
      </c>
      <c r="X476" s="1064">
        <f>AVERAGE(W476:W501)</f>
        <v>100</v>
      </c>
      <c r="Y476" s="577" t="s">
        <v>425</v>
      </c>
      <c r="Z476" s="1064" t="s">
        <v>989</v>
      </c>
      <c r="AA476" s="1152" t="s">
        <v>1196</v>
      </c>
      <c r="AB476" s="1114" t="str">
        <f>+IF(X476=100,"Fuerte",IF(AND(X476&lt;=99,X476&gt;=50),"Moderado",IF(X476&lt;50,"Débil"," ")))</f>
        <v>Fuerte</v>
      </c>
      <c r="AC476" s="1073" t="s">
        <v>349</v>
      </c>
      <c r="AD476" s="1073" t="s">
        <v>349</v>
      </c>
      <c r="AE476" s="1009" t="str">
        <f>IF(AND(OR(AD476="Directamente",AD476="Indirectamente",AD476="No Disminuye"),(AB476="Fuerte"),(AC476="Directamente"),(OR(G476="Rara vez",G476="Improbable",G476="Posible"))),"Rara vez",IF(AND(OR(AD476="Directamente",AD476="Indirectamente",AD476="No Disminuye"),(AB476="Fuerte"),(AC476="Directamente"),(G476="Probable")),"Improbable",IF(AND(OR(AD476="Directamente",AD476="Indirectamente",AD476="No Disminuye"),(AB476="Fuerte"),(AC476="Directamente"),(G476="Casi Seguro")),"Posible",IF(AND(AD476="Directamente",AC476="No disminuye",AB476="Fuerte"),G476,IF(AND(OR(AD476="Directamente",AD476="Indirectamente",AD476="No Disminuye"),AB476="Moderado",AC476="Directamente",(OR(G476="Rara vez",G476="Improbable"))),"Rara vez",IF(AND(OR(AD476="Directamente",AD476="Indirectamente",AD476="No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disminuye",AB476="Moderado"),G476,IF(AB476="Débil",G476," ESTA COMBINACION NO ESTÁ CONTEMPLADA EN LA METODOLOGÍA "))))))))))</f>
        <v>Rara vez</v>
      </c>
      <c r="AF476" s="739" t="str">
        <f>IF(AND(OR(AD476="Directamente",AD476="Indirectamente",AD476="No Disminuye"),AB476="Moderado",AC476="Directamente",(OR(G476="Raro",G476="Improbable"))),"Raro",IF(AND(OR(AD476="Directamente",AD476="Indirectamente",AD476="No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 ")))))</f>
        <v xml:space="preserve"> </v>
      </c>
      <c r="AG476" s="739" t="str">
        <f>K476</f>
        <v>Responda las Preguntas de Impacto</v>
      </c>
      <c r="AH476" s="1055" t="str">
        <f>IF(AND(EXACT(AE476,"Rara vez"),(EXACT(AG476,"Moderado"))),"Moderado",IF(AND(EXACT(AE476,"Rara vez"),(EXACT(AG476,"Mayor"))),"Alto",IF(AND(EXACT(AE476,"Rara vez"),(EXACT(AG476,"Catastrófico"))),"Extremo",IF(AND(EXACT(AE476,"Improbable"),(EXACT(AG476,"Moderado"))),"Moderado",IF(AND(EXACT(AE476,"Improbable"),(EXACT(AG476,"Mayor"))),"Alto",IF(AND(EXACT(AE476,"Improbable"),(EXACT(AG476,"Catastrófico"))),"Extremo",IF(AND(EXACT(AE476,"Posible"),(EXACT(AG476,"Moderado"))),"Alto",IF(AND(EXACT(AE476,"Posible"),(EXACT(AG476,"Mayor"))),"Extremo",IF(AND(EXACT(AE476,"Posible"),(EXACT(AG476,"Catastrófico"))),"Extremo",IF(AND(EXACT(AE476,"Probable"),(EXACT(AG476,"Moderado"))),"Alto",IF(AND(EXACT(AE476,"Probable"),(EXACT(AG476,"Mayor"))),"Extremo",IF(AND(EXACT(AE476,"Probable"),(EXACT(AG476,"Catastrófico"))),"Extremo",IF(AND(EXACT(AE476,"Casi Seguro"),(EXACT(AG476,"Moderado"))),"Extremo",IF(AND(EXACT(AE476,"Casi Seguro"),(EXACT(AG476,"Mayor"))),"Extremo",IF(AND(EXACT(AE476,"Casi Seguro"),(EXACT(AG476,"Catastrófico"))),"Extremo","")))))))))))))))</f>
        <v/>
      </c>
      <c r="AI476" s="1081" t="str">
        <f>IF(EXACT(AH476,"Bajo"),"Evitar el Riesgo, Reducir el Riesgo, Compartir el Riesgo",IF(EXACT(AH476,"Moderado"),"Evitar el Riesgo, Reducir el Riesgo, Compartir el Riesgo",IF(EXACT(AH476,"Alto"),"Evitar el Riesgo, Reducir el Riesgo, Compartir el Riesgo",IF(EXACT(AH476,"Extremo"),"Evitar el Riesgo, Reducir el Riesgo, Compartir el Riesgo",""))))</f>
        <v/>
      </c>
      <c r="AJ476" s="1135" t="s">
        <v>1197</v>
      </c>
      <c r="AK476" s="1085">
        <v>43466</v>
      </c>
      <c r="AL476" s="1085">
        <v>43830</v>
      </c>
      <c r="AM476" s="1135" t="s">
        <v>428</v>
      </c>
      <c r="AN476" s="1130" t="s">
        <v>1198</v>
      </c>
    </row>
    <row r="477" spans="1:40" ht="15.75" thickBot="1">
      <c r="A477" s="1053"/>
      <c r="B477" s="1036"/>
      <c r="C477" s="739"/>
      <c r="D477" s="1057"/>
      <c r="E477" s="739"/>
      <c r="F477" s="1057"/>
      <c r="G477" s="1061"/>
      <c r="H477" s="24" t="s">
        <v>354</v>
      </c>
      <c r="I477" s="71" t="s">
        <v>968</v>
      </c>
      <c r="J477" s="1139"/>
      <c r="K477" s="1104"/>
      <c r="L477" s="739"/>
      <c r="M477" s="1106"/>
      <c r="N477" s="1095"/>
      <c r="O477" s="1078"/>
      <c r="P477" s="26" t="s">
        <v>355</v>
      </c>
      <c r="Q477" s="22" t="s">
        <v>356</v>
      </c>
      <c r="R477" s="26">
        <f>+IFERROR(VLOOKUP(Q477,[16]DATOS!$E$2:$F$17,2,FALSE),"")</f>
        <v>15</v>
      </c>
      <c r="S477" s="1093"/>
      <c r="T477" s="1093"/>
      <c r="U477" s="1093"/>
      <c r="V477" s="1093"/>
      <c r="W477" s="1093"/>
      <c r="X477" s="1064"/>
      <c r="Y477" s="577"/>
      <c r="Z477" s="1064"/>
      <c r="AA477" s="1152"/>
      <c r="AB477" s="1114"/>
      <c r="AC477" s="1073"/>
      <c r="AD477" s="1073"/>
      <c r="AE477" s="1076"/>
      <c r="AF477" s="739"/>
      <c r="AG477" s="739"/>
      <c r="AH477" s="739"/>
      <c r="AI477" s="1082"/>
      <c r="AJ477" s="1136"/>
      <c r="AK477" s="1066"/>
      <c r="AL477" s="1066"/>
      <c r="AM477" s="1136"/>
      <c r="AN477" s="1131"/>
    </row>
    <row r="478" spans="1:40" ht="15.75" thickBot="1">
      <c r="A478" s="1053"/>
      <c r="B478" s="1036"/>
      <c r="C478" s="739"/>
      <c r="D478" s="1057"/>
      <c r="E478" s="739"/>
      <c r="F478" s="1057"/>
      <c r="G478" s="1061"/>
      <c r="H478" s="24" t="s">
        <v>358</v>
      </c>
      <c r="I478" s="71" t="s">
        <v>968</v>
      </c>
      <c r="J478" s="1139"/>
      <c r="K478" s="1104"/>
      <c r="L478" s="739"/>
      <c r="M478" s="1106"/>
      <c r="N478" s="1095"/>
      <c r="O478" s="1078"/>
      <c r="P478" s="26" t="s">
        <v>360</v>
      </c>
      <c r="Q478" s="22" t="s">
        <v>361</v>
      </c>
      <c r="R478" s="26">
        <f>+IFERROR(VLOOKUP(Q478,[16]DATOS!$E$2:$F$17,2,FALSE),"")</f>
        <v>15</v>
      </c>
      <c r="S478" s="1093"/>
      <c r="T478" s="1093"/>
      <c r="U478" s="1093"/>
      <c r="V478" s="1093"/>
      <c r="W478" s="1093"/>
      <c r="X478" s="1064"/>
      <c r="Y478" s="577"/>
      <c r="Z478" s="1064"/>
      <c r="AA478" s="1152"/>
      <c r="AB478" s="1114"/>
      <c r="AC478" s="1073"/>
      <c r="AD478" s="1073"/>
      <c r="AE478" s="1076"/>
      <c r="AF478" s="739"/>
      <c r="AG478" s="739"/>
      <c r="AH478" s="739"/>
      <c r="AI478" s="1082"/>
      <c r="AJ478" s="1136"/>
      <c r="AK478" s="1066"/>
      <c r="AL478" s="1066"/>
      <c r="AM478" s="1136"/>
      <c r="AN478" s="1131"/>
    </row>
    <row r="479" spans="1:40" ht="15.75" thickBot="1">
      <c r="A479" s="1053"/>
      <c r="B479" s="1036"/>
      <c r="C479" s="739"/>
      <c r="D479" s="1057"/>
      <c r="E479" s="739"/>
      <c r="F479" s="1057"/>
      <c r="G479" s="1061"/>
      <c r="H479" s="24" t="s">
        <v>363</v>
      </c>
      <c r="I479" s="71" t="s">
        <v>968</v>
      </c>
      <c r="J479" s="1139"/>
      <c r="K479" s="1104"/>
      <c r="L479" s="739"/>
      <c r="M479" s="1106"/>
      <c r="N479" s="1095"/>
      <c r="O479" s="1078"/>
      <c r="P479" s="26" t="s">
        <v>364</v>
      </c>
      <c r="Q479" s="22" t="s">
        <v>365</v>
      </c>
      <c r="R479" s="26">
        <f>+IFERROR(VLOOKUP(Q479,[16]DATOS!$E$2:$F$17,2,FALSE),"")</f>
        <v>15</v>
      </c>
      <c r="S479" s="1093"/>
      <c r="T479" s="1093"/>
      <c r="U479" s="1093"/>
      <c r="V479" s="1093"/>
      <c r="W479" s="1093"/>
      <c r="X479" s="1064"/>
      <c r="Y479" s="577"/>
      <c r="Z479" s="1064"/>
      <c r="AA479" s="1152"/>
      <c r="AB479" s="1114"/>
      <c r="AC479" s="1073"/>
      <c r="AD479" s="1073"/>
      <c r="AE479" s="1076"/>
      <c r="AF479" s="739"/>
      <c r="AG479" s="739"/>
      <c r="AH479" s="739"/>
      <c r="AI479" s="1082"/>
      <c r="AJ479" s="1136"/>
      <c r="AK479" s="1066"/>
      <c r="AL479" s="1066"/>
      <c r="AM479" s="1136"/>
      <c r="AN479" s="1131"/>
    </row>
    <row r="480" spans="1:40" ht="15.75" thickBot="1">
      <c r="A480" s="1053"/>
      <c r="B480" s="1036"/>
      <c r="C480" s="739"/>
      <c r="D480" s="1057"/>
      <c r="E480" s="739"/>
      <c r="F480" s="1057"/>
      <c r="G480" s="1061"/>
      <c r="H480" s="24" t="s">
        <v>367</v>
      </c>
      <c r="I480" s="71" t="s">
        <v>968</v>
      </c>
      <c r="J480" s="1139"/>
      <c r="K480" s="1104"/>
      <c r="L480" s="739"/>
      <c r="M480" s="1106"/>
      <c r="N480" s="1095"/>
      <c r="O480" s="1078"/>
      <c r="P480" s="26" t="s">
        <v>368</v>
      </c>
      <c r="Q480" s="22" t="s">
        <v>369</v>
      </c>
      <c r="R480" s="26">
        <f>+IFERROR(VLOOKUP(Q480,[16]DATOS!$E$2:$F$17,2,FALSE),"")</f>
        <v>15</v>
      </c>
      <c r="S480" s="1093"/>
      <c r="T480" s="1093"/>
      <c r="U480" s="1093"/>
      <c r="V480" s="1093"/>
      <c r="W480" s="1093"/>
      <c r="X480" s="1064"/>
      <c r="Y480" s="577"/>
      <c r="Z480" s="1064"/>
      <c r="AA480" s="1152"/>
      <c r="AB480" s="1114"/>
      <c r="AC480" s="1073"/>
      <c r="AD480" s="1073"/>
      <c r="AE480" s="1076"/>
      <c r="AF480" s="739"/>
      <c r="AG480" s="739"/>
      <c r="AH480" s="739"/>
      <c r="AI480" s="1082"/>
      <c r="AJ480" s="1136"/>
      <c r="AK480" s="1066"/>
      <c r="AL480" s="1066"/>
      <c r="AM480" s="1136"/>
      <c r="AN480" s="1131"/>
    </row>
    <row r="481" spans="1:40" ht="15.75" thickBot="1">
      <c r="A481" s="1053"/>
      <c r="B481" s="1036"/>
      <c r="C481" s="739"/>
      <c r="D481" s="1057"/>
      <c r="E481" s="739"/>
      <c r="F481" s="1057"/>
      <c r="G481" s="1061"/>
      <c r="H481" s="24" t="s">
        <v>371</v>
      </c>
      <c r="I481" s="71" t="s">
        <v>968</v>
      </c>
      <c r="J481" s="1139"/>
      <c r="K481" s="1104"/>
      <c r="L481" s="739"/>
      <c r="M481" s="1106"/>
      <c r="N481" s="1095"/>
      <c r="O481" s="1078"/>
      <c r="P481" s="27" t="s">
        <v>372</v>
      </c>
      <c r="Q481" s="22" t="s">
        <v>373</v>
      </c>
      <c r="R481" s="26">
        <f>+IFERROR(VLOOKUP(Q481,[16]DATOS!$E$2:$F$17,2,FALSE),"")</f>
        <v>15</v>
      </c>
      <c r="S481" s="1093"/>
      <c r="T481" s="1093"/>
      <c r="U481" s="1093"/>
      <c r="V481" s="1093"/>
      <c r="W481" s="1093"/>
      <c r="X481" s="1064"/>
      <c r="Y481" s="577"/>
      <c r="Z481" s="1064"/>
      <c r="AA481" s="1152"/>
      <c r="AB481" s="1114"/>
      <c r="AC481" s="1073"/>
      <c r="AD481" s="1073"/>
      <c r="AE481" s="1076"/>
      <c r="AF481" s="739"/>
      <c r="AG481" s="739"/>
      <c r="AH481" s="739"/>
      <c r="AI481" s="1082"/>
      <c r="AJ481" s="1136"/>
      <c r="AK481" s="1066"/>
      <c r="AL481" s="1066"/>
      <c r="AM481" s="1136"/>
      <c r="AN481" s="1131"/>
    </row>
    <row r="482" spans="1:40" ht="15.75" thickBot="1">
      <c r="A482" s="1053"/>
      <c r="B482" s="1036"/>
      <c r="C482" s="739"/>
      <c r="D482" s="1057"/>
      <c r="E482" s="739"/>
      <c r="F482" s="1057"/>
      <c r="G482" s="1061"/>
      <c r="H482" s="24" t="s">
        <v>375</v>
      </c>
      <c r="I482" s="71" t="s">
        <v>968</v>
      </c>
      <c r="J482" s="1139"/>
      <c r="K482" s="1104"/>
      <c r="L482" s="739"/>
      <c r="M482" s="1106"/>
      <c r="N482" s="1095"/>
      <c r="O482" s="1078"/>
      <c r="P482" s="26" t="s">
        <v>376</v>
      </c>
      <c r="Q482" s="26" t="s">
        <v>377</v>
      </c>
      <c r="R482" s="26">
        <f>+IFERROR(VLOOKUP(Q482,[16]DATOS!$E$2:$F$17,2,FALSE),"")</f>
        <v>10</v>
      </c>
      <c r="S482" s="1093"/>
      <c r="T482" s="1093"/>
      <c r="U482" s="1093"/>
      <c r="V482" s="1093"/>
      <c r="W482" s="1093"/>
      <c r="X482" s="1064"/>
      <c r="Y482" s="577"/>
      <c r="Z482" s="1064"/>
      <c r="AA482" s="1152"/>
      <c r="AB482" s="1114"/>
      <c r="AC482" s="1073"/>
      <c r="AD482" s="1073"/>
      <c r="AE482" s="1076"/>
      <c r="AF482" s="739"/>
      <c r="AG482" s="739"/>
      <c r="AH482" s="739"/>
      <c r="AI482" s="1082"/>
      <c r="AJ482" s="1136"/>
      <c r="AK482" s="1066"/>
      <c r="AL482" s="1066"/>
      <c r="AM482" s="1136"/>
      <c r="AN482" s="1131"/>
    </row>
    <row r="483" spans="1:40" ht="30.75" thickBot="1">
      <c r="A483" s="1053"/>
      <c r="B483" s="1036"/>
      <c r="C483" s="739"/>
      <c r="D483" s="1057"/>
      <c r="E483" s="1059"/>
      <c r="F483" s="1057"/>
      <c r="G483" s="1061"/>
      <c r="H483" s="24" t="s">
        <v>379</v>
      </c>
      <c r="I483" s="71" t="s">
        <v>968</v>
      </c>
      <c r="J483" s="1139"/>
      <c r="K483" s="1104"/>
      <c r="L483" s="739"/>
      <c r="M483" s="1106"/>
      <c r="N483" s="1095"/>
      <c r="O483" s="1072"/>
      <c r="P483" s="23"/>
      <c r="Q483" s="27"/>
      <c r="R483" s="27"/>
      <c r="S483" s="1093"/>
      <c r="T483" s="1093"/>
      <c r="U483" s="1093"/>
      <c r="V483" s="1093"/>
      <c r="W483" s="1093"/>
      <c r="X483" s="1064"/>
      <c r="Y483" s="578"/>
      <c r="Z483" s="1088"/>
      <c r="AA483" s="1153"/>
      <c r="AB483" s="1114"/>
      <c r="AC483" s="1073"/>
      <c r="AD483" s="1073"/>
      <c r="AE483" s="1076"/>
      <c r="AF483" s="739"/>
      <c r="AG483" s="739"/>
      <c r="AH483" s="739"/>
      <c r="AI483" s="1082"/>
      <c r="AJ483" s="1137"/>
      <c r="AK483" s="1067"/>
      <c r="AL483" s="1067"/>
      <c r="AM483" s="1137"/>
      <c r="AN483" s="1131"/>
    </row>
    <row r="484" spans="1:40" ht="15.75" thickBot="1">
      <c r="A484" s="1053"/>
      <c r="B484" s="1036"/>
      <c r="C484" s="739"/>
      <c r="D484" s="1057"/>
      <c r="E484" s="1094"/>
      <c r="F484" s="1057"/>
      <c r="G484" s="1061"/>
      <c r="H484" s="24" t="s">
        <v>381</v>
      </c>
      <c r="I484" s="71" t="s">
        <v>968</v>
      </c>
      <c r="J484" s="1139"/>
      <c r="K484" s="1104"/>
      <c r="L484" s="739"/>
      <c r="M484" s="1106"/>
      <c r="N484" s="1094"/>
      <c r="O484" s="1078"/>
      <c r="P484" s="26" t="s">
        <v>344</v>
      </c>
      <c r="Q484" s="22" t="s">
        <v>345</v>
      </c>
      <c r="R484" s="26">
        <f>+IFERROR(VLOOKUP(Q484,[16]DATOS!$E$2:$F$17,2,FALSE),"")</f>
        <v>15</v>
      </c>
      <c r="S484" s="1064">
        <f>SUM(R484:R493)</f>
        <v>100</v>
      </c>
      <c r="T484" s="1063" t="str">
        <f>+IF(AND(S484&lt;=100,S484&gt;=96),"Fuerte",IF(AND(S484&lt;=95,S484&gt;=86),"Moderado",IF(AND(S484&lt;=85,J484&gt;=0),"Débil"," ")))</f>
        <v>Fuerte</v>
      </c>
      <c r="U484" s="1063" t="s">
        <v>346</v>
      </c>
      <c r="V484" s="1063" t="str">
        <f>IF(AND(EXACT(T484,"Fuerte"),(EXACT(U484,"Fuerte"))),"Fuerte",IF(AND(EXACT(T484,"Fuerte"),(EXACT(U484,"Moderado"))),"Moderado",IF(AND(EXACT(T484,"Fuerte"),(EXACT(U484,"Débil"))),"Débil",IF(AND(EXACT(T484,"Moderado"),(EXACT(U484,"Fuerte"))),"Moderado",IF(AND(EXACT(T484,"Moderado"),(EXACT(U484,"Moderado"))),"Moderado",IF(AND(EXACT(T484,"Moderado"),(EXACT(U484,"Débil"))),"Débil",IF(AND(EXACT(T484,"Débil"),(EXACT(U484,"Fuerte"))),"Débil",IF(AND(EXACT(T484,"Débil"),(EXACT(U484,"Moderado"))),"Débil",IF(AND(EXACT(T484,"Débil"),(EXACT(U484,"Débil"))),"Débil",)))))))))</f>
        <v>Fuerte</v>
      </c>
      <c r="W484" s="1063"/>
      <c r="X484" s="1064"/>
      <c r="Y484" s="1072"/>
      <c r="Z484" s="1115"/>
      <c r="AA484" s="1072"/>
      <c r="AB484" s="1114"/>
      <c r="AC484" s="1073"/>
      <c r="AD484" s="1073"/>
      <c r="AE484" s="1076"/>
      <c r="AF484" s="739"/>
      <c r="AG484" s="739"/>
      <c r="AH484" s="739"/>
      <c r="AI484" s="1082"/>
      <c r="AJ484" s="1071"/>
      <c r="AK484" s="1065"/>
      <c r="AL484" s="1065"/>
      <c r="AM484" s="1121"/>
      <c r="AN484" s="1131"/>
    </row>
    <row r="485" spans="1:40" ht="15.75" thickBot="1">
      <c r="A485" s="1053"/>
      <c r="B485" s="1036"/>
      <c r="C485" s="739"/>
      <c r="D485" s="1057"/>
      <c r="E485" s="1061"/>
      <c r="F485" s="1057"/>
      <c r="G485" s="1061"/>
      <c r="H485" s="24" t="s">
        <v>385</v>
      </c>
      <c r="I485" s="71" t="s">
        <v>968</v>
      </c>
      <c r="J485" s="1139"/>
      <c r="K485" s="1104"/>
      <c r="L485" s="739"/>
      <c r="M485" s="1106"/>
      <c r="N485" s="1061"/>
      <c r="O485" s="1078"/>
      <c r="P485" s="26" t="s">
        <v>355</v>
      </c>
      <c r="Q485" s="22" t="s">
        <v>356</v>
      </c>
      <c r="R485" s="26">
        <f>+IFERROR(VLOOKUP(Q485,[16]DATOS!$E$2:$F$17,2,FALSE),"")</f>
        <v>15</v>
      </c>
      <c r="S485" s="1064"/>
      <c r="T485" s="1064"/>
      <c r="U485" s="1064"/>
      <c r="V485" s="1064"/>
      <c r="W485" s="1064"/>
      <c r="X485" s="1064"/>
      <c r="Y485" s="739"/>
      <c r="Z485" s="1064"/>
      <c r="AA485" s="739"/>
      <c r="AB485" s="1114"/>
      <c r="AC485" s="1073"/>
      <c r="AD485" s="1073"/>
      <c r="AE485" s="1076"/>
      <c r="AF485" s="739"/>
      <c r="AG485" s="739"/>
      <c r="AH485" s="739"/>
      <c r="AI485" s="1082"/>
      <c r="AJ485" s="1069"/>
      <c r="AK485" s="1066"/>
      <c r="AL485" s="1066"/>
      <c r="AM485" s="1122"/>
      <c r="AN485" s="1131"/>
    </row>
    <row r="486" spans="1:40" ht="15.75" thickBot="1">
      <c r="A486" s="1053"/>
      <c r="B486" s="1036"/>
      <c r="C486" s="739"/>
      <c r="D486" s="1057"/>
      <c r="E486" s="1061"/>
      <c r="F486" s="1057"/>
      <c r="G486" s="1061"/>
      <c r="H486" s="24" t="s">
        <v>387</v>
      </c>
      <c r="I486" s="71" t="s">
        <v>968</v>
      </c>
      <c r="J486" s="1139"/>
      <c r="K486" s="1104"/>
      <c r="L486" s="739"/>
      <c r="M486" s="1106"/>
      <c r="N486" s="1061"/>
      <c r="O486" s="1078"/>
      <c r="P486" s="26" t="s">
        <v>360</v>
      </c>
      <c r="Q486" s="22" t="s">
        <v>361</v>
      </c>
      <c r="R486" s="26">
        <f>+IFERROR(VLOOKUP(Q486,[16]DATOS!$E$2:$F$17,2,FALSE),"")</f>
        <v>15</v>
      </c>
      <c r="S486" s="1064"/>
      <c r="T486" s="1064"/>
      <c r="U486" s="1064"/>
      <c r="V486" s="1064"/>
      <c r="W486" s="1064"/>
      <c r="X486" s="1064"/>
      <c r="Y486" s="739"/>
      <c r="Z486" s="1064"/>
      <c r="AA486" s="739"/>
      <c r="AB486" s="1114"/>
      <c r="AC486" s="1073"/>
      <c r="AD486" s="1073"/>
      <c r="AE486" s="1076"/>
      <c r="AF486" s="739"/>
      <c r="AG486" s="739"/>
      <c r="AH486" s="739"/>
      <c r="AI486" s="1082"/>
      <c r="AJ486" s="1069"/>
      <c r="AK486" s="1066"/>
      <c r="AL486" s="1066"/>
      <c r="AM486" s="1122"/>
      <c r="AN486" s="1131"/>
    </row>
    <row r="487" spans="1:40" ht="15.75" thickBot="1">
      <c r="A487" s="1053"/>
      <c r="B487" s="1036"/>
      <c r="C487" s="739"/>
      <c r="D487" s="1057"/>
      <c r="E487" s="1061"/>
      <c r="F487" s="1057"/>
      <c r="G487" s="1061"/>
      <c r="H487" s="24" t="s">
        <v>390</v>
      </c>
      <c r="I487" s="71" t="s">
        <v>968</v>
      </c>
      <c r="J487" s="1139"/>
      <c r="K487" s="1104"/>
      <c r="L487" s="739"/>
      <c r="M487" s="1106"/>
      <c r="N487" s="1061"/>
      <c r="O487" s="1078"/>
      <c r="P487" s="26" t="s">
        <v>364</v>
      </c>
      <c r="Q487" s="22" t="s">
        <v>365</v>
      </c>
      <c r="R487" s="26">
        <f>+IFERROR(VLOOKUP(Q487,[16]DATOS!$E$2:$F$17,2,FALSE),"")</f>
        <v>15</v>
      </c>
      <c r="S487" s="1064"/>
      <c r="T487" s="1064"/>
      <c r="U487" s="1064"/>
      <c r="V487" s="1064"/>
      <c r="W487" s="1064"/>
      <c r="X487" s="1064"/>
      <c r="Y487" s="739"/>
      <c r="Z487" s="1064"/>
      <c r="AA487" s="739"/>
      <c r="AB487" s="1114"/>
      <c r="AC487" s="1073"/>
      <c r="AD487" s="1073"/>
      <c r="AE487" s="1076"/>
      <c r="AF487" s="739"/>
      <c r="AG487" s="739"/>
      <c r="AH487" s="739"/>
      <c r="AI487" s="1082"/>
      <c r="AJ487" s="1069"/>
      <c r="AK487" s="1066"/>
      <c r="AL487" s="1066"/>
      <c r="AM487" s="1122"/>
      <c r="AN487" s="1131"/>
    </row>
    <row r="488" spans="1:40" ht="15.75" thickBot="1">
      <c r="A488" s="1053"/>
      <c r="B488" s="1036"/>
      <c r="C488" s="739"/>
      <c r="D488" s="1057"/>
      <c r="E488" s="1061"/>
      <c r="F488" s="1057"/>
      <c r="G488" s="1061"/>
      <c r="H488" s="1096" t="s">
        <v>395</v>
      </c>
      <c r="I488" s="71" t="s">
        <v>968</v>
      </c>
      <c r="J488" s="1139"/>
      <c r="K488" s="1104"/>
      <c r="L488" s="739"/>
      <c r="M488" s="1106"/>
      <c r="N488" s="1061"/>
      <c r="O488" s="1078"/>
      <c r="P488" s="26" t="s">
        <v>368</v>
      </c>
      <c r="Q488" s="22" t="s">
        <v>369</v>
      </c>
      <c r="R488" s="26">
        <f>+IFERROR(VLOOKUP(Q488,[16]DATOS!$E$2:$F$17,2,FALSE),"")</f>
        <v>15</v>
      </c>
      <c r="S488" s="1064"/>
      <c r="T488" s="1064"/>
      <c r="U488" s="1064"/>
      <c r="V488" s="1064"/>
      <c r="W488" s="1064"/>
      <c r="X488" s="1064"/>
      <c r="Y488" s="739"/>
      <c r="Z488" s="1064"/>
      <c r="AA488" s="739"/>
      <c r="AB488" s="1114"/>
      <c r="AC488" s="1073"/>
      <c r="AD488" s="1073"/>
      <c r="AE488" s="1076"/>
      <c r="AF488" s="739"/>
      <c r="AG488" s="739"/>
      <c r="AH488" s="739"/>
      <c r="AI488" s="1082"/>
      <c r="AJ488" s="1069"/>
      <c r="AK488" s="1066"/>
      <c r="AL488" s="1066"/>
      <c r="AM488" s="1122"/>
      <c r="AN488" s="1131"/>
    </row>
    <row r="489" spans="1:40" ht="15.75" thickBot="1">
      <c r="A489" s="1053"/>
      <c r="B489" s="1036"/>
      <c r="C489" s="739"/>
      <c r="D489" s="1057"/>
      <c r="E489" s="1061"/>
      <c r="F489" s="1057"/>
      <c r="G489" s="1061"/>
      <c r="H489" s="1096"/>
      <c r="I489" s="71" t="s">
        <v>968</v>
      </c>
      <c r="J489" s="1139"/>
      <c r="K489" s="1104"/>
      <c r="L489" s="739"/>
      <c r="M489" s="1106"/>
      <c r="N489" s="1061"/>
      <c r="O489" s="1078"/>
      <c r="P489" s="26" t="s">
        <v>372</v>
      </c>
      <c r="Q489" s="22" t="s">
        <v>373</v>
      </c>
      <c r="R489" s="26">
        <f>+IFERROR(VLOOKUP(Q489,[16]DATOS!$E$2:$F$17,2,FALSE),"")</f>
        <v>15</v>
      </c>
      <c r="S489" s="1064"/>
      <c r="T489" s="1064"/>
      <c r="U489" s="1064"/>
      <c r="V489" s="1064"/>
      <c r="W489" s="1064"/>
      <c r="X489" s="1064"/>
      <c r="Y489" s="739"/>
      <c r="Z489" s="1064"/>
      <c r="AA489" s="739"/>
      <c r="AB489" s="1114"/>
      <c r="AC489" s="1073"/>
      <c r="AD489" s="1073"/>
      <c r="AE489" s="1076"/>
      <c r="AF489" s="739"/>
      <c r="AG489" s="739"/>
      <c r="AH489" s="739"/>
      <c r="AI489" s="1082"/>
      <c r="AJ489" s="1069"/>
      <c r="AK489" s="1066"/>
      <c r="AL489" s="1066"/>
      <c r="AM489" s="1122"/>
      <c r="AN489" s="1131"/>
    </row>
    <row r="490" spans="1:40" ht="15.75" thickBot="1">
      <c r="A490" s="1053"/>
      <c r="B490" s="1036"/>
      <c r="C490" s="739"/>
      <c r="D490" s="1057"/>
      <c r="E490" s="1061"/>
      <c r="F490" s="1057"/>
      <c r="G490" s="1061"/>
      <c r="H490" s="1079" t="s">
        <v>397</v>
      </c>
      <c r="I490" s="71" t="s">
        <v>968</v>
      </c>
      <c r="J490" s="1139"/>
      <c r="K490" s="1104"/>
      <c r="L490" s="739"/>
      <c r="M490" s="1106"/>
      <c r="N490" s="1061"/>
      <c r="O490" s="1078"/>
      <c r="P490" s="26" t="s">
        <v>376</v>
      </c>
      <c r="Q490" s="26" t="s">
        <v>377</v>
      </c>
      <c r="R490" s="26">
        <f>+IFERROR(VLOOKUP(Q490,[16]DATOS!$E$2:$F$17,2,FALSE),"")</f>
        <v>10</v>
      </c>
      <c r="S490" s="1064"/>
      <c r="T490" s="1064"/>
      <c r="U490" s="1064"/>
      <c r="V490" s="1064"/>
      <c r="W490" s="1064"/>
      <c r="X490" s="1064"/>
      <c r="Y490" s="739"/>
      <c r="Z490" s="1064"/>
      <c r="AA490" s="739"/>
      <c r="AB490" s="1114"/>
      <c r="AC490" s="1073"/>
      <c r="AD490" s="1073"/>
      <c r="AE490" s="1076"/>
      <c r="AF490" s="739"/>
      <c r="AG490" s="739"/>
      <c r="AH490" s="739"/>
      <c r="AI490" s="1082"/>
      <c r="AJ490" s="1070"/>
      <c r="AK490" s="1067"/>
      <c r="AL490" s="1067"/>
      <c r="AM490" s="1141"/>
      <c r="AN490" s="1131"/>
    </row>
    <row r="491" spans="1:40" ht="15.75" thickBot="1">
      <c r="A491" s="1053"/>
      <c r="B491" s="1036"/>
      <c r="C491" s="739"/>
      <c r="D491" s="1057"/>
      <c r="E491" s="1061"/>
      <c r="F491" s="1057"/>
      <c r="G491" s="1061"/>
      <c r="H491" s="1080"/>
      <c r="I491" s="71" t="s">
        <v>968</v>
      </c>
      <c r="J491" s="1139"/>
      <c r="K491" s="1104"/>
      <c r="L491" s="739"/>
      <c r="M491" s="1106"/>
      <c r="N491" s="1061"/>
      <c r="O491" s="1078"/>
      <c r="P491" s="1093"/>
      <c r="Q491" s="1093"/>
      <c r="R491" s="1093"/>
      <c r="S491" s="1064"/>
      <c r="T491" s="1064"/>
      <c r="U491" s="1064"/>
      <c r="V491" s="1064"/>
      <c r="W491" s="1064"/>
      <c r="X491" s="1064"/>
      <c r="Y491" s="739"/>
      <c r="Z491" s="1064"/>
      <c r="AA491" s="739"/>
      <c r="AB491" s="1114"/>
      <c r="AC491" s="1073"/>
      <c r="AD491" s="1073"/>
      <c r="AE491" s="1076"/>
      <c r="AF491" s="739"/>
      <c r="AG491" s="739"/>
      <c r="AH491" s="739"/>
      <c r="AI491" s="1083"/>
      <c r="AJ491" s="1142" t="s">
        <v>1199</v>
      </c>
      <c r="AK491" s="1118" t="s">
        <v>1022</v>
      </c>
      <c r="AL491" s="1118" t="s">
        <v>1023</v>
      </c>
      <c r="AM491" s="1121" t="s">
        <v>1200</v>
      </c>
      <c r="AN491" s="1131"/>
    </row>
    <row r="492" spans="1:40" ht="15.75" thickBot="1">
      <c r="A492" s="1053"/>
      <c r="B492" s="1036"/>
      <c r="C492" s="739"/>
      <c r="D492" s="1057"/>
      <c r="E492" s="1061"/>
      <c r="F492" s="1057"/>
      <c r="G492" s="1061"/>
      <c r="H492" s="1096" t="s">
        <v>398</v>
      </c>
      <c r="I492" s="71" t="s">
        <v>968</v>
      </c>
      <c r="J492" s="1139"/>
      <c r="K492" s="1104"/>
      <c r="L492" s="739"/>
      <c r="M492" s="1106"/>
      <c r="N492" s="1061"/>
      <c r="O492" s="1078"/>
      <c r="P492" s="1093"/>
      <c r="Q492" s="1093"/>
      <c r="R492" s="1093"/>
      <c r="S492" s="1064"/>
      <c r="T492" s="1064"/>
      <c r="U492" s="1064"/>
      <c r="V492" s="1064"/>
      <c r="W492" s="1064"/>
      <c r="X492" s="1064"/>
      <c r="Y492" s="739"/>
      <c r="Z492" s="1064"/>
      <c r="AA492" s="739"/>
      <c r="AB492" s="1114"/>
      <c r="AC492" s="1073"/>
      <c r="AD492" s="1073"/>
      <c r="AE492" s="1076"/>
      <c r="AF492" s="739"/>
      <c r="AG492" s="739"/>
      <c r="AH492" s="739"/>
      <c r="AI492" s="1083"/>
      <c r="AJ492" s="1143"/>
      <c r="AK492" s="1119"/>
      <c r="AL492" s="1119"/>
      <c r="AM492" s="1122"/>
      <c r="AN492" s="1131"/>
    </row>
    <row r="493" spans="1:40" ht="15.75" thickBot="1">
      <c r="A493" s="1053"/>
      <c r="B493" s="1036"/>
      <c r="C493" s="739"/>
      <c r="D493" s="1057"/>
      <c r="E493" s="1061"/>
      <c r="F493" s="1057"/>
      <c r="G493" s="1061"/>
      <c r="H493" s="1096"/>
      <c r="I493" s="71" t="s">
        <v>968</v>
      </c>
      <c r="J493" s="1139"/>
      <c r="K493" s="1104"/>
      <c r="L493" s="739"/>
      <c r="M493" s="1106"/>
      <c r="N493" s="1061"/>
      <c r="O493" s="1078"/>
      <c r="P493" s="1093"/>
      <c r="Q493" s="1093"/>
      <c r="R493" s="1093"/>
      <c r="S493" s="1064"/>
      <c r="T493" s="1064"/>
      <c r="U493" s="1064"/>
      <c r="V493" s="1064"/>
      <c r="W493" s="1064"/>
      <c r="X493" s="1064"/>
      <c r="Y493" s="739"/>
      <c r="Z493" s="1064"/>
      <c r="AA493" s="739"/>
      <c r="AB493" s="1114"/>
      <c r="AC493" s="1073"/>
      <c r="AD493" s="1073"/>
      <c r="AE493" s="1076"/>
      <c r="AF493" s="739"/>
      <c r="AG493" s="739"/>
      <c r="AH493" s="739"/>
      <c r="AI493" s="1083"/>
      <c r="AJ493" s="1143"/>
      <c r="AK493" s="1119"/>
      <c r="AL493" s="1119"/>
      <c r="AM493" s="1122"/>
      <c r="AN493" s="1131"/>
    </row>
    <row r="494" spans="1:40" ht="15.75" thickBot="1">
      <c r="A494" s="1053"/>
      <c r="B494" s="1036"/>
      <c r="C494" s="739"/>
      <c r="D494" s="1057"/>
      <c r="E494" s="1061"/>
      <c r="F494" s="1057"/>
      <c r="G494" s="1061"/>
      <c r="H494" s="1096" t="s">
        <v>399</v>
      </c>
      <c r="I494" s="71" t="s">
        <v>968</v>
      </c>
      <c r="J494" s="1139"/>
      <c r="K494" s="1104"/>
      <c r="L494" s="739"/>
      <c r="M494" s="1106"/>
      <c r="N494" s="1061"/>
      <c r="O494" s="1078"/>
      <c r="P494" s="1093"/>
      <c r="Q494" s="1093"/>
      <c r="R494" s="1093"/>
      <c r="S494" s="1064"/>
      <c r="T494" s="1064"/>
      <c r="U494" s="1064"/>
      <c r="V494" s="1064"/>
      <c r="W494" s="1064"/>
      <c r="X494" s="1064"/>
      <c r="Y494" s="739"/>
      <c r="Z494" s="1064"/>
      <c r="AA494" s="739"/>
      <c r="AB494" s="1114"/>
      <c r="AC494" s="1073"/>
      <c r="AD494" s="1073"/>
      <c r="AE494" s="1076"/>
      <c r="AF494" s="739"/>
      <c r="AG494" s="739"/>
      <c r="AH494" s="739"/>
      <c r="AI494" s="1083"/>
      <c r="AJ494" s="1143"/>
      <c r="AK494" s="1119"/>
      <c r="AL494" s="1119"/>
      <c r="AM494" s="1122"/>
      <c r="AN494" s="1131"/>
    </row>
    <row r="495" spans="1:40" ht="15.75" thickBot="1">
      <c r="A495" s="1053"/>
      <c r="B495" s="1036"/>
      <c r="C495" s="739"/>
      <c r="D495" s="1057"/>
      <c r="E495" s="1061"/>
      <c r="F495" s="1057"/>
      <c r="G495" s="1061"/>
      <c r="H495" s="1096"/>
      <c r="I495" s="71" t="s">
        <v>968</v>
      </c>
      <c r="J495" s="1139"/>
      <c r="K495" s="1104"/>
      <c r="L495" s="739"/>
      <c r="M495" s="1106"/>
      <c r="N495" s="1061"/>
      <c r="O495" s="1078"/>
      <c r="P495" s="1093"/>
      <c r="Q495" s="1093"/>
      <c r="R495" s="1093"/>
      <c r="S495" s="1064"/>
      <c r="T495" s="1064"/>
      <c r="U495" s="1064"/>
      <c r="V495" s="1064"/>
      <c r="W495" s="1064"/>
      <c r="X495" s="1064"/>
      <c r="Y495" s="739"/>
      <c r="Z495" s="1064"/>
      <c r="AA495" s="739"/>
      <c r="AB495" s="1114"/>
      <c r="AC495" s="1073"/>
      <c r="AD495" s="1073"/>
      <c r="AE495" s="1076"/>
      <c r="AF495" s="739"/>
      <c r="AG495" s="739"/>
      <c r="AH495" s="739"/>
      <c r="AI495" s="1083"/>
      <c r="AJ495" s="1143"/>
      <c r="AK495" s="1119"/>
      <c r="AL495" s="1119"/>
      <c r="AM495" s="1122"/>
      <c r="AN495" s="1131"/>
    </row>
    <row r="496" spans="1:40" ht="15.75" thickBot="1">
      <c r="A496" s="1053"/>
      <c r="B496" s="1036"/>
      <c r="C496" s="739"/>
      <c r="D496" s="1057"/>
      <c r="E496" s="1061"/>
      <c r="F496" s="1057"/>
      <c r="G496" s="1061"/>
      <c r="H496" s="1096" t="s">
        <v>400</v>
      </c>
      <c r="I496" s="71" t="s">
        <v>968</v>
      </c>
      <c r="J496" s="1139"/>
      <c r="K496" s="1104"/>
      <c r="L496" s="739"/>
      <c r="M496" s="1106"/>
      <c r="N496" s="1061"/>
      <c r="O496" s="1078"/>
      <c r="P496" s="1093"/>
      <c r="Q496" s="1093"/>
      <c r="R496" s="1093"/>
      <c r="S496" s="1064"/>
      <c r="T496" s="1064"/>
      <c r="U496" s="1064"/>
      <c r="V496" s="1064"/>
      <c r="W496" s="1064"/>
      <c r="X496" s="1064"/>
      <c r="Y496" s="739"/>
      <c r="Z496" s="1064"/>
      <c r="AA496" s="739"/>
      <c r="AB496" s="1114"/>
      <c r="AC496" s="1073"/>
      <c r="AD496" s="1073"/>
      <c r="AE496" s="1076"/>
      <c r="AF496" s="739"/>
      <c r="AG496" s="739"/>
      <c r="AH496" s="739"/>
      <c r="AI496" s="1083"/>
      <c r="AJ496" s="1143"/>
      <c r="AK496" s="1119"/>
      <c r="AL496" s="1119"/>
      <c r="AM496" s="1122"/>
      <c r="AN496" s="1131"/>
    </row>
    <row r="497" spans="1:40" ht="15.75" thickBot="1">
      <c r="A497" s="1053"/>
      <c r="B497" s="1036"/>
      <c r="C497" s="739"/>
      <c r="D497" s="1057"/>
      <c r="E497" s="1061"/>
      <c r="F497" s="1057"/>
      <c r="G497" s="1061"/>
      <c r="H497" s="1096"/>
      <c r="I497" s="71" t="s">
        <v>968</v>
      </c>
      <c r="J497" s="1139"/>
      <c r="K497" s="1104"/>
      <c r="L497" s="739"/>
      <c r="M497" s="1106"/>
      <c r="N497" s="1061"/>
      <c r="O497" s="1078"/>
      <c r="P497" s="1093"/>
      <c r="Q497" s="1093"/>
      <c r="R497" s="1093"/>
      <c r="S497" s="1064"/>
      <c r="T497" s="1064"/>
      <c r="U497" s="1064"/>
      <c r="V497" s="1064"/>
      <c r="W497" s="1064"/>
      <c r="X497" s="1064"/>
      <c r="Y497" s="739"/>
      <c r="Z497" s="1064"/>
      <c r="AA497" s="739"/>
      <c r="AB497" s="1114"/>
      <c r="AC497" s="1073"/>
      <c r="AD497" s="1073"/>
      <c r="AE497" s="1076"/>
      <c r="AF497" s="739"/>
      <c r="AG497" s="739"/>
      <c r="AH497" s="739"/>
      <c r="AI497" s="1083"/>
      <c r="AJ497" s="1143"/>
      <c r="AK497" s="1119"/>
      <c r="AL497" s="1119"/>
      <c r="AM497" s="1122"/>
      <c r="AN497" s="1131"/>
    </row>
    <row r="498" spans="1:40" ht="15.75" thickBot="1">
      <c r="A498" s="1053"/>
      <c r="B498" s="1036"/>
      <c r="C498" s="739"/>
      <c r="D498" s="1057"/>
      <c r="E498" s="1061"/>
      <c r="F498" s="1057"/>
      <c r="G498" s="1061"/>
      <c r="H498" s="1079" t="s">
        <v>401</v>
      </c>
      <c r="I498" s="71" t="s">
        <v>968</v>
      </c>
      <c r="J498" s="1139"/>
      <c r="K498" s="1104"/>
      <c r="L498" s="739"/>
      <c r="M498" s="1106"/>
      <c r="N498" s="1061"/>
      <c r="O498" s="1078"/>
      <c r="P498" s="1093"/>
      <c r="Q498" s="1093"/>
      <c r="R498" s="1093"/>
      <c r="S498" s="1064"/>
      <c r="T498" s="1064"/>
      <c r="U498" s="1064"/>
      <c r="V498" s="1064"/>
      <c r="W498" s="1064"/>
      <c r="X498" s="1064"/>
      <c r="Y498" s="739"/>
      <c r="Z498" s="1064"/>
      <c r="AA498" s="739"/>
      <c r="AB498" s="1114"/>
      <c r="AC498" s="1073"/>
      <c r="AD498" s="1073"/>
      <c r="AE498" s="1076"/>
      <c r="AF498" s="739"/>
      <c r="AG498" s="739"/>
      <c r="AH498" s="739"/>
      <c r="AI498" s="1083"/>
      <c r="AJ498" s="1143"/>
      <c r="AK498" s="1119"/>
      <c r="AL498" s="1119"/>
      <c r="AM498" s="1122"/>
      <c r="AN498" s="1131"/>
    </row>
    <row r="499" spans="1:40" ht="15.75" thickBot="1">
      <c r="A499" s="1053"/>
      <c r="B499" s="1036"/>
      <c r="C499" s="739"/>
      <c r="D499" s="1057"/>
      <c r="E499" s="1061"/>
      <c r="F499" s="1057"/>
      <c r="G499" s="1061"/>
      <c r="H499" s="1080"/>
      <c r="I499" s="71" t="s">
        <v>968</v>
      </c>
      <c r="J499" s="1139"/>
      <c r="K499" s="1104"/>
      <c r="L499" s="739"/>
      <c r="M499" s="1106"/>
      <c r="N499" s="1061"/>
      <c r="O499" s="1078"/>
      <c r="P499" s="1093"/>
      <c r="Q499" s="1093"/>
      <c r="R499" s="1093"/>
      <c r="S499" s="1064"/>
      <c r="T499" s="1064"/>
      <c r="U499" s="1064"/>
      <c r="V499" s="1064"/>
      <c r="W499" s="1064"/>
      <c r="X499" s="1064"/>
      <c r="Y499" s="739"/>
      <c r="Z499" s="1064"/>
      <c r="AA499" s="739"/>
      <c r="AB499" s="1114"/>
      <c r="AC499" s="1073"/>
      <c r="AD499" s="1073"/>
      <c r="AE499" s="1076"/>
      <c r="AF499" s="739"/>
      <c r="AG499" s="739"/>
      <c r="AH499" s="739"/>
      <c r="AI499" s="1083"/>
      <c r="AJ499" s="1143"/>
      <c r="AK499" s="1119"/>
      <c r="AL499" s="1119"/>
      <c r="AM499" s="1122"/>
      <c r="AN499" s="1131"/>
    </row>
    <row r="500" spans="1:40" ht="15.75" thickBot="1">
      <c r="A500" s="1053"/>
      <c r="B500" s="1036"/>
      <c r="C500" s="739"/>
      <c r="D500" s="1057"/>
      <c r="E500" s="1061"/>
      <c r="F500" s="1057"/>
      <c r="G500" s="1061"/>
      <c r="H500" s="1086" t="s">
        <v>402</v>
      </c>
      <c r="I500" s="71" t="s">
        <v>968</v>
      </c>
      <c r="J500" s="1139"/>
      <c r="K500" s="1104"/>
      <c r="L500" s="739"/>
      <c r="M500" s="1106"/>
      <c r="N500" s="1061"/>
      <c r="O500" s="1078"/>
      <c r="P500" s="1093"/>
      <c r="Q500" s="1093"/>
      <c r="R500" s="1093"/>
      <c r="S500" s="1064"/>
      <c r="T500" s="1064"/>
      <c r="U500" s="1064"/>
      <c r="V500" s="1064"/>
      <c r="W500" s="1064"/>
      <c r="X500" s="1064"/>
      <c r="Y500" s="739"/>
      <c r="Z500" s="1064"/>
      <c r="AA500" s="739"/>
      <c r="AB500" s="1114"/>
      <c r="AC500" s="1073"/>
      <c r="AD500" s="1073"/>
      <c r="AE500" s="1076"/>
      <c r="AF500" s="739"/>
      <c r="AG500" s="739"/>
      <c r="AH500" s="739"/>
      <c r="AI500" s="1083"/>
      <c r="AJ500" s="1143"/>
      <c r="AK500" s="1119"/>
      <c r="AL500" s="1119"/>
      <c r="AM500" s="1122"/>
      <c r="AN500" s="1131"/>
    </row>
    <row r="501" spans="1:40" ht="15.75" thickBot="1">
      <c r="A501" s="1148"/>
      <c r="B501" s="1037"/>
      <c r="C501" s="740"/>
      <c r="D501" s="1149"/>
      <c r="E501" s="1062"/>
      <c r="F501" s="1149"/>
      <c r="G501" s="1062"/>
      <c r="H501" s="1140"/>
      <c r="I501" s="71" t="s">
        <v>968</v>
      </c>
      <c r="J501" s="1150"/>
      <c r="K501" s="1151"/>
      <c r="L501" s="739"/>
      <c r="M501" s="1154"/>
      <c r="N501" s="1062"/>
      <c r="O501" s="1078"/>
      <c r="P501" s="1093"/>
      <c r="Q501" s="1093"/>
      <c r="R501" s="1093"/>
      <c r="S501" s="1133"/>
      <c r="T501" s="1133"/>
      <c r="U501" s="1133"/>
      <c r="V501" s="1133"/>
      <c r="W501" s="1133"/>
      <c r="X501" s="1133"/>
      <c r="Y501" s="740"/>
      <c r="Z501" s="1133"/>
      <c r="AA501" s="740"/>
      <c r="AB501" s="1145"/>
      <c r="AC501" s="1073"/>
      <c r="AD501" s="1073"/>
      <c r="AE501" s="1146"/>
      <c r="AF501" s="740"/>
      <c r="AG501" s="740"/>
      <c r="AH501" s="739"/>
      <c r="AI501" s="1134"/>
      <c r="AJ501" s="1144"/>
      <c r="AK501" s="1120"/>
      <c r="AL501" s="1120"/>
      <c r="AM501" s="1123"/>
      <c r="AN501" s="1132"/>
    </row>
    <row r="502" spans="1:40" ht="15" customHeight="1" thickBot="1">
      <c r="A502" s="1093">
        <v>18</v>
      </c>
      <c r="B502" s="1035" t="s">
        <v>1201</v>
      </c>
      <c r="C502" s="1078" t="s">
        <v>1202</v>
      </c>
      <c r="D502" s="1078" t="s">
        <v>334</v>
      </c>
      <c r="E502" s="1072" t="s">
        <v>1203</v>
      </c>
      <c r="F502" s="1078" t="s">
        <v>1204</v>
      </c>
      <c r="G502" s="1078" t="s">
        <v>338</v>
      </c>
      <c r="H502" s="70" t="s">
        <v>339</v>
      </c>
      <c r="I502" s="71" t="s">
        <v>968</v>
      </c>
      <c r="J502" s="1138">
        <f>COUNTIF(I502:I527,[3]DATOS!$D$24)</f>
        <v>26</v>
      </c>
      <c r="K502" s="1038" t="str">
        <f>+IF(AND(J502&lt;6,J502&gt;0),"Moderado",IF(AND(J502&lt;12,J502&gt;5),"Mayor",IF(AND(J502&lt;20,J502&gt;11),"Catastrófico","Responda las Preguntas de Impacto")))</f>
        <v>Responda las Preguntas de Impacto</v>
      </c>
      <c r="L502" s="1055" t="str">
        <f>IF(AND(EXACT(G502,"Rara vez"),(EXACT(K502,"Moderado"))),"Moderado",IF(AND(EXACT(G502,"Rara vez"),(EXACT(K502,"Mayor"))),"Alto",IF(AND(EXACT(G502,"Rara vez"),(EXACT(K502,"Catastrófico"))),"Extremo",IF(AND(EXACT(G502,"Improbable"),(EXACT(K502,"Moderado"))),"Moderado",IF(AND(EXACT(G502,"Improbable"),(EXACT(K502,"Mayor"))),"Alto",IF(AND(EXACT(G502,"Improbable"),(EXACT(K502,"Catastrófico"))),"Extremo",IF(AND(EXACT(G502,"Posible"),(EXACT(K502,"Moderado"))),"Alto",IF(AND(EXACT(G502,"Posible"),(EXACT(K502,"Mayor"))),"Extremo",IF(AND(EXACT(G502,"Posible"),(EXACT(K502,"Catastrófico"))),"Extremo",IF(AND(EXACT(G502,"Probable"),(EXACT(K502,"Moderado"))),"Alto",IF(AND(EXACT(G502,"Probable"),(EXACT(K502,"Mayor"))),"Extremo",IF(AND(EXACT(G502,"Probable"),(EXACT(K502,"Catastrófico"))),"Extremo",IF(AND(EXACT(G502,"Casi Seguro"),(EXACT(K502,"Moderado"))),"Extremo",IF(AND(EXACT(G502,"Casi Seguro"),(EXACT(K502,"Mayor"))),"Extremo",IF(AND(EXACT(G502,"Casi Seguro"),(EXACT(K502,"Catastrófico"))),"Extremo","")))))))))))))))</f>
        <v/>
      </c>
      <c r="M502" s="1081" t="str">
        <f>IF(EXACT(L502,"Bajo"),"Evitar el Riesgo, Reducir el Riesgo, Compartir el Riesg",IF(EXACT(L502,"Moderado"),"Evitar el Riesgo, Reducir el Riesgo, Compartir el Riesgo",IF(EXACT(L502,"Alto"),"Evitar el Riesgo, Reducir el Riesgo, Compartir el Riesgo",IF(EXACT(L502,"Extremo"),"Evitar el Riesgo, Reducir el Riesgo, Compartir el Riesgo",""))))</f>
        <v/>
      </c>
      <c r="N502" s="1095" t="s">
        <v>1205</v>
      </c>
      <c r="O502" s="1078" t="s">
        <v>343</v>
      </c>
      <c r="P502" s="30" t="s">
        <v>344</v>
      </c>
      <c r="Q502" s="22" t="s">
        <v>345</v>
      </c>
      <c r="R502" s="29">
        <f>+IFERROR(VLOOKUP(Q502,[17]DATOS!$E$2:$F$17,2,FALSE),"")</f>
        <v>15</v>
      </c>
      <c r="S502" s="1093">
        <f>SUM(R502:R509)</f>
        <v>100</v>
      </c>
      <c r="T502" s="1093" t="str">
        <f>+IF(AND(S502&lt;=100,S502&gt;=96),"Fuerte",IF(AND(S502&lt;=95,S502&gt;=86),"Moderado",IF(AND(S502&lt;=85,J502&gt;=0),"Débil"," ")))</f>
        <v>Fuerte</v>
      </c>
      <c r="U502" s="1093" t="s">
        <v>346</v>
      </c>
      <c r="V502" s="1093" t="str">
        <f>IF(AND(EXACT(T502,"Fuerte"),(EXACT(U502,"Fuerte"))),"Fuerte",IF(AND(EXACT(T502,"Fuerte"),(EXACT(U502,"Moderado"))),"Moderado",IF(AND(EXACT(T502,"Fuerte"),(EXACT(U502,"Débil"))),"Débil",IF(AND(EXACT(T502,"Moderado"),(EXACT(U502,"Fuerte"))),"Moderado",IF(AND(EXACT(T502,"Moderado"),(EXACT(U502,"Moderado"))),"Moderado",IF(AND(EXACT(T502,"Moderado"),(EXACT(U502,"Débil"))),"Débil",IF(AND(EXACT(T502,"Débil"),(EXACT(U502,"Fuerte"))),"Débil",IF(AND(EXACT(T502,"Débil"),(EXACT(U502,"Moderado"))),"Débil",IF(AND(EXACT(T502,"Débil"),(EXACT(U502,"Débil"))),"Débil",)))))))))</f>
        <v>Fuerte</v>
      </c>
      <c r="W502" s="1093">
        <f>IF(V502="Fuerte",100,IF(V502="Moderado",50,IF(V502="Débil",0)))</f>
        <v>100</v>
      </c>
      <c r="X502" s="1063">
        <f>AVERAGE(W502:W523)</f>
        <v>100</v>
      </c>
      <c r="Y502" s="1072" t="s">
        <v>1206</v>
      </c>
      <c r="Z502" s="1063" t="s">
        <v>989</v>
      </c>
      <c r="AA502" s="1074" t="s">
        <v>1207</v>
      </c>
      <c r="AB502" s="1074" t="str">
        <f>+IF(X502=100,"Fuerte",IF(AND(X502&lt;=99,X502&gt;=50),"Moderado",IF(X502&lt;50,"Débil"," ")))</f>
        <v>Fuerte</v>
      </c>
      <c r="AC502" s="1074" t="s">
        <v>349</v>
      </c>
      <c r="AD502" s="1074" t="s">
        <v>349</v>
      </c>
      <c r="AE502" s="1072" t="str">
        <f>IF(AND(OR(AD502="Directamente",AD502="Indirectamente",AD502="No Disminuye"),(AB502="Fuerte"),(AC502="Directamente"),(OR(G502="Rara vez",G502="Improbable",G502="Posible"))),"Rara vez",IF(AND(OR(AD502="Directamente",AD502="Indirectamente",AD502="No Disminuye"),(AB502="Fuerte"),(AC502="Directamente"),(G502="Probable")),"Improbable",IF(AND(OR(AD502="Directamente",AD502="Indirectamente",AD502="No Disminuye"),(AB502="Fuerte"),(AC502="Directamente"),(G502="Casi Seguro")),"Posible",IF(AND(AD502="Directamente",AC502="No disminuye",AB502="Fuerte"),G502,IF(AND(OR(AD502="Directamente",AD502="Indirectamente",AD502="No Disminuye"),AB502="Moderado",AC502="Directamente",(OR(G502="Rara vez",G502="Improbable"))),"Rara vez",IF(AND(OR(AD502="Directamente",AD502="Indirectamente",AD502="No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disminuye",AB502="Moderado"),G502,IF(AB502="Débil",G502," ESTA COMBINACION NO ESTÁ CONTEMPLADA EN LA METODOLOGÍA "))))))))))</f>
        <v>Rara vez</v>
      </c>
      <c r="AF502" s="1078" t="str">
        <f>IF(AND(OR(AD502="Directamente",AD502="Indirectamente",AD502="No Disminuye"),AB502="Moderado",AC502="Directamente",(OR(G502="Raro",G502="Improbable"))),"Raro",IF(AND(OR(AD502="Directamente",AD502="Indirectamente",AD502="No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 ")))))</f>
        <v xml:space="preserve"> </v>
      </c>
      <c r="AG502" s="1072" t="str">
        <f>K502</f>
        <v>Responda las Preguntas de Impacto</v>
      </c>
      <c r="AH502" s="1055" t="str">
        <f>IF(AND(EXACT(AE502,"Rara vez"),(EXACT(AG502,"Moderado"))),"Moderado",IF(AND(EXACT(AE502,"Rara vez"),(EXACT(AG502,"Mayor"))),"Alto",IF(AND(EXACT(AE502,"Rara vez"),(EXACT(AG502,"Catastrófico"))),"Extremo",IF(AND(EXACT(AE502,"Improbable"),(EXACT(AG502,"Moderado"))),"Moderado",IF(AND(EXACT(AE502,"Improbable"),(EXACT(AG502,"Mayor"))),"Alto",IF(AND(EXACT(AE502,"Improbable"),(EXACT(AG502,"Catastrófico"))),"Extremo",IF(AND(EXACT(AE502,"Posible"),(EXACT(AG502,"Moderado"))),"Alto",IF(AND(EXACT(AE502,"Posible"),(EXACT(AG502,"Mayor"))),"Extremo",IF(AND(EXACT(AE502,"Posible"),(EXACT(AG502,"Catastrófico"))),"Extremo",IF(AND(EXACT(AE502,"Probable"),(EXACT(AG502,"Moderado"))),"Alto",IF(AND(EXACT(AE502,"Probable"),(EXACT(AG502,"Mayor"))),"Extremo",IF(AND(EXACT(AE502,"Probable"),(EXACT(AG502,"Catastrófico"))),"Extremo",IF(AND(EXACT(AE502,"Casi Seguro"),(EXACT(AG502,"Moderado"))),"Extremo",IF(AND(EXACT(AE502,"Casi Seguro"),(EXACT(AG502,"Mayor"))),"Extremo",IF(AND(EXACT(AE502,"Casi Seguro"),(EXACT(AG502,"Catastrófico"))),"Extremo","")))))))))))))))</f>
        <v/>
      </c>
      <c r="AI502" s="1081" t="str">
        <f>IF(EXACT(AH502,"Bajo"),"Evitar el Riesgo, Reducir el Riesgo, Compartir el Riesgo",IF(EXACT(AH502,"Moderado"),"Evitar el Riesgo, Reducir el Riesgo, Compartir el Riesgo",IF(EXACT(AH502,"Alto"),"Evitar el Riesgo, Reducir el Riesgo, Compartir el Riesgo",IF(EXACT(AH502,"Extremo"),"Evitar el Riesgo, Reducir el Riesgo, Compartir el Riesgo",""))))</f>
        <v/>
      </c>
      <c r="AJ502" s="1071" t="s">
        <v>1208</v>
      </c>
      <c r="AK502" s="1065">
        <v>43497</v>
      </c>
      <c r="AL502" s="1065">
        <v>43830</v>
      </c>
      <c r="AM502" s="1071" t="s">
        <v>1090</v>
      </c>
      <c r="AN502" s="1058" t="s">
        <v>1209</v>
      </c>
    </row>
    <row r="503" spans="1:40" ht="15.75" thickBot="1">
      <c r="A503" s="1093"/>
      <c r="B503" s="1036"/>
      <c r="C503" s="1078"/>
      <c r="D503" s="1078"/>
      <c r="E503" s="739"/>
      <c r="F503" s="1078"/>
      <c r="G503" s="1078"/>
      <c r="H503" s="70" t="s">
        <v>354</v>
      </c>
      <c r="I503" s="71" t="s">
        <v>968</v>
      </c>
      <c r="J503" s="1139"/>
      <c r="K503" s="1038"/>
      <c r="L503" s="739"/>
      <c r="M503" s="1082"/>
      <c r="N503" s="1095"/>
      <c r="O503" s="1078"/>
      <c r="P503" s="30" t="s">
        <v>355</v>
      </c>
      <c r="Q503" s="22" t="s">
        <v>356</v>
      </c>
      <c r="R503" s="29">
        <f>+IFERROR(VLOOKUP(Q503,[17]DATOS!$E$2:$F$17,2,FALSE),"")</f>
        <v>15</v>
      </c>
      <c r="S503" s="1093"/>
      <c r="T503" s="1093"/>
      <c r="U503" s="1093"/>
      <c r="V503" s="1093"/>
      <c r="W503" s="1093"/>
      <c r="X503" s="1064"/>
      <c r="Y503" s="739"/>
      <c r="Z503" s="1064"/>
      <c r="AA503" s="1089"/>
      <c r="AB503" s="1089"/>
      <c r="AC503" s="1089"/>
      <c r="AD503" s="1089"/>
      <c r="AE503" s="739"/>
      <c r="AF503" s="1078"/>
      <c r="AG503" s="739"/>
      <c r="AH503" s="739"/>
      <c r="AI503" s="1082"/>
      <c r="AJ503" s="1069"/>
      <c r="AK503" s="1066"/>
      <c r="AL503" s="1066"/>
      <c r="AM503" s="1069"/>
      <c r="AN503" s="1083"/>
    </row>
    <row r="504" spans="1:40" ht="15.75" thickBot="1">
      <c r="A504" s="1093"/>
      <c r="B504" s="1036"/>
      <c r="C504" s="1078"/>
      <c r="D504" s="1078"/>
      <c r="E504" s="739"/>
      <c r="F504" s="1078"/>
      <c r="G504" s="1078"/>
      <c r="H504" s="70" t="s">
        <v>358</v>
      </c>
      <c r="I504" s="71" t="s">
        <v>968</v>
      </c>
      <c r="J504" s="1139"/>
      <c r="K504" s="1038"/>
      <c r="L504" s="739"/>
      <c r="M504" s="1082"/>
      <c r="N504" s="1095"/>
      <c r="O504" s="1078"/>
      <c r="P504" s="30" t="s">
        <v>360</v>
      </c>
      <c r="Q504" s="22" t="s">
        <v>361</v>
      </c>
      <c r="R504" s="29">
        <f>+IFERROR(VLOOKUP(Q504,[17]DATOS!$E$2:$F$17,2,FALSE),"")</f>
        <v>15</v>
      </c>
      <c r="S504" s="1093"/>
      <c r="T504" s="1093"/>
      <c r="U504" s="1093"/>
      <c r="V504" s="1093"/>
      <c r="W504" s="1093"/>
      <c r="X504" s="1064"/>
      <c r="Y504" s="739"/>
      <c r="Z504" s="1064"/>
      <c r="AA504" s="1089"/>
      <c r="AB504" s="1089"/>
      <c r="AC504" s="1089"/>
      <c r="AD504" s="1089"/>
      <c r="AE504" s="739"/>
      <c r="AF504" s="1078"/>
      <c r="AG504" s="739"/>
      <c r="AH504" s="739"/>
      <c r="AI504" s="1082"/>
      <c r="AJ504" s="1069"/>
      <c r="AK504" s="1066"/>
      <c r="AL504" s="1066"/>
      <c r="AM504" s="1069"/>
      <c r="AN504" s="1083"/>
    </row>
    <row r="505" spans="1:40" ht="15.75" thickBot="1">
      <c r="A505" s="1093"/>
      <c r="B505" s="1036"/>
      <c r="C505" s="1078"/>
      <c r="D505" s="1078"/>
      <c r="E505" s="739"/>
      <c r="F505" s="1078"/>
      <c r="G505" s="1078"/>
      <c r="H505" s="70" t="s">
        <v>363</v>
      </c>
      <c r="I505" s="71" t="s">
        <v>968</v>
      </c>
      <c r="J505" s="1139"/>
      <c r="K505" s="1038"/>
      <c r="L505" s="739"/>
      <c r="M505" s="1082"/>
      <c r="N505" s="1095"/>
      <c r="O505" s="1078"/>
      <c r="P505" s="30" t="s">
        <v>364</v>
      </c>
      <c r="Q505" s="22" t="s">
        <v>365</v>
      </c>
      <c r="R505" s="29">
        <f>+IFERROR(VLOOKUP(Q505,[17]DATOS!$E$2:$F$17,2,FALSE),"")</f>
        <v>15</v>
      </c>
      <c r="S505" s="1093"/>
      <c r="T505" s="1093"/>
      <c r="U505" s="1093"/>
      <c r="V505" s="1093"/>
      <c r="W505" s="1093"/>
      <c r="X505" s="1064"/>
      <c r="Y505" s="739"/>
      <c r="Z505" s="1064"/>
      <c r="AA505" s="1089"/>
      <c r="AB505" s="1089"/>
      <c r="AC505" s="1089"/>
      <c r="AD505" s="1089"/>
      <c r="AE505" s="739"/>
      <c r="AF505" s="1078"/>
      <c r="AG505" s="739"/>
      <c r="AH505" s="739"/>
      <c r="AI505" s="1082"/>
      <c r="AJ505" s="1069"/>
      <c r="AK505" s="1066"/>
      <c r="AL505" s="1066"/>
      <c r="AM505" s="1069"/>
      <c r="AN505" s="1083"/>
    </row>
    <row r="506" spans="1:40" ht="15.75" thickBot="1">
      <c r="A506" s="1093"/>
      <c r="B506" s="1036"/>
      <c r="C506" s="1078"/>
      <c r="D506" s="1078"/>
      <c r="E506" s="739"/>
      <c r="F506" s="1078"/>
      <c r="G506" s="1078"/>
      <c r="H506" s="70" t="s">
        <v>367</v>
      </c>
      <c r="I506" s="71" t="s">
        <v>968</v>
      </c>
      <c r="J506" s="1139"/>
      <c r="K506" s="1038"/>
      <c r="L506" s="739"/>
      <c r="M506" s="1082"/>
      <c r="N506" s="1095"/>
      <c r="O506" s="1078"/>
      <c r="P506" s="30" t="s">
        <v>368</v>
      </c>
      <c r="Q506" s="22" t="s">
        <v>369</v>
      </c>
      <c r="R506" s="29">
        <f>+IFERROR(VLOOKUP(Q506,[17]DATOS!$E$2:$F$17,2,FALSE),"")</f>
        <v>15</v>
      </c>
      <c r="S506" s="1093"/>
      <c r="T506" s="1093"/>
      <c r="U506" s="1093"/>
      <c r="V506" s="1093"/>
      <c r="W506" s="1093"/>
      <c r="X506" s="1064"/>
      <c r="Y506" s="739"/>
      <c r="Z506" s="1064"/>
      <c r="AA506" s="1089"/>
      <c r="AB506" s="1089"/>
      <c r="AC506" s="1089"/>
      <c r="AD506" s="1089"/>
      <c r="AE506" s="739"/>
      <c r="AF506" s="1078"/>
      <c r="AG506" s="739"/>
      <c r="AH506" s="739"/>
      <c r="AI506" s="1082"/>
      <c r="AJ506" s="1069"/>
      <c r="AK506" s="1066"/>
      <c r="AL506" s="1066"/>
      <c r="AM506" s="1069"/>
      <c r="AN506" s="1083"/>
    </row>
    <row r="507" spans="1:40" ht="15.75" thickBot="1">
      <c r="A507" s="1093"/>
      <c r="B507" s="1036"/>
      <c r="C507" s="1078"/>
      <c r="D507" s="1078"/>
      <c r="E507" s="739"/>
      <c r="F507" s="1078"/>
      <c r="G507" s="1078"/>
      <c r="H507" s="70" t="s">
        <v>371</v>
      </c>
      <c r="I507" s="71" t="s">
        <v>968</v>
      </c>
      <c r="J507" s="1139"/>
      <c r="K507" s="1038"/>
      <c r="L507" s="739"/>
      <c r="M507" s="1082"/>
      <c r="N507" s="1095"/>
      <c r="O507" s="1078"/>
      <c r="P507" s="30" t="s">
        <v>372</v>
      </c>
      <c r="Q507" s="22" t="s">
        <v>373</v>
      </c>
      <c r="R507" s="29">
        <f>+IFERROR(VLOOKUP(Q507,[17]DATOS!$E$2:$F$17,2,FALSE),"")</f>
        <v>15</v>
      </c>
      <c r="S507" s="1093"/>
      <c r="T507" s="1093"/>
      <c r="U507" s="1093"/>
      <c r="V507" s="1093"/>
      <c r="W507" s="1093"/>
      <c r="X507" s="1064"/>
      <c r="Y507" s="739"/>
      <c r="Z507" s="1064"/>
      <c r="AA507" s="1089"/>
      <c r="AB507" s="1089"/>
      <c r="AC507" s="1089"/>
      <c r="AD507" s="1089"/>
      <c r="AE507" s="739"/>
      <c r="AF507" s="1078"/>
      <c r="AG507" s="739"/>
      <c r="AH507" s="739"/>
      <c r="AI507" s="1082"/>
      <c r="AJ507" s="1069"/>
      <c r="AK507" s="1066"/>
      <c r="AL507" s="1066"/>
      <c r="AM507" s="1069"/>
      <c r="AN507" s="1083"/>
    </row>
    <row r="508" spans="1:40" ht="15.75" thickBot="1">
      <c r="A508" s="1093"/>
      <c r="B508" s="1036"/>
      <c r="C508" s="1078"/>
      <c r="D508" s="1078"/>
      <c r="E508" s="1059"/>
      <c r="F508" s="1078"/>
      <c r="G508" s="1078"/>
      <c r="H508" s="70" t="s">
        <v>375</v>
      </c>
      <c r="I508" s="71" t="s">
        <v>968</v>
      </c>
      <c r="J508" s="1139"/>
      <c r="K508" s="1038"/>
      <c r="L508" s="739"/>
      <c r="M508" s="1082"/>
      <c r="N508" s="1095"/>
      <c r="O508" s="1078"/>
      <c r="P508" s="30" t="s">
        <v>376</v>
      </c>
      <c r="Q508" s="26" t="s">
        <v>377</v>
      </c>
      <c r="R508" s="29">
        <f>+IFERROR(VLOOKUP(Q508,[17]DATOS!$E$2:$F$17,2,FALSE),"")</f>
        <v>10</v>
      </c>
      <c r="S508" s="1093"/>
      <c r="T508" s="1093"/>
      <c r="U508" s="1093"/>
      <c r="V508" s="1093"/>
      <c r="W508" s="1093"/>
      <c r="X508" s="1064"/>
      <c r="Y508" s="739"/>
      <c r="Z508" s="1064"/>
      <c r="AA508" s="1089"/>
      <c r="AB508" s="1089"/>
      <c r="AC508" s="1089"/>
      <c r="AD508" s="1089"/>
      <c r="AE508" s="739"/>
      <c r="AF508" s="1078"/>
      <c r="AG508" s="739"/>
      <c r="AH508" s="739"/>
      <c r="AI508" s="1082"/>
      <c r="AJ508" s="1069"/>
      <c r="AK508" s="1066"/>
      <c r="AL508" s="1066"/>
      <c r="AM508" s="1069"/>
      <c r="AN508" s="1083"/>
    </row>
    <row r="509" spans="1:40" ht="30.75" thickBot="1">
      <c r="A509" s="1093"/>
      <c r="B509" s="1036"/>
      <c r="C509" s="1078"/>
      <c r="D509" s="1078"/>
      <c r="E509" s="1072" t="s">
        <v>1210</v>
      </c>
      <c r="F509" s="1078"/>
      <c r="G509" s="1078"/>
      <c r="H509" s="70" t="s">
        <v>379</v>
      </c>
      <c r="I509" s="71" t="s">
        <v>968</v>
      </c>
      <c r="J509" s="1139"/>
      <c r="K509" s="1038"/>
      <c r="L509" s="739"/>
      <c r="M509" s="1082"/>
      <c r="N509" s="1095"/>
      <c r="O509" s="1078"/>
      <c r="P509" s="1109"/>
      <c r="Q509" s="1109"/>
      <c r="R509" s="1109"/>
      <c r="S509" s="1093"/>
      <c r="T509" s="1093"/>
      <c r="U509" s="1093"/>
      <c r="V509" s="1093"/>
      <c r="W509" s="1093"/>
      <c r="X509" s="1064"/>
      <c r="Y509" s="739"/>
      <c r="Z509" s="1064"/>
      <c r="AA509" s="1089"/>
      <c r="AB509" s="1089"/>
      <c r="AC509" s="1089"/>
      <c r="AD509" s="1089"/>
      <c r="AE509" s="739"/>
      <c r="AF509" s="1078"/>
      <c r="AG509" s="739"/>
      <c r="AH509" s="739"/>
      <c r="AI509" s="1082"/>
      <c r="AJ509" s="1069"/>
      <c r="AK509" s="1066"/>
      <c r="AL509" s="1066"/>
      <c r="AM509" s="1069"/>
      <c r="AN509" s="1083"/>
    </row>
    <row r="510" spans="1:40" ht="15.75" thickBot="1">
      <c r="A510" s="1093"/>
      <c r="B510" s="1036"/>
      <c r="C510" s="1078"/>
      <c r="D510" s="1078"/>
      <c r="E510" s="739"/>
      <c r="F510" s="1078"/>
      <c r="G510" s="1078"/>
      <c r="H510" s="70" t="s">
        <v>381</v>
      </c>
      <c r="I510" s="71" t="s">
        <v>968</v>
      </c>
      <c r="J510" s="1139"/>
      <c r="K510" s="1038"/>
      <c r="L510" s="739"/>
      <c r="M510" s="1082"/>
      <c r="N510" s="1095"/>
      <c r="O510" s="1078"/>
      <c r="P510" s="1110"/>
      <c r="Q510" s="1110"/>
      <c r="R510" s="1110"/>
      <c r="S510" s="1093"/>
      <c r="T510" s="1093"/>
      <c r="U510" s="1093"/>
      <c r="V510" s="1093"/>
      <c r="W510" s="1093"/>
      <c r="X510" s="1064"/>
      <c r="Y510" s="739"/>
      <c r="Z510" s="1064"/>
      <c r="AA510" s="1089"/>
      <c r="AB510" s="1089"/>
      <c r="AC510" s="1089"/>
      <c r="AD510" s="1089"/>
      <c r="AE510" s="739"/>
      <c r="AF510" s="1078"/>
      <c r="AG510" s="739"/>
      <c r="AH510" s="739"/>
      <c r="AI510" s="1082"/>
      <c r="AJ510" s="1069"/>
      <c r="AK510" s="1066"/>
      <c r="AL510" s="1066"/>
      <c r="AM510" s="1069"/>
      <c r="AN510" s="1083"/>
    </row>
    <row r="511" spans="1:40" ht="15.75" thickBot="1">
      <c r="A511" s="1093"/>
      <c r="B511" s="1036"/>
      <c r="C511" s="1078"/>
      <c r="D511" s="1078"/>
      <c r="E511" s="739"/>
      <c r="F511" s="1078"/>
      <c r="G511" s="1078"/>
      <c r="H511" s="70" t="s">
        <v>385</v>
      </c>
      <c r="I511" s="71" t="s">
        <v>968</v>
      </c>
      <c r="J511" s="1139"/>
      <c r="K511" s="1038"/>
      <c r="L511" s="739"/>
      <c r="M511" s="1082"/>
      <c r="N511" s="1095"/>
      <c r="O511" s="1078"/>
      <c r="P511" s="1110"/>
      <c r="Q511" s="1110"/>
      <c r="R511" s="1110"/>
      <c r="S511" s="1093"/>
      <c r="T511" s="1093"/>
      <c r="U511" s="1093"/>
      <c r="V511" s="1093"/>
      <c r="W511" s="1093"/>
      <c r="X511" s="1064"/>
      <c r="Y511" s="739"/>
      <c r="Z511" s="1064"/>
      <c r="AA511" s="1089"/>
      <c r="AB511" s="1089"/>
      <c r="AC511" s="1089"/>
      <c r="AD511" s="1089"/>
      <c r="AE511" s="739"/>
      <c r="AF511" s="1078"/>
      <c r="AG511" s="739"/>
      <c r="AH511" s="739"/>
      <c r="AI511" s="1082"/>
      <c r="AJ511" s="1069"/>
      <c r="AK511" s="1066"/>
      <c r="AL511" s="1066"/>
      <c r="AM511" s="1069"/>
      <c r="AN511" s="1083"/>
    </row>
    <row r="512" spans="1:40" ht="15.75" thickBot="1">
      <c r="A512" s="1093"/>
      <c r="B512" s="1036"/>
      <c r="C512" s="1078"/>
      <c r="D512" s="1078"/>
      <c r="E512" s="739"/>
      <c r="F512" s="1078"/>
      <c r="G512" s="1078"/>
      <c r="H512" s="70" t="s">
        <v>387</v>
      </c>
      <c r="I512" s="71" t="s">
        <v>968</v>
      </c>
      <c r="J512" s="1139"/>
      <c r="K512" s="1038"/>
      <c r="L512" s="739"/>
      <c r="M512" s="1082"/>
      <c r="N512" s="1095"/>
      <c r="O512" s="1078"/>
      <c r="P512" s="1110"/>
      <c r="Q512" s="1110"/>
      <c r="R512" s="1110"/>
      <c r="S512" s="1093"/>
      <c r="T512" s="1093"/>
      <c r="U512" s="1093"/>
      <c r="V512" s="1093"/>
      <c r="W512" s="1093"/>
      <c r="X512" s="1064"/>
      <c r="Y512" s="739"/>
      <c r="Z512" s="1064"/>
      <c r="AA512" s="1089"/>
      <c r="AB512" s="1089"/>
      <c r="AC512" s="1089"/>
      <c r="AD512" s="1089"/>
      <c r="AE512" s="739"/>
      <c r="AF512" s="1078"/>
      <c r="AG512" s="739"/>
      <c r="AH512" s="739"/>
      <c r="AI512" s="1082"/>
      <c r="AJ512" s="1069"/>
      <c r="AK512" s="1066"/>
      <c r="AL512" s="1066"/>
      <c r="AM512" s="1069"/>
      <c r="AN512" s="1083"/>
    </row>
    <row r="513" spans="1:40" ht="15.75" thickBot="1">
      <c r="A513" s="1093"/>
      <c r="B513" s="1036"/>
      <c r="C513" s="1078"/>
      <c r="D513" s="1078"/>
      <c r="E513" s="739"/>
      <c r="F513" s="1078"/>
      <c r="G513" s="1078"/>
      <c r="H513" s="70" t="s">
        <v>390</v>
      </c>
      <c r="I513" s="71" t="s">
        <v>968</v>
      </c>
      <c r="J513" s="1139"/>
      <c r="K513" s="1038"/>
      <c r="L513" s="739"/>
      <c r="M513" s="1082"/>
      <c r="N513" s="1095"/>
      <c r="O513" s="1078"/>
      <c r="P513" s="1110"/>
      <c r="Q513" s="1110"/>
      <c r="R513" s="1110"/>
      <c r="S513" s="1093"/>
      <c r="T513" s="1093"/>
      <c r="U513" s="1093"/>
      <c r="V513" s="1093"/>
      <c r="W513" s="1093"/>
      <c r="X513" s="1064"/>
      <c r="Y513" s="739"/>
      <c r="Z513" s="1064"/>
      <c r="AA513" s="1089"/>
      <c r="AB513" s="1089"/>
      <c r="AC513" s="1089"/>
      <c r="AD513" s="1089"/>
      <c r="AE513" s="739"/>
      <c r="AF513" s="1078"/>
      <c r="AG513" s="739"/>
      <c r="AH513" s="739"/>
      <c r="AI513" s="1082"/>
      <c r="AJ513" s="1069"/>
      <c r="AK513" s="1066"/>
      <c r="AL513" s="1066"/>
      <c r="AM513" s="1069"/>
      <c r="AN513" s="1083"/>
    </row>
    <row r="514" spans="1:40" ht="15.75" thickBot="1">
      <c r="A514" s="1093"/>
      <c r="B514" s="1036"/>
      <c r="C514" s="1078"/>
      <c r="D514" s="1078"/>
      <c r="E514" s="739"/>
      <c r="F514" s="1078"/>
      <c r="G514" s="1078"/>
      <c r="H514" s="1096" t="s">
        <v>395</v>
      </c>
      <c r="I514" s="71" t="s">
        <v>968</v>
      </c>
      <c r="J514" s="1139"/>
      <c r="K514" s="1038"/>
      <c r="L514" s="739"/>
      <c r="M514" s="1082"/>
      <c r="N514" s="1095"/>
      <c r="O514" s="1078"/>
      <c r="P514" s="1110"/>
      <c r="Q514" s="1110"/>
      <c r="R514" s="1110"/>
      <c r="S514" s="1093"/>
      <c r="T514" s="1093"/>
      <c r="U514" s="1093"/>
      <c r="V514" s="1093"/>
      <c r="W514" s="1093"/>
      <c r="X514" s="1064"/>
      <c r="Y514" s="739"/>
      <c r="Z514" s="1064"/>
      <c r="AA514" s="1089"/>
      <c r="AB514" s="1089"/>
      <c r="AC514" s="1089"/>
      <c r="AD514" s="1089"/>
      <c r="AE514" s="739"/>
      <c r="AF514" s="1078"/>
      <c r="AG514" s="739"/>
      <c r="AH514" s="739"/>
      <c r="AI514" s="1082"/>
      <c r="AJ514" s="1069"/>
      <c r="AK514" s="1066"/>
      <c r="AL514" s="1066"/>
      <c r="AM514" s="1069"/>
      <c r="AN514" s="1083"/>
    </row>
    <row r="515" spans="1:40" ht="15.75" thickBot="1">
      <c r="A515" s="1093"/>
      <c r="B515" s="1036"/>
      <c r="C515" s="1078"/>
      <c r="D515" s="1078"/>
      <c r="E515" s="739"/>
      <c r="F515" s="1078"/>
      <c r="G515" s="1078"/>
      <c r="H515" s="1096"/>
      <c r="I515" s="71" t="s">
        <v>968</v>
      </c>
      <c r="J515" s="1139"/>
      <c r="K515" s="1038"/>
      <c r="L515" s="739"/>
      <c r="M515" s="1082"/>
      <c r="N515" s="1095"/>
      <c r="O515" s="1078"/>
      <c r="P515" s="1110"/>
      <c r="Q515" s="1110"/>
      <c r="R515" s="1110"/>
      <c r="S515" s="1093"/>
      <c r="T515" s="1093"/>
      <c r="U515" s="1093"/>
      <c r="V515" s="1093"/>
      <c r="W515" s="1093"/>
      <c r="X515" s="1064"/>
      <c r="Y515" s="739"/>
      <c r="Z515" s="1064"/>
      <c r="AA515" s="1089"/>
      <c r="AB515" s="1089"/>
      <c r="AC515" s="1089"/>
      <c r="AD515" s="1089"/>
      <c r="AE515" s="739"/>
      <c r="AF515" s="1078"/>
      <c r="AG515" s="739"/>
      <c r="AH515" s="739"/>
      <c r="AI515" s="1082"/>
      <c r="AJ515" s="1069"/>
      <c r="AK515" s="1066"/>
      <c r="AL515" s="1066"/>
      <c r="AM515" s="1069"/>
      <c r="AN515" s="1083"/>
    </row>
    <row r="516" spans="1:40" ht="15.75" thickBot="1">
      <c r="A516" s="1093"/>
      <c r="B516" s="1036"/>
      <c r="C516" s="1078"/>
      <c r="D516" s="1078"/>
      <c r="E516" s="739"/>
      <c r="F516" s="1078"/>
      <c r="G516" s="1078"/>
      <c r="H516" s="1096" t="s">
        <v>397</v>
      </c>
      <c r="I516" s="71" t="s">
        <v>968</v>
      </c>
      <c r="J516" s="1139"/>
      <c r="K516" s="1038"/>
      <c r="L516" s="739"/>
      <c r="M516" s="1082"/>
      <c r="N516" s="1095"/>
      <c r="O516" s="1078"/>
      <c r="P516" s="1111"/>
      <c r="Q516" s="1111"/>
      <c r="R516" s="1111"/>
      <c r="S516" s="1093"/>
      <c r="T516" s="1093"/>
      <c r="U516" s="1093"/>
      <c r="V516" s="1093"/>
      <c r="W516" s="1093"/>
      <c r="X516" s="1064"/>
      <c r="Y516" s="1059"/>
      <c r="Z516" s="1088"/>
      <c r="AA516" s="1090"/>
      <c r="AB516" s="1089"/>
      <c r="AC516" s="1089"/>
      <c r="AD516" s="1089"/>
      <c r="AE516" s="739"/>
      <c r="AF516" s="1078"/>
      <c r="AG516" s="739"/>
      <c r="AH516" s="739"/>
      <c r="AI516" s="1082"/>
      <c r="AJ516" s="1070"/>
      <c r="AK516" s="1067"/>
      <c r="AL516" s="1067"/>
      <c r="AM516" s="1070"/>
      <c r="AN516" s="1108"/>
    </row>
    <row r="517" spans="1:40" ht="15.75" thickBot="1">
      <c r="A517" s="1093"/>
      <c r="B517" s="1036"/>
      <c r="C517" s="1078"/>
      <c r="D517" s="1078"/>
      <c r="E517" s="1059"/>
      <c r="F517" s="1078"/>
      <c r="G517" s="1078"/>
      <c r="H517" s="1096"/>
      <c r="I517" s="71" t="s">
        <v>968</v>
      </c>
      <c r="J517" s="1139"/>
      <c r="K517" s="1038"/>
      <c r="L517" s="739"/>
      <c r="M517" s="1082"/>
      <c r="N517" s="1094" t="s">
        <v>1211</v>
      </c>
      <c r="O517" s="1072" t="s">
        <v>343</v>
      </c>
      <c r="P517" s="26" t="s">
        <v>344</v>
      </c>
      <c r="Q517" s="22" t="s">
        <v>345</v>
      </c>
      <c r="R517" s="26">
        <f>+IFERROR(VLOOKUP(Q517,[17]DATOS!$E$2:$F$17,2,FALSE),"")</f>
        <v>15</v>
      </c>
      <c r="S517" s="1063">
        <f>SUM(R517:R523)</f>
        <v>100</v>
      </c>
      <c r="T517" s="1063" t="str">
        <f>+IF(AND(S517&lt;=100,S517&gt;=96),"Fuerte",IF(AND(S517&lt;=95,S517&gt;=86),"Moderado",IF(AND(S517&lt;=85,J510&gt;=0),"Débil"," ")))</f>
        <v>Fuerte</v>
      </c>
      <c r="U517" s="1063" t="s">
        <v>346</v>
      </c>
      <c r="V517" s="1072" t="str">
        <f>IF(AND(EXACT(T517,"Fuerte"),(EXACT(U517,"Fuerte"))),"Fuerte",IF(AND(EXACT(T517,"Fuerte"),(EXACT(U517,"Moderado"))),"Moderado",IF(AND(EXACT(T517,"Fuerte"),(EXACT(U517,"Débil"))),"Débil",IF(AND(EXACT(T517,"Moderado"),(EXACT(U517,"Fuerte"))),"Moderado",IF(AND(EXACT(T517,"Moderado"),(EXACT(U517,"Moderado"))),"Moderado",IF(AND(EXACT(T517,"Moderado"),(EXACT(U517,"Débil"))),"Débil",IF(AND(EXACT(T517,"Débil"),(EXACT(U517,"Fuerte"))),"Débil",IF(AND(EXACT(T517,"Débil"),(EXACT(U517,"Moderado"))),"Débil",IF(AND(EXACT(T517,"Débil"),(EXACT(U517,"Débil"))),"Débil",)))))))))</f>
        <v>Fuerte</v>
      </c>
      <c r="W517" s="1063">
        <f>IF(V517="Fuerte",100,IF(V517="Moderado",50,IF(V517="Débil",0)))</f>
        <v>100</v>
      </c>
      <c r="X517" s="1064"/>
      <c r="Y517" s="1072" t="s">
        <v>1206</v>
      </c>
      <c r="Z517" s="1115" t="s">
        <v>996</v>
      </c>
      <c r="AA517" s="1127" t="s">
        <v>1212</v>
      </c>
      <c r="AB517" s="1089"/>
      <c r="AC517" s="1089"/>
      <c r="AD517" s="1089"/>
      <c r="AE517" s="739"/>
      <c r="AF517" s="1078"/>
      <c r="AG517" s="739"/>
      <c r="AH517" s="739"/>
      <c r="AI517" s="1082"/>
      <c r="AJ517" s="1071" t="s">
        <v>1213</v>
      </c>
      <c r="AK517" s="1065">
        <v>43497</v>
      </c>
      <c r="AL517" s="1065">
        <v>43830</v>
      </c>
      <c r="AM517" s="1072" t="s">
        <v>1090</v>
      </c>
      <c r="AN517" s="1058" t="s">
        <v>1214</v>
      </c>
    </row>
    <row r="518" spans="1:40" ht="15.75" thickBot="1">
      <c r="A518" s="1093"/>
      <c r="B518" s="1036"/>
      <c r="C518" s="1078"/>
      <c r="D518" s="1078"/>
      <c r="E518" s="1072" t="s">
        <v>1215</v>
      </c>
      <c r="F518" s="1078"/>
      <c r="G518" s="1078"/>
      <c r="H518" s="1096" t="s">
        <v>398</v>
      </c>
      <c r="I518" s="71" t="s">
        <v>968</v>
      </c>
      <c r="J518" s="1139"/>
      <c r="K518" s="1038"/>
      <c r="L518" s="739"/>
      <c r="M518" s="1082"/>
      <c r="N518" s="1061"/>
      <c r="O518" s="739"/>
      <c r="P518" s="26" t="s">
        <v>355</v>
      </c>
      <c r="Q518" s="22" t="s">
        <v>356</v>
      </c>
      <c r="R518" s="26">
        <f>+IFERROR(VLOOKUP(Q518,[17]DATOS!$E$2:$F$17,2,FALSE),"")</f>
        <v>15</v>
      </c>
      <c r="S518" s="1064"/>
      <c r="T518" s="1064"/>
      <c r="U518" s="1064"/>
      <c r="V518" s="739"/>
      <c r="W518" s="1064"/>
      <c r="X518" s="1064"/>
      <c r="Y518" s="739"/>
      <c r="Z518" s="1125"/>
      <c r="AA518" s="1128"/>
      <c r="AB518" s="1089"/>
      <c r="AC518" s="1089"/>
      <c r="AD518" s="1089"/>
      <c r="AE518" s="739"/>
      <c r="AF518" s="1078"/>
      <c r="AG518" s="739"/>
      <c r="AH518" s="739"/>
      <c r="AI518" s="1082"/>
      <c r="AJ518" s="1069"/>
      <c r="AK518" s="1066"/>
      <c r="AL518" s="1066"/>
      <c r="AM518" s="739"/>
      <c r="AN518" s="1083"/>
    </row>
    <row r="519" spans="1:40" ht="15.75" thickBot="1">
      <c r="A519" s="1093"/>
      <c r="B519" s="1036"/>
      <c r="C519" s="1078"/>
      <c r="D519" s="1078"/>
      <c r="E519" s="739"/>
      <c r="F519" s="1078"/>
      <c r="G519" s="1078"/>
      <c r="H519" s="1096"/>
      <c r="I519" s="71" t="s">
        <v>968</v>
      </c>
      <c r="J519" s="1139"/>
      <c r="K519" s="1038"/>
      <c r="L519" s="739"/>
      <c r="M519" s="1082"/>
      <c r="N519" s="1061"/>
      <c r="O519" s="739"/>
      <c r="P519" s="26" t="s">
        <v>360</v>
      </c>
      <c r="Q519" s="22" t="s">
        <v>361</v>
      </c>
      <c r="R519" s="26">
        <f>+IFERROR(VLOOKUP(Q519,[17]DATOS!$E$2:$F$17,2,FALSE),"")</f>
        <v>15</v>
      </c>
      <c r="S519" s="1064"/>
      <c r="T519" s="1064"/>
      <c r="U519" s="1064"/>
      <c r="V519" s="739"/>
      <c r="W519" s="1064"/>
      <c r="X519" s="1064"/>
      <c r="Y519" s="739"/>
      <c r="Z519" s="1125"/>
      <c r="AA519" s="1128"/>
      <c r="AB519" s="1089"/>
      <c r="AC519" s="1089"/>
      <c r="AD519" s="1089"/>
      <c r="AE519" s="739"/>
      <c r="AF519" s="1078"/>
      <c r="AG519" s="739"/>
      <c r="AH519" s="739"/>
      <c r="AI519" s="1082"/>
      <c r="AJ519" s="1069"/>
      <c r="AK519" s="1066"/>
      <c r="AL519" s="1066"/>
      <c r="AM519" s="739"/>
      <c r="AN519" s="1083"/>
    </row>
    <row r="520" spans="1:40" ht="15.75" thickBot="1">
      <c r="A520" s="1093"/>
      <c r="B520" s="1036"/>
      <c r="C520" s="1078"/>
      <c r="D520" s="1078"/>
      <c r="E520" s="739"/>
      <c r="F520" s="1078"/>
      <c r="G520" s="1078"/>
      <c r="H520" s="1096" t="s">
        <v>399</v>
      </c>
      <c r="I520" s="71" t="s">
        <v>968</v>
      </c>
      <c r="J520" s="1139"/>
      <c r="K520" s="1038"/>
      <c r="L520" s="739"/>
      <c r="M520" s="1082"/>
      <c r="N520" s="1061"/>
      <c r="O520" s="739"/>
      <c r="P520" s="26" t="s">
        <v>364</v>
      </c>
      <c r="Q520" s="22" t="s">
        <v>365</v>
      </c>
      <c r="R520" s="26">
        <f>+IFERROR(VLOOKUP(Q520,[17]DATOS!$E$2:$F$17,2,FALSE),"")</f>
        <v>15</v>
      </c>
      <c r="S520" s="1064"/>
      <c r="T520" s="1064"/>
      <c r="U520" s="1064"/>
      <c r="V520" s="739"/>
      <c r="W520" s="1064"/>
      <c r="X520" s="1064"/>
      <c r="Y520" s="739"/>
      <c r="Z520" s="1125"/>
      <c r="AA520" s="1128"/>
      <c r="AB520" s="1089"/>
      <c r="AC520" s="1089"/>
      <c r="AD520" s="1089"/>
      <c r="AE520" s="739"/>
      <c r="AF520" s="1078"/>
      <c r="AG520" s="739"/>
      <c r="AH520" s="739"/>
      <c r="AI520" s="1082"/>
      <c r="AJ520" s="1069"/>
      <c r="AK520" s="1066"/>
      <c r="AL520" s="1066"/>
      <c r="AM520" s="739"/>
      <c r="AN520" s="1083"/>
    </row>
    <row r="521" spans="1:40" ht="15.75" thickBot="1">
      <c r="A521" s="1093"/>
      <c r="B521" s="1036"/>
      <c r="C521" s="1078"/>
      <c r="D521" s="1078"/>
      <c r="E521" s="739"/>
      <c r="F521" s="1078"/>
      <c r="G521" s="1078"/>
      <c r="H521" s="1096"/>
      <c r="I521" s="71" t="s">
        <v>968</v>
      </c>
      <c r="J521" s="1139"/>
      <c r="K521" s="1038"/>
      <c r="L521" s="739"/>
      <c r="M521" s="1082"/>
      <c r="N521" s="1061"/>
      <c r="O521" s="739"/>
      <c r="P521" s="26" t="s">
        <v>368</v>
      </c>
      <c r="Q521" s="22" t="s">
        <v>369</v>
      </c>
      <c r="R521" s="26">
        <f>+IFERROR(VLOOKUP(Q521,[17]DATOS!$E$2:$F$17,2,FALSE),"")</f>
        <v>15</v>
      </c>
      <c r="S521" s="1064"/>
      <c r="T521" s="1064"/>
      <c r="U521" s="1064"/>
      <c r="V521" s="739"/>
      <c r="W521" s="1064"/>
      <c r="X521" s="1064"/>
      <c r="Y521" s="739"/>
      <c r="Z521" s="1125"/>
      <c r="AA521" s="1128"/>
      <c r="AB521" s="1089"/>
      <c r="AC521" s="1089"/>
      <c r="AD521" s="1089"/>
      <c r="AE521" s="739"/>
      <c r="AF521" s="1078"/>
      <c r="AG521" s="739"/>
      <c r="AH521" s="739"/>
      <c r="AI521" s="1082"/>
      <c r="AJ521" s="1069"/>
      <c r="AK521" s="1066"/>
      <c r="AL521" s="1066"/>
      <c r="AM521" s="739"/>
      <c r="AN521" s="1083"/>
    </row>
    <row r="522" spans="1:40" ht="15.75" thickBot="1">
      <c r="A522" s="1093"/>
      <c r="B522" s="1036"/>
      <c r="C522" s="1078"/>
      <c r="D522" s="1078"/>
      <c r="E522" s="739"/>
      <c r="F522" s="1078"/>
      <c r="G522" s="1078"/>
      <c r="H522" s="1096" t="s">
        <v>400</v>
      </c>
      <c r="I522" s="71" t="s">
        <v>968</v>
      </c>
      <c r="J522" s="1139"/>
      <c r="K522" s="1038"/>
      <c r="L522" s="739"/>
      <c r="M522" s="1082"/>
      <c r="N522" s="1061"/>
      <c r="O522" s="739"/>
      <c r="P522" s="26" t="s">
        <v>372</v>
      </c>
      <c r="Q522" s="22" t="s">
        <v>373</v>
      </c>
      <c r="R522" s="26">
        <f>+IFERROR(VLOOKUP(Q522,[17]DATOS!$E$2:$F$17,2,FALSE),"")</f>
        <v>15</v>
      </c>
      <c r="S522" s="1064"/>
      <c r="T522" s="1064"/>
      <c r="U522" s="1064"/>
      <c r="V522" s="739"/>
      <c r="W522" s="1064"/>
      <c r="X522" s="1064"/>
      <c r="Y522" s="739"/>
      <c r="Z522" s="1125"/>
      <c r="AA522" s="1128"/>
      <c r="AB522" s="1089"/>
      <c r="AC522" s="1089"/>
      <c r="AD522" s="1089"/>
      <c r="AE522" s="739"/>
      <c r="AF522" s="1078"/>
      <c r="AG522" s="739"/>
      <c r="AH522" s="739"/>
      <c r="AI522" s="1082"/>
      <c r="AJ522" s="1069"/>
      <c r="AK522" s="1066"/>
      <c r="AL522" s="1066"/>
      <c r="AM522" s="739"/>
      <c r="AN522" s="1083"/>
    </row>
    <row r="523" spans="1:40" ht="15.75" thickBot="1">
      <c r="A523" s="1093"/>
      <c r="B523" s="1036"/>
      <c r="C523" s="1078"/>
      <c r="D523" s="1078"/>
      <c r="E523" s="739"/>
      <c r="F523" s="1078"/>
      <c r="G523" s="1078"/>
      <c r="H523" s="1096"/>
      <c r="I523" s="71" t="s">
        <v>968</v>
      </c>
      <c r="J523" s="1139"/>
      <c r="K523" s="1038"/>
      <c r="L523" s="739"/>
      <c r="M523" s="1082"/>
      <c r="N523" s="1061"/>
      <c r="O523" s="739"/>
      <c r="P523" s="26" t="s">
        <v>376</v>
      </c>
      <c r="Q523" s="26" t="s">
        <v>377</v>
      </c>
      <c r="R523" s="26">
        <f>+IFERROR(VLOOKUP(Q523,[17]DATOS!$E$2:$F$17,2,FALSE),"")</f>
        <v>10</v>
      </c>
      <c r="S523" s="1064"/>
      <c r="T523" s="1064"/>
      <c r="U523" s="1064"/>
      <c r="V523" s="739"/>
      <c r="W523" s="1064"/>
      <c r="X523" s="1064"/>
      <c r="Y523" s="739"/>
      <c r="Z523" s="1125"/>
      <c r="AA523" s="1128"/>
      <c r="AB523" s="1089"/>
      <c r="AC523" s="1089"/>
      <c r="AD523" s="1089"/>
      <c r="AE523" s="739"/>
      <c r="AF523" s="1078"/>
      <c r="AG523" s="739"/>
      <c r="AH523" s="739"/>
      <c r="AI523" s="1082"/>
      <c r="AJ523" s="1069"/>
      <c r="AK523" s="1066"/>
      <c r="AL523" s="1066"/>
      <c r="AM523" s="739"/>
      <c r="AN523" s="1083"/>
    </row>
    <row r="524" spans="1:40" ht="15.75" thickBot="1">
      <c r="A524" s="1093"/>
      <c r="B524" s="1036"/>
      <c r="C524" s="1078"/>
      <c r="D524" s="1078"/>
      <c r="E524" s="739"/>
      <c r="F524" s="1078"/>
      <c r="G524" s="1078"/>
      <c r="H524" s="1096" t="s">
        <v>401</v>
      </c>
      <c r="I524" s="71" t="s">
        <v>968</v>
      </c>
      <c r="J524" s="1139"/>
      <c r="K524" s="1038"/>
      <c r="L524" s="739"/>
      <c r="M524" s="1082"/>
      <c r="N524" s="1061"/>
      <c r="O524" s="739"/>
      <c r="P524" s="1063"/>
      <c r="Q524" s="1063"/>
      <c r="R524" s="1063" t="str">
        <f>+IFERROR(VLOOKUP(Q524,[17]DATOS!$E$2:$F$17,2,FALSE),"")</f>
        <v/>
      </c>
      <c r="S524" s="1064"/>
      <c r="T524" s="1064"/>
      <c r="U524" s="1064"/>
      <c r="V524" s="739"/>
      <c r="W524" s="1064"/>
      <c r="X524" s="1064"/>
      <c r="Y524" s="739"/>
      <c r="Z524" s="1125"/>
      <c r="AA524" s="1128"/>
      <c r="AB524" s="1089"/>
      <c r="AC524" s="1089"/>
      <c r="AD524" s="1089"/>
      <c r="AE524" s="739"/>
      <c r="AF524" s="1078"/>
      <c r="AG524" s="739"/>
      <c r="AH524" s="739"/>
      <c r="AI524" s="1082"/>
      <c r="AJ524" s="1069"/>
      <c r="AK524" s="1066"/>
      <c r="AL524" s="1066"/>
      <c r="AM524" s="739"/>
      <c r="AN524" s="1083"/>
    </row>
    <row r="525" spans="1:40" ht="15.75" thickBot="1">
      <c r="A525" s="1093"/>
      <c r="B525" s="1036"/>
      <c r="C525" s="1078"/>
      <c r="D525" s="1078"/>
      <c r="E525" s="739"/>
      <c r="F525" s="1078"/>
      <c r="G525" s="1078"/>
      <c r="H525" s="1096"/>
      <c r="I525" s="71" t="s">
        <v>968</v>
      </c>
      <c r="J525" s="1139"/>
      <c r="K525" s="1038"/>
      <c r="L525" s="739"/>
      <c r="M525" s="1082"/>
      <c r="N525" s="1061"/>
      <c r="O525" s="739"/>
      <c r="P525" s="1064"/>
      <c r="Q525" s="1064"/>
      <c r="R525" s="1064"/>
      <c r="S525" s="1064"/>
      <c r="T525" s="1064"/>
      <c r="U525" s="1064"/>
      <c r="V525" s="739"/>
      <c r="W525" s="1064"/>
      <c r="X525" s="1064"/>
      <c r="Y525" s="739"/>
      <c r="Z525" s="1125"/>
      <c r="AA525" s="1128"/>
      <c r="AB525" s="1089"/>
      <c r="AC525" s="1089"/>
      <c r="AD525" s="1089"/>
      <c r="AE525" s="739"/>
      <c r="AF525" s="1078"/>
      <c r="AG525" s="739"/>
      <c r="AH525" s="739"/>
      <c r="AI525" s="1082"/>
      <c r="AJ525" s="1069"/>
      <c r="AK525" s="1066"/>
      <c r="AL525" s="1066"/>
      <c r="AM525" s="739"/>
      <c r="AN525" s="1083"/>
    </row>
    <row r="526" spans="1:40" ht="15.75" thickBot="1">
      <c r="A526" s="1093"/>
      <c r="B526" s="1036"/>
      <c r="C526" s="1078"/>
      <c r="D526" s="1078"/>
      <c r="E526" s="739"/>
      <c r="F526" s="1078"/>
      <c r="G526" s="1078"/>
      <c r="H526" s="1096" t="s">
        <v>402</v>
      </c>
      <c r="I526" s="71" t="s">
        <v>968</v>
      </c>
      <c r="J526" s="1139"/>
      <c r="K526" s="1038"/>
      <c r="L526" s="739"/>
      <c r="M526" s="1082"/>
      <c r="N526" s="1061"/>
      <c r="O526" s="739"/>
      <c r="P526" s="1064"/>
      <c r="Q526" s="1064"/>
      <c r="R526" s="1064"/>
      <c r="S526" s="1064"/>
      <c r="T526" s="1064"/>
      <c r="U526" s="1064"/>
      <c r="V526" s="739"/>
      <c r="W526" s="1064"/>
      <c r="X526" s="1064"/>
      <c r="Y526" s="739"/>
      <c r="Z526" s="1125"/>
      <c r="AA526" s="1128"/>
      <c r="AB526" s="1089"/>
      <c r="AC526" s="1089"/>
      <c r="AD526" s="1089"/>
      <c r="AE526" s="739"/>
      <c r="AF526" s="1078"/>
      <c r="AG526" s="739"/>
      <c r="AH526" s="739"/>
      <c r="AI526" s="1082"/>
      <c r="AJ526" s="1069"/>
      <c r="AK526" s="1066"/>
      <c r="AL526" s="1066"/>
      <c r="AM526" s="739"/>
      <c r="AN526" s="1083"/>
    </row>
    <row r="527" spans="1:40" ht="15.75" thickBot="1">
      <c r="A527" s="1093"/>
      <c r="B527" s="1036"/>
      <c r="C527" s="1078"/>
      <c r="D527" s="1078"/>
      <c r="E527" s="739"/>
      <c r="F527" s="1078"/>
      <c r="G527" s="1078"/>
      <c r="H527" s="1096"/>
      <c r="I527" s="71" t="s">
        <v>968</v>
      </c>
      <c r="J527" s="1139"/>
      <c r="K527" s="1038"/>
      <c r="L527" s="739"/>
      <c r="M527" s="1082"/>
      <c r="N527" s="1061"/>
      <c r="O527" s="739"/>
      <c r="P527" s="1064"/>
      <c r="Q527" s="1064"/>
      <c r="R527" s="1064"/>
      <c r="S527" s="1064"/>
      <c r="T527" s="1064"/>
      <c r="U527" s="1064"/>
      <c r="V527" s="739"/>
      <c r="W527" s="1064"/>
      <c r="X527" s="1064"/>
      <c r="Y527" s="739"/>
      <c r="Z527" s="1125"/>
      <c r="AA527" s="1128"/>
      <c r="AB527" s="1089"/>
      <c r="AC527" s="1089"/>
      <c r="AD527" s="1089"/>
      <c r="AE527" s="739"/>
      <c r="AF527" s="1078"/>
      <c r="AG527" s="739"/>
      <c r="AH527" s="739"/>
      <c r="AI527" s="1082"/>
      <c r="AJ527" s="1069"/>
      <c r="AK527" s="1066"/>
      <c r="AL527" s="1066"/>
      <c r="AM527" s="739"/>
      <c r="AN527" s="1083"/>
    </row>
    <row r="528" spans="1:40" ht="15.75" thickBot="1">
      <c r="A528" s="1093"/>
      <c r="B528" s="1036"/>
      <c r="C528" s="1078"/>
      <c r="D528" s="1078"/>
      <c r="E528" s="739"/>
      <c r="F528" s="1078"/>
      <c r="G528" s="1078"/>
      <c r="H528" s="1096"/>
      <c r="I528" s="71" t="s">
        <v>968</v>
      </c>
      <c r="J528" s="1139"/>
      <c r="K528" s="1038"/>
      <c r="L528" s="739"/>
      <c r="M528" s="1082"/>
      <c r="N528" s="1061"/>
      <c r="O528" s="739"/>
      <c r="P528" s="1064"/>
      <c r="Q528" s="1064"/>
      <c r="R528" s="1064"/>
      <c r="S528" s="1064"/>
      <c r="T528" s="1064"/>
      <c r="U528" s="1064"/>
      <c r="V528" s="739"/>
      <c r="W528" s="1064"/>
      <c r="X528" s="1064"/>
      <c r="Y528" s="739"/>
      <c r="Z528" s="1125"/>
      <c r="AA528" s="1128"/>
      <c r="AB528" s="1089"/>
      <c r="AC528" s="1089"/>
      <c r="AD528" s="1089"/>
      <c r="AE528" s="739"/>
      <c r="AF528" s="1078"/>
      <c r="AG528" s="739"/>
      <c r="AH528" s="739"/>
      <c r="AI528" s="1082"/>
      <c r="AJ528" s="1069"/>
      <c r="AK528" s="1066"/>
      <c r="AL528" s="1066"/>
      <c r="AM528" s="739"/>
      <c r="AN528" s="1083"/>
    </row>
    <row r="529" spans="1:40" ht="15.75" thickBot="1">
      <c r="A529" s="1093"/>
      <c r="B529" s="1036"/>
      <c r="C529" s="1078"/>
      <c r="D529" s="1078"/>
      <c r="E529" s="1059"/>
      <c r="F529" s="1078"/>
      <c r="G529" s="1078"/>
      <c r="H529" s="70"/>
      <c r="I529" s="71" t="s">
        <v>968</v>
      </c>
      <c r="J529" s="1139"/>
      <c r="K529" s="1038"/>
      <c r="L529" s="739"/>
      <c r="M529" s="1082"/>
      <c r="N529" s="1061"/>
      <c r="O529" s="739"/>
      <c r="P529" s="1064"/>
      <c r="Q529" s="1064"/>
      <c r="R529" s="1064"/>
      <c r="S529" s="1064"/>
      <c r="T529" s="1064"/>
      <c r="U529" s="1064"/>
      <c r="V529" s="739"/>
      <c r="W529" s="1064"/>
      <c r="X529" s="1064"/>
      <c r="Y529" s="739"/>
      <c r="Z529" s="1125"/>
      <c r="AA529" s="1128"/>
      <c r="AB529" s="1089"/>
      <c r="AC529" s="1089"/>
      <c r="AD529" s="1089"/>
      <c r="AE529" s="739"/>
      <c r="AF529" s="64"/>
      <c r="AG529" s="739"/>
      <c r="AH529" s="739"/>
      <c r="AI529" s="1082"/>
      <c r="AJ529" s="1070"/>
      <c r="AK529" s="1067"/>
      <c r="AL529" s="1067"/>
      <c r="AM529" s="1059"/>
      <c r="AN529" s="1108"/>
    </row>
    <row r="530" spans="1:40" ht="129.75" customHeight="1" thickBot="1">
      <c r="A530" s="1093"/>
      <c r="B530" s="1037"/>
      <c r="C530" s="1078"/>
      <c r="D530" s="1078"/>
      <c r="E530" s="64" t="s">
        <v>1216</v>
      </c>
      <c r="F530" s="1078"/>
      <c r="G530" s="1078"/>
      <c r="H530" s="70"/>
      <c r="I530" s="71" t="s">
        <v>968</v>
      </c>
      <c r="J530" s="1139"/>
      <c r="K530" s="1038"/>
      <c r="L530" s="740"/>
      <c r="M530" s="1124"/>
      <c r="N530" s="1112"/>
      <c r="O530" s="1059"/>
      <c r="P530" s="1088"/>
      <c r="Q530" s="1088"/>
      <c r="R530" s="1088"/>
      <c r="S530" s="1088"/>
      <c r="T530" s="1088"/>
      <c r="U530" s="1088"/>
      <c r="V530" s="1059"/>
      <c r="W530" s="1088"/>
      <c r="X530" s="1088"/>
      <c r="Y530" s="1059"/>
      <c r="Z530" s="1126"/>
      <c r="AA530" s="1129"/>
      <c r="AB530" s="1090"/>
      <c r="AC530" s="1090"/>
      <c r="AD530" s="1090"/>
      <c r="AE530" s="1059"/>
      <c r="AF530" s="64"/>
      <c r="AG530" s="1059"/>
      <c r="AH530" s="740"/>
      <c r="AI530" s="1124"/>
      <c r="AJ530" s="80" t="s">
        <v>1217</v>
      </c>
      <c r="AK530" s="53" t="s">
        <v>1022</v>
      </c>
      <c r="AL530" s="53" t="s">
        <v>1023</v>
      </c>
      <c r="AM530" s="76" t="s">
        <v>1024</v>
      </c>
      <c r="AN530" s="48"/>
    </row>
    <row r="531" spans="1:40" ht="15.75" thickBot="1">
      <c r="A531" s="1052">
        <v>19</v>
      </c>
      <c r="B531" s="1035" t="s">
        <v>1218</v>
      </c>
      <c r="C531" s="1055" t="s">
        <v>1219</v>
      </c>
      <c r="D531" s="1056" t="s">
        <v>334</v>
      </c>
      <c r="E531" s="1055" t="s">
        <v>1220</v>
      </c>
      <c r="F531" s="1056" t="s">
        <v>1221</v>
      </c>
      <c r="G531" s="1060" t="s">
        <v>338</v>
      </c>
      <c r="H531" s="28" t="s">
        <v>339</v>
      </c>
      <c r="I531" s="71" t="s">
        <v>968</v>
      </c>
      <c r="J531" s="1091">
        <f>COUNTIF(I531:I556,[3]DATOS!$D$24)</f>
        <v>26</v>
      </c>
      <c r="K531" s="1103" t="str">
        <f>+IF(AND(J531&lt;6,J531&gt;0),"Moderado",IF(AND(J531&lt;12,J531&gt;5),"Mayor",IF(AND(J531&lt;20,J531&gt;11),"Catastrófico","Responda las Preguntas de Impacto")))</f>
        <v>Responda las Preguntas de Impacto</v>
      </c>
      <c r="L531" s="1055" t="str">
        <f>IF(AND(EXACT(G531,"Rara vez"),(EXACT(K531,"Moderado"))),"Moderado",IF(AND(EXACT(G531,"Rara vez"),(EXACT(K531,"Mayor"))),"Alto",IF(AND(EXACT(G531,"Rara vez"),(EXACT(K531,"Catastrófico"))),"Extremo",IF(AND(EXACT(G531,"Improbable"),(EXACT(K531,"Moderado"))),"Moderado",IF(AND(EXACT(G531,"Improbable"),(EXACT(K531,"Mayor"))),"Alto",IF(AND(EXACT(G531,"Improbable"),(EXACT(K531,"Catastrófico"))),"Extremo",IF(AND(EXACT(G531,"Posible"),(EXACT(K531,"Moderado"))),"Alto",IF(AND(EXACT(G531,"Posible"),(EXACT(K531,"Mayor"))),"Extremo",IF(AND(EXACT(G531,"Posible"),(EXACT(K531,"Catastrófico"))),"Extremo",IF(AND(EXACT(G531,"Probable"),(EXACT(K531,"Moderado"))),"Alto",IF(AND(EXACT(G531,"Probable"),(EXACT(K531,"Mayor"))),"Extremo",IF(AND(EXACT(G531,"Probable"),(EXACT(K531,"Catastrófico"))),"Extremo",IF(AND(EXACT(G531,"Casi Seguro"),(EXACT(K531,"Moderado"))),"Extremo",IF(AND(EXACT(G531,"Casi Seguro"),(EXACT(K531,"Mayor"))),"Extremo",IF(AND(EXACT(G531,"Casi Seguro"),(EXACT(K531,"Catastrófico"))),"Extremo","")))))))))))))))</f>
        <v/>
      </c>
      <c r="M531" s="1105" t="str">
        <f>IF(EXACT(L531,"Bajo"),"Evitar el Riesgo, Reducir el Riesgo, Compartir el Riesg",IF(EXACT(L531,"Moderado"),"Evitar el Riesgo, Reducir el Riesgo, Compartir el Riesgo",IF(EXACT(L531,"Alto"),"Evitar el Riesgo, Reducir el Riesgo, Compartir el Riesgo",IF(EXACT(L531,"Extremo"),"Evitar el Riesgo, Reducir el Riesgo, Compartir el Riesgo",""))))</f>
        <v/>
      </c>
      <c r="N531" s="1098" t="s">
        <v>1222</v>
      </c>
      <c r="O531" s="1099" t="s">
        <v>343</v>
      </c>
      <c r="P531" s="26" t="s">
        <v>344</v>
      </c>
      <c r="Q531" s="22" t="s">
        <v>345</v>
      </c>
      <c r="R531" s="22">
        <f>+IFERROR(VLOOKUP(Q531,[18]DATOS!$E$2:$F$17,2,FALSE),"")</f>
        <v>15</v>
      </c>
      <c r="S531" s="1100">
        <f>SUM(R531:R538)</f>
        <v>100</v>
      </c>
      <c r="T531" s="1093" t="str">
        <f>+IF(AND(S531&lt;=100,S531&gt;=96),"Fuerte",IF(AND(S531&lt;=95,S531&gt;=86),"Moderado",IF(AND(S531&lt;=85,J531&gt;=0),"Débil"," ")))</f>
        <v>Fuerte</v>
      </c>
      <c r="U531" s="1093" t="s">
        <v>346</v>
      </c>
      <c r="V531" s="1093" t="str">
        <f>IF(AND(EXACT(T531,"Fuerte"),(EXACT(U531,"Fuerte"))),"Fuerte",IF(AND(EXACT(T531,"Fuerte"),(EXACT(U531,"Moderado"))),"Moderado",IF(AND(EXACT(T531,"Fuerte"),(EXACT(U531,"Débil"))),"Débil",IF(AND(EXACT(T531,"Moderado"),(EXACT(U531,"Fuerte"))),"Moderado",IF(AND(EXACT(T531,"Moderado"),(EXACT(U531,"Moderado"))),"Moderado",IF(AND(EXACT(T531,"Moderado"),(EXACT(U531,"Débil"))),"Débil",IF(AND(EXACT(T531,"Débil"),(EXACT(U531,"Fuerte"))),"Débil",IF(AND(EXACT(T531,"Débil"),(EXACT(U531,"Moderado"))),"Débil",IF(AND(EXACT(T531,"Débil"),(EXACT(U531,"Débil"))),"Débil",)))))))))</f>
        <v>Fuerte</v>
      </c>
      <c r="W531" s="1093">
        <f>IF(V531="Fuerte",100,IF(V531="Moderado",50,IF(V531="Débil",0)))</f>
        <v>100</v>
      </c>
      <c r="X531" s="1063">
        <f>AVERAGE(W531:W556)</f>
        <v>100</v>
      </c>
      <c r="Y531" s="1072" t="s">
        <v>1223</v>
      </c>
      <c r="Z531" s="1063" t="s">
        <v>989</v>
      </c>
      <c r="AA531" s="1074" t="s">
        <v>1224</v>
      </c>
      <c r="AB531" s="1113" t="str">
        <f>+IF(X531=100,"Fuerte",IF(AND(X531&lt;=99,X531&gt;=50),"Moderado",IF(X531&lt;50,"Débil"," ")))</f>
        <v>Fuerte</v>
      </c>
      <c r="AC531" s="1073" t="s">
        <v>349</v>
      </c>
      <c r="AD531" s="1073" t="s">
        <v>349</v>
      </c>
      <c r="AE531" s="1075" t="str">
        <f>IF(AND(OR(AD531="Directamente",AD531="Indirectamente",AD531="No Disminuye"),(AB531="Fuerte"),(AC531="Directamente"),(OR(G531="Rara vez",G531="Improbable",G531="Posible"))),"Rara vez",IF(AND(OR(AD531="Directamente",AD531="Indirectamente",AD531="No Disminuye"),(AB531="Fuerte"),(AC531="Directamente"),(G531="Probable")),"Improbable",IF(AND(OR(AD531="Directamente",AD531="Indirectamente",AD531="No Disminuye"),(AB531="Fuerte"),(AC531="Directamente"),(G531="Casi Seguro")),"Posible",IF(AND(AD531="Directamente",AC531="No disminuye",AB531="Fuerte"),G531,IF(AND(OR(AD531="Directamente",AD531="Indirectamente",AD531="No Disminuye"),AB531="Moderado",AC531="Directamente",(OR(G531="Rara vez",G531="Improbable"))),"Rara vez",IF(AND(OR(AD531="Directamente",AD531="Indirectamente",AD531="No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disminuye",AB531="Moderado"),G531,IF(AB531="Débil",G531," ESTA COMBINACION NO ESTÁ CONTEMPLADA EN LA METODOLOGÍA "))))))))))</f>
        <v>Rara vez</v>
      </c>
      <c r="AF531" s="1055" t="str">
        <f>IF(AND(OR(AD531="Directamente",AD531="Indirectamente",AD531="No Disminuye"),AB531="Moderado",AC531="Directamente",(OR(G531="Raro",G531="Improbable"))),"Raro",IF(AND(OR(AD531="Directamente",AD531="Indirectamente",AD531="No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 ")))))</f>
        <v xml:space="preserve"> </v>
      </c>
      <c r="AG531" s="1055" t="str">
        <f>K531</f>
        <v>Responda las Preguntas de Impacto</v>
      </c>
      <c r="AH531" s="1055" t="str">
        <f>IF(AND(EXACT(AE531,"Rara vez"),(EXACT(AG531,"Moderado"))),"Moderado",IF(AND(EXACT(AE531,"Rara vez"),(EXACT(AG531,"Mayor"))),"Alto",IF(AND(EXACT(AE531,"Rara vez"),(EXACT(AG531,"Catastrófico"))),"Extremo",IF(AND(EXACT(AE531,"Improbable"),(EXACT(AG531,"Moderado"))),"Moderado",IF(AND(EXACT(AE531,"Improbable"),(EXACT(AG531,"Mayor"))),"Alto",IF(AND(EXACT(AE531,"Improbable"),(EXACT(AG531,"Catastrófico"))),"Extremo",IF(AND(EXACT(AE531,"Posible"),(EXACT(AG531,"Moderado"))),"Alto",IF(AND(EXACT(AE531,"Posible"),(EXACT(AG531,"Mayor"))),"Extremo",IF(AND(EXACT(AE531,"Posible"),(EXACT(AG531,"Catastrófico"))),"Extremo",IF(AND(EXACT(AE531,"Probable"),(EXACT(AG531,"Moderado"))),"Alto",IF(AND(EXACT(AE531,"Probable"),(EXACT(AG531,"Mayor"))),"Extremo",IF(AND(EXACT(AE531,"Probable"),(EXACT(AG531,"Catastrófico"))),"Extremo",IF(AND(EXACT(AE531,"Casi Seguro"),(EXACT(AG531,"Moderado"))),"Extremo",IF(AND(EXACT(AE531,"Casi Seguro"),(EXACT(AG531,"Mayor"))),"Extremo",IF(AND(EXACT(AE531,"Casi Seguro"),(EXACT(AG531,"Catastrófico"))),"Extremo","")))))))))))))))</f>
        <v/>
      </c>
      <c r="AI531" s="1081" t="str">
        <f>IF(EXACT(AH531,"Bajo"),"Evitar el Riesgo, Reducir el Riesgo, Compartir el Riesgo",IF(EXACT(AH531,"Moderado"),"Evitar el Riesgo, Reducir el Riesgo, Compartir el Riesgo",IF(EXACT(AH531,"Alto"),"Evitar el Riesgo, Reducir el Riesgo, Compartir el Riesgo",IF(EXACT(AH531,"Extremo"),"Evitar el Riesgo, Reducir el Riesgo, Compartir el Riesgo",""))))</f>
        <v/>
      </c>
      <c r="AJ531" s="1084" t="s">
        <v>1225</v>
      </c>
      <c r="AK531" s="1085">
        <v>43466</v>
      </c>
      <c r="AL531" s="1065">
        <v>43830</v>
      </c>
      <c r="AM531" s="1068" t="s">
        <v>1226</v>
      </c>
      <c r="AN531" s="1058" t="s">
        <v>1227</v>
      </c>
    </row>
    <row r="532" spans="1:40" ht="15.75" thickBot="1">
      <c r="A532" s="1053"/>
      <c r="B532" s="1036"/>
      <c r="C532" s="739"/>
      <c r="D532" s="1057"/>
      <c r="E532" s="739"/>
      <c r="F532" s="1057"/>
      <c r="G532" s="1061"/>
      <c r="H532" s="24" t="s">
        <v>354</v>
      </c>
      <c r="I532" s="71" t="s">
        <v>968</v>
      </c>
      <c r="J532" s="1091"/>
      <c r="K532" s="1104"/>
      <c r="L532" s="739"/>
      <c r="M532" s="1106"/>
      <c r="N532" s="1095"/>
      <c r="O532" s="1078"/>
      <c r="P532" s="26" t="s">
        <v>355</v>
      </c>
      <c r="Q532" s="22" t="s">
        <v>356</v>
      </c>
      <c r="R532" s="22">
        <f>+IFERROR(VLOOKUP(Q532,[18]DATOS!$E$2:$F$17,2,FALSE),"")</f>
        <v>15</v>
      </c>
      <c r="S532" s="1101"/>
      <c r="T532" s="1093"/>
      <c r="U532" s="1093"/>
      <c r="V532" s="1093"/>
      <c r="W532" s="1093"/>
      <c r="X532" s="1064"/>
      <c r="Y532" s="739"/>
      <c r="Z532" s="1064"/>
      <c r="AA532" s="1089"/>
      <c r="AB532" s="1114"/>
      <c r="AC532" s="1073"/>
      <c r="AD532" s="1073"/>
      <c r="AE532" s="1076"/>
      <c r="AF532" s="739"/>
      <c r="AG532" s="739"/>
      <c r="AH532" s="739"/>
      <c r="AI532" s="1082"/>
      <c r="AJ532" s="1084"/>
      <c r="AK532" s="1066"/>
      <c r="AL532" s="1066"/>
      <c r="AM532" s="1069"/>
      <c r="AN532" s="1083"/>
    </row>
    <row r="533" spans="1:40" ht="15.75" thickBot="1">
      <c r="A533" s="1053"/>
      <c r="B533" s="1036"/>
      <c r="C533" s="739"/>
      <c r="D533" s="1057"/>
      <c r="E533" s="739"/>
      <c r="F533" s="1057"/>
      <c r="G533" s="1061"/>
      <c r="H533" s="24" t="s">
        <v>358</v>
      </c>
      <c r="I533" s="71" t="s">
        <v>968</v>
      </c>
      <c r="J533" s="1091"/>
      <c r="K533" s="1104"/>
      <c r="L533" s="739"/>
      <c r="M533" s="1106"/>
      <c r="N533" s="1095"/>
      <c r="O533" s="1078"/>
      <c r="P533" s="26" t="s">
        <v>360</v>
      </c>
      <c r="Q533" s="22" t="s">
        <v>361</v>
      </c>
      <c r="R533" s="22">
        <f>+IFERROR(VLOOKUP(Q533,[18]DATOS!$E$2:$F$17,2,FALSE),"")</f>
        <v>15</v>
      </c>
      <c r="S533" s="1101"/>
      <c r="T533" s="1093"/>
      <c r="U533" s="1093"/>
      <c r="V533" s="1093"/>
      <c r="W533" s="1093"/>
      <c r="X533" s="1064"/>
      <c r="Y533" s="739"/>
      <c r="Z533" s="1064"/>
      <c r="AA533" s="1089"/>
      <c r="AB533" s="1114"/>
      <c r="AC533" s="1073"/>
      <c r="AD533" s="1073"/>
      <c r="AE533" s="1076"/>
      <c r="AF533" s="739"/>
      <c r="AG533" s="739"/>
      <c r="AH533" s="739"/>
      <c r="AI533" s="1082"/>
      <c r="AJ533" s="1084"/>
      <c r="AK533" s="1066"/>
      <c r="AL533" s="1066"/>
      <c r="AM533" s="1069"/>
      <c r="AN533" s="1083"/>
    </row>
    <row r="534" spans="1:40" ht="15.75" thickBot="1">
      <c r="A534" s="1053"/>
      <c r="B534" s="1036"/>
      <c r="C534" s="739"/>
      <c r="D534" s="1057"/>
      <c r="E534" s="739"/>
      <c r="F534" s="1057"/>
      <c r="G534" s="1061"/>
      <c r="H534" s="24" t="s">
        <v>363</v>
      </c>
      <c r="I534" s="71" t="s">
        <v>968</v>
      </c>
      <c r="J534" s="1091"/>
      <c r="K534" s="1104"/>
      <c r="L534" s="739"/>
      <c r="M534" s="1106"/>
      <c r="N534" s="1095"/>
      <c r="O534" s="1078"/>
      <c r="P534" s="26" t="s">
        <v>364</v>
      </c>
      <c r="Q534" s="22" t="s">
        <v>365</v>
      </c>
      <c r="R534" s="22">
        <f>+IFERROR(VLOOKUP(Q534,[18]DATOS!$E$2:$F$17,2,FALSE),"")</f>
        <v>15</v>
      </c>
      <c r="S534" s="1101"/>
      <c r="T534" s="1093"/>
      <c r="U534" s="1093"/>
      <c r="V534" s="1093"/>
      <c r="W534" s="1093"/>
      <c r="X534" s="1064"/>
      <c r="Y534" s="739"/>
      <c r="Z534" s="1064"/>
      <c r="AA534" s="1089"/>
      <c r="AB534" s="1114"/>
      <c r="AC534" s="1073"/>
      <c r="AD534" s="1073"/>
      <c r="AE534" s="1076"/>
      <c r="AF534" s="739"/>
      <c r="AG534" s="739"/>
      <c r="AH534" s="739"/>
      <c r="AI534" s="1082"/>
      <c r="AJ534" s="1084"/>
      <c r="AK534" s="1066"/>
      <c r="AL534" s="1066"/>
      <c r="AM534" s="1069"/>
      <c r="AN534" s="1083"/>
    </row>
    <row r="535" spans="1:40" ht="15.75" thickBot="1">
      <c r="A535" s="1053"/>
      <c r="B535" s="1036"/>
      <c r="C535" s="739"/>
      <c r="D535" s="1057"/>
      <c r="E535" s="739"/>
      <c r="F535" s="1057"/>
      <c r="G535" s="1061"/>
      <c r="H535" s="24" t="s">
        <v>367</v>
      </c>
      <c r="I535" s="71" t="s">
        <v>968</v>
      </c>
      <c r="J535" s="1091"/>
      <c r="K535" s="1104"/>
      <c r="L535" s="739"/>
      <c r="M535" s="1106"/>
      <c r="N535" s="1095"/>
      <c r="O535" s="1078"/>
      <c r="P535" s="26" t="s">
        <v>368</v>
      </c>
      <c r="Q535" s="22" t="s">
        <v>369</v>
      </c>
      <c r="R535" s="22">
        <f>+IFERROR(VLOOKUP(Q535,[18]DATOS!$E$2:$F$17,2,FALSE),"")</f>
        <v>15</v>
      </c>
      <c r="S535" s="1101"/>
      <c r="T535" s="1093"/>
      <c r="U535" s="1093"/>
      <c r="V535" s="1093"/>
      <c r="W535" s="1093"/>
      <c r="X535" s="1064"/>
      <c r="Y535" s="739"/>
      <c r="Z535" s="1064"/>
      <c r="AA535" s="1089"/>
      <c r="AB535" s="1114"/>
      <c r="AC535" s="1073"/>
      <c r="AD535" s="1073"/>
      <c r="AE535" s="1076"/>
      <c r="AF535" s="739"/>
      <c r="AG535" s="739"/>
      <c r="AH535" s="739"/>
      <c r="AI535" s="1082"/>
      <c r="AJ535" s="1084"/>
      <c r="AK535" s="1066"/>
      <c r="AL535" s="1066"/>
      <c r="AM535" s="1069"/>
      <c r="AN535" s="1083"/>
    </row>
    <row r="536" spans="1:40" ht="15.75" thickBot="1">
      <c r="A536" s="1053"/>
      <c r="B536" s="1036"/>
      <c r="C536" s="739"/>
      <c r="D536" s="1057"/>
      <c r="E536" s="739"/>
      <c r="F536" s="1057"/>
      <c r="G536" s="1061"/>
      <c r="H536" s="24" t="s">
        <v>371</v>
      </c>
      <c r="I536" s="71" t="s">
        <v>968</v>
      </c>
      <c r="J536" s="1091"/>
      <c r="K536" s="1104"/>
      <c r="L536" s="739"/>
      <c r="M536" s="1106"/>
      <c r="N536" s="1095"/>
      <c r="O536" s="1078"/>
      <c r="P536" s="27" t="s">
        <v>372</v>
      </c>
      <c r="Q536" s="22" t="s">
        <v>373</v>
      </c>
      <c r="R536" s="22">
        <f>+IFERROR(VLOOKUP(Q536,[18]DATOS!$E$2:$F$17,2,FALSE),"")</f>
        <v>15</v>
      </c>
      <c r="S536" s="1101"/>
      <c r="T536" s="1093"/>
      <c r="U536" s="1093"/>
      <c r="V536" s="1093"/>
      <c r="W536" s="1093"/>
      <c r="X536" s="1064"/>
      <c r="Y536" s="739"/>
      <c r="Z536" s="1064"/>
      <c r="AA536" s="1089"/>
      <c r="AB536" s="1114"/>
      <c r="AC536" s="1073"/>
      <c r="AD536" s="1073"/>
      <c r="AE536" s="1076"/>
      <c r="AF536" s="739"/>
      <c r="AG536" s="739"/>
      <c r="AH536" s="739"/>
      <c r="AI536" s="1082"/>
      <c r="AJ536" s="1084"/>
      <c r="AK536" s="1066"/>
      <c r="AL536" s="1066"/>
      <c r="AM536" s="1069"/>
      <c r="AN536" s="1083"/>
    </row>
    <row r="537" spans="1:40" ht="15.75" thickBot="1">
      <c r="A537" s="1053"/>
      <c r="B537" s="1036"/>
      <c r="C537" s="739"/>
      <c r="D537" s="1057"/>
      <c r="E537" s="739"/>
      <c r="F537" s="1057"/>
      <c r="G537" s="1061"/>
      <c r="H537" s="24" t="s">
        <v>375</v>
      </c>
      <c r="I537" s="71" t="s">
        <v>968</v>
      </c>
      <c r="J537" s="1091"/>
      <c r="K537" s="1104"/>
      <c r="L537" s="739"/>
      <c r="M537" s="1106"/>
      <c r="N537" s="1095"/>
      <c r="O537" s="1078"/>
      <c r="P537" s="26" t="s">
        <v>376</v>
      </c>
      <c r="Q537" s="26" t="s">
        <v>377</v>
      </c>
      <c r="R537" s="26">
        <v>10</v>
      </c>
      <c r="S537" s="1101"/>
      <c r="T537" s="1093"/>
      <c r="U537" s="1093"/>
      <c r="V537" s="1093"/>
      <c r="W537" s="1093"/>
      <c r="X537" s="1064"/>
      <c r="Y537" s="739"/>
      <c r="Z537" s="1064"/>
      <c r="AA537" s="1089"/>
      <c r="AB537" s="1114"/>
      <c r="AC537" s="1073"/>
      <c r="AD537" s="1073"/>
      <c r="AE537" s="1076"/>
      <c r="AF537" s="739"/>
      <c r="AG537" s="739"/>
      <c r="AH537" s="739"/>
      <c r="AI537" s="1082"/>
      <c r="AJ537" s="1084"/>
      <c r="AK537" s="1066"/>
      <c r="AL537" s="1066"/>
      <c r="AM537" s="1069"/>
      <c r="AN537" s="1083"/>
    </row>
    <row r="538" spans="1:40" ht="30.75" thickBot="1">
      <c r="A538" s="1053"/>
      <c r="B538" s="1036"/>
      <c r="C538" s="739"/>
      <c r="D538" s="1057"/>
      <c r="E538" s="1059"/>
      <c r="F538" s="1057"/>
      <c r="G538" s="1061"/>
      <c r="H538" s="24" t="s">
        <v>379</v>
      </c>
      <c r="I538" s="71" t="s">
        <v>968</v>
      </c>
      <c r="J538" s="1091"/>
      <c r="K538" s="1104"/>
      <c r="L538" s="739"/>
      <c r="M538" s="1106"/>
      <c r="N538" s="1095"/>
      <c r="O538" s="1078"/>
      <c r="P538" s="25"/>
      <c r="Q538" s="25"/>
      <c r="R538" s="25"/>
      <c r="S538" s="1102"/>
      <c r="T538" s="1093"/>
      <c r="U538" s="1093"/>
      <c r="V538" s="1093"/>
      <c r="W538" s="1093"/>
      <c r="X538" s="1064"/>
      <c r="Y538" s="1059"/>
      <c r="Z538" s="1088"/>
      <c r="AA538" s="1090"/>
      <c r="AB538" s="1114"/>
      <c r="AC538" s="1073"/>
      <c r="AD538" s="1073"/>
      <c r="AE538" s="1076"/>
      <c r="AF538" s="739"/>
      <c r="AG538" s="739"/>
      <c r="AH538" s="739"/>
      <c r="AI538" s="1082"/>
      <c r="AJ538" s="1084"/>
      <c r="AK538" s="1067"/>
      <c r="AL538" s="1067"/>
      <c r="AM538" s="1070"/>
      <c r="AN538" s="1083"/>
    </row>
    <row r="539" spans="1:40" ht="15.75" thickBot="1">
      <c r="A539" s="1053"/>
      <c r="B539" s="1036"/>
      <c r="C539" s="739"/>
      <c r="D539" s="1057"/>
      <c r="E539" s="1094"/>
      <c r="F539" s="1057"/>
      <c r="G539" s="1061"/>
      <c r="H539" s="24" t="s">
        <v>381</v>
      </c>
      <c r="I539" s="71" t="s">
        <v>968</v>
      </c>
      <c r="J539" s="1091"/>
      <c r="K539" s="1104"/>
      <c r="L539" s="739"/>
      <c r="M539" s="1106"/>
      <c r="N539" s="1095"/>
      <c r="O539" s="1055"/>
      <c r="P539" s="22" t="s">
        <v>344</v>
      </c>
      <c r="Q539" s="22" t="s">
        <v>345</v>
      </c>
      <c r="R539" s="22">
        <f>+IFERROR(VLOOKUP(Q539,[18]DATOS!$E$2:$F$17,2,FALSE),"")</f>
        <v>15</v>
      </c>
      <c r="S539" s="1063">
        <f>SUM(R539:R548)</f>
        <v>100</v>
      </c>
      <c r="T539" s="1063" t="str">
        <f>+IF(AND(S539&lt;=100,S539&gt;=96),"Fuerte",IF(AND(S539&lt;=95,S539&gt;=86),"Moderado",IF(AND(S539&lt;=85,J539&gt;=0),"Débil"," ")))</f>
        <v>Fuerte</v>
      </c>
      <c r="U539" s="1063" t="s">
        <v>346</v>
      </c>
      <c r="V539" s="1063" t="str">
        <f>IF(AND(EXACT(T539,"Fuerte"),(EXACT(U539,"Fuerte"))),"Fuerte",IF(AND(EXACT(T539,"Fuerte"),(EXACT(U539,"Moderado"))),"Moderado",IF(AND(EXACT(T539,"Fuerte"),(EXACT(U539,"Débil"))),"Débil",IF(AND(EXACT(T539,"Moderado"),(EXACT(U539,"Fuerte"))),"Moderado",IF(AND(EXACT(T539,"Moderado"),(EXACT(U539,"Moderado"))),"Moderado",IF(AND(EXACT(T539,"Moderado"),(EXACT(U539,"Débil"))),"Débil",IF(AND(EXACT(T539,"Débil"),(EXACT(U539,"Fuerte"))),"Débil",IF(AND(EXACT(T539,"Débil"),(EXACT(U539,"Moderado"))),"Débil",IF(AND(EXACT(T539,"Débil"),(EXACT(U539,"Débil"))),"Débil",)))))))))</f>
        <v>Fuerte</v>
      </c>
      <c r="W539" s="1063">
        <f>IF(V539="Fuerte",100,IF(V539="Moderado",50,IF(V539="Débil",0)))</f>
        <v>100</v>
      </c>
      <c r="X539" s="1064"/>
      <c r="Y539" s="1072"/>
      <c r="Z539" s="1115"/>
      <c r="AA539" s="1072"/>
      <c r="AB539" s="1114"/>
      <c r="AC539" s="1073"/>
      <c r="AD539" s="1073"/>
      <c r="AE539" s="1076"/>
      <c r="AF539" s="739"/>
      <c r="AG539" s="739"/>
      <c r="AH539" s="739"/>
      <c r="AI539" s="1082"/>
      <c r="AJ539" s="1084"/>
      <c r="AK539" s="1077"/>
      <c r="AL539" s="1077"/>
      <c r="AM539" s="1078"/>
      <c r="AN539" s="1083"/>
    </row>
    <row r="540" spans="1:40" ht="15.75" thickBot="1">
      <c r="A540" s="1053"/>
      <c r="B540" s="1036"/>
      <c r="C540" s="739"/>
      <c r="D540" s="1057"/>
      <c r="E540" s="1061"/>
      <c r="F540" s="1057"/>
      <c r="G540" s="1061"/>
      <c r="H540" s="24" t="s">
        <v>385</v>
      </c>
      <c r="I540" s="71" t="s">
        <v>968</v>
      </c>
      <c r="J540" s="1091"/>
      <c r="K540" s="1104"/>
      <c r="L540" s="739"/>
      <c r="M540" s="1106"/>
      <c r="N540" s="1095"/>
      <c r="O540" s="739"/>
      <c r="P540" s="23" t="s">
        <v>355</v>
      </c>
      <c r="Q540" s="22" t="s">
        <v>356</v>
      </c>
      <c r="R540" s="22">
        <f>+IFERROR(VLOOKUP(Q540,[18]DATOS!$E$2:$F$17,2,FALSE),"")</f>
        <v>15</v>
      </c>
      <c r="S540" s="1064"/>
      <c r="T540" s="1064"/>
      <c r="U540" s="1064"/>
      <c r="V540" s="1064"/>
      <c r="W540" s="1064"/>
      <c r="X540" s="1064"/>
      <c r="Y540" s="739"/>
      <c r="Z540" s="1064"/>
      <c r="AA540" s="739"/>
      <c r="AB540" s="1114"/>
      <c r="AC540" s="1073"/>
      <c r="AD540" s="1073"/>
      <c r="AE540" s="1076"/>
      <c r="AF540" s="739"/>
      <c r="AG540" s="739"/>
      <c r="AH540" s="739"/>
      <c r="AI540" s="1082"/>
      <c r="AJ540" s="1084"/>
      <c r="AK540" s="1077"/>
      <c r="AL540" s="1077"/>
      <c r="AM540" s="1078"/>
      <c r="AN540" s="1083"/>
    </row>
    <row r="541" spans="1:40" ht="15.75" thickBot="1">
      <c r="A541" s="1053"/>
      <c r="B541" s="1036"/>
      <c r="C541" s="739"/>
      <c r="D541" s="1057"/>
      <c r="E541" s="1061"/>
      <c r="F541" s="1057"/>
      <c r="G541" s="1061"/>
      <c r="H541" s="24" t="s">
        <v>387</v>
      </c>
      <c r="I541" s="71" t="s">
        <v>968</v>
      </c>
      <c r="J541" s="1091"/>
      <c r="K541" s="1104"/>
      <c r="L541" s="739"/>
      <c r="M541" s="1106"/>
      <c r="N541" s="1095"/>
      <c r="O541" s="739"/>
      <c r="P541" s="23" t="s">
        <v>360</v>
      </c>
      <c r="Q541" s="22" t="s">
        <v>361</v>
      </c>
      <c r="R541" s="22">
        <f>+IFERROR(VLOOKUP(Q541,[18]DATOS!$E$2:$F$17,2,FALSE),"")</f>
        <v>15</v>
      </c>
      <c r="S541" s="1064"/>
      <c r="T541" s="1064"/>
      <c r="U541" s="1064"/>
      <c r="V541" s="1064"/>
      <c r="W541" s="1064"/>
      <c r="X541" s="1064"/>
      <c r="Y541" s="739"/>
      <c r="Z541" s="1064"/>
      <c r="AA541" s="739"/>
      <c r="AB541" s="1114"/>
      <c r="AC541" s="1073"/>
      <c r="AD541" s="1073"/>
      <c r="AE541" s="1076"/>
      <c r="AF541" s="739"/>
      <c r="AG541" s="739"/>
      <c r="AH541" s="739"/>
      <c r="AI541" s="1082"/>
      <c r="AJ541" s="1084"/>
      <c r="AK541" s="1077"/>
      <c r="AL541" s="1077"/>
      <c r="AM541" s="1078"/>
      <c r="AN541" s="1083"/>
    </row>
    <row r="542" spans="1:40" ht="15.75" thickBot="1">
      <c r="A542" s="1053"/>
      <c r="B542" s="1036"/>
      <c r="C542" s="739"/>
      <c r="D542" s="1057"/>
      <c r="E542" s="1061"/>
      <c r="F542" s="1057"/>
      <c r="G542" s="1061"/>
      <c r="H542" s="24" t="s">
        <v>390</v>
      </c>
      <c r="I542" s="71" t="s">
        <v>968</v>
      </c>
      <c r="J542" s="1091"/>
      <c r="K542" s="1104"/>
      <c r="L542" s="739"/>
      <c r="M542" s="1106"/>
      <c r="N542" s="1095"/>
      <c r="O542" s="739"/>
      <c r="P542" s="23" t="s">
        <v>364</v>
      </c>
      <c r="Q542" s="22" t="s">
        <v>365</v>
      </c>
      <c r="R542" s="22">
        <f>+IFERROR(VLOOKUP(Q542,[18]DATOS!$E$2:$F$17,2,FALSE),"")</f>
        <v>15</v>
      </c>
      <c r="S542" s="1064"/>
      <c r="T542" s="1064"/>
      <c r="U542" s="1064"/>
      <c r="V542" s="1064"/>
      <c r="W542" s="1064"/>
      <c r="X542" s="1064"/>
      <c r="Y542" s="739"/>
      <c r="Z542" s="1064"/>
      <c r="AA542" s="739"/>
      <c r="AB542" s="1114"/>
      <c r="AC542" s="1073"/>
      <c r="AD542" s="1073"/>
      <c r="AE542" s="1076"/>
      <c r="AF542" s="739"/>
      <c r="AG542" s="739"/>
      <c r="AH542" s="739"/>
      <c r="AI542" s="1082"/>
      <c r="AJ542" s="1084"/>
      <c r="AK542" s="1077"/>
      <c r="AL542" s="1077"/>
      <c r="AM542" s="1078"/>
      <c r="AN542" s="1083"/>
    </row>
    <row r="543" spans="1:40" ht="15.75" thickBot="1">
      <c r="A543" s="1053"/>
      <c r="B543" s="1036"/>
      <c r="C543" s="739"/>
      <c r="D543" s="1057"/>
      <c r="E543" s="1061"/>
      <c r="F543" s="1057"/>
      <c r="G543" s="1061"/>
      <c r="H543" s="1096" t="s">
        <v>395</v>
      </c>
      <c r="I543" s="71" t="s">
        <v>968</v>
      </c>
      <c r="J543" s="1091"/>
      <c r="K543" s="1104"/>
      <c r="L543" s="739"/>
      <c r="M543" s="1106"/>
      <c r="N543" s="1095"/>
      <c r="O543" s="739"/>
      <c r="P543" s="23" t="s">
        <v>368</v>
      </c>
      <c r="Q543" s="22" t="s">
        <v>369</v>
      </c>
      <c r="R543" s="22">
        <f>+IFERROR(VLOOKUP(Q543,[18]DATOS!$E$2:$F$17,2,FALSE),"")</f>
        <v>15</v>
      </c>
      <c r="S543" s="1064"/>
      <c r="T543" s="1064"/>
      <c r="U543" s="1064"/>
      <c r="V543" s="1064"/>
      <c r="W543" s="1064"/>
      <c r="X543" s="1064"/>
      <c r="Y543" s="739"/>
      <c r="Z543" s="1064"/>
      <c r="AA543" s="739"/>
      <c r="AB543" s="1114"/>
      <c r="AC543" s="1073"/>
      <c r="AD543" s="1073"/>
      <c r="AE543" s="1076"/>
      <c r="AF543" s="739"/>
      <c r="AG543" s="739"/>
      <c r="AH543" s="739"/>
      <c r="AI543" s="1082"/>
      <c r="AJ543" s="1084"/>
      <c r="AK543" s="1077"/>
      <c r="AL543" s="1077"/>
      <c r="AM543" s="1078"/>
      <c r="AN543" s="1083"/>
    </row>
    <row r="544" spans="1:40" ht="15.75" thickBot="1">
      <c r="A544" s="1053"/>
      <c r="B544" s="1036"/>
      <c r="C544" s="739"/>
      <c r="D544" s="1057"/>
      <c r="E544" s="1061"/>
      <c r="F544" s="1057"/>
      <c r="G544" s="1061"/>
      <c r="H544" s="1096"/>
      <c r="I544" s="71" t="s">
        <v>968</v>
      </c>
      <c r="J544" s="1091"/>
      <c r="K544" s="1104"/>
      <c r="L544" s="739"/>
      <c r="M544" s="1106"/>
      <c r="N544" s="1095"/>
      <c r="O544" s="739"/>
      <c r="P544" s="23" t="s">
        <v>372</v>
      </c>
      <c r="Q544" s="22" t="s">
        <v>373</v>
      </c>
      <c r="R544" s="22">
        <f>+IFERROR(VLOOKUP(Q544,[18]DATOS!$E$2:$F$17,2,FALSE),"")</f>
        <v>15</v>
      </c>
      <c r="S544" s="1064"/>
      <c r="T544" s="1064"/>
      <c r="U544" s="1064"/>
      <c r="V544" s="1064"/>
      <c r="W544" s="1064"/>
      <c r="X544" s="1064"/>
      <c r="Y544" s="739"/>
      <c r="Z544" s="1064"/>
      <c r="AA544" s="739"/>
      <c r="AB544" s="1114"/>
      <c r="AC544" s="1073"/>
      <c r="AD544" s="1073"/>
      <c r="AE544" s="1076"/>
      <c r="AF544" s="739"/>
      <c r="AG544" s="739"/>
      <c r="AH544" s="739"/>
      <c r="AI544" s="1082"/>
      <c r="AJ544" s="1084"/>
      <c r="AK544" s="1077"/>
      <c r="AL544" s="1077"/>
      <c r="AM544" s="1078"/>
      <c r="AN544" s="1083"/>
    </row>
    <row r="545" spans="1:40" ht="15.75" thickBot="1">
      <c r="A545" s="1053"/>
      <c r="B545" s="1036"/>
      <c r="C545" s="739"/>
      <c r="D545" s="1057"/>
      <c r="E545" s="1061"/>
      <c r="F545" s="1057"/>
      <c r="G545" s="1061"/>
      <c r="H545" s="1079" t="s">
        <v>397</v>
      </c>
      <c r="I545" s="71" t="s">
        <v>968</v>
      </c>
      <c r="J545" s="1091"/>
      <c r="K545" s="1104"/>
      <c r="L545" s="739"/>
      <c r="M545" s="1106"/>
      <c r="N545" s="1095"/>
      <c r="O545" s="739"/>
      <c r="P545" s="23" t="s">
        <v>376</v>
      </c>
      <c r="Q545" s="26" t="s">
        <v>377</v>
      </c>
      <c r="R545" s="22">
        <f>+IFERROR(VLOOKUP(Q545,[18]DATOS!$E$2:$F$17,2,FALSE),"")</f>
        <v>10</v>
      </c>
      <c r="S545" s="1064"/>
      <c r="T545" s="1064"/>
      <c r="U545" s="1064"/>
      <c r="V545" s="1064"/>
      <c r="W545" s="1064"/>
      <c r="X545" s="1064"/>
      <c r="Y545" s="739"/>
      <c r="Z545" s="1064"/>
      <c r="AA545" s="739"/>
      <c r="AB545" s="1114"/>
      <c r="AC545" s="1073"/>
      <c r="AD545" s="1073"/>
      <c r="AE545" s="1076"/>
      <c r="AF545" s="739"/>
      <c r="AG545" s="739"/>
      <c r="AH545" s="739"/>
      <c r="AI545" s="1082"/>
      <c r="AJ545" s="1084"/>
      <c r="AK545" s="1077"/>
      <c r="AL545" s="1077"/>
      <c r="AM545" s="1078"/>
      <c r="AN545" s="1083"/>
    </row>
    <row r="546" spans="1:40" ht="15.75" thickBot="1">
      <c r="A546" s="1053"/>
      <c r="B546" s="1036"/>
      <c r="C546" s="739"/>
      <c r="D546" s="1057"/>
      <c r="E546" s="1061"/>
      <c r="F546" s="1057"/>
      <c r="G546" s="1061"/>
      <c r="H546" s="1080"/>
      <c r="I546" s="71" t="s">
        <v>968</v>
      </c>
      <c r="J546" s="1091"/>
      <c r="K546" s="1104"/>
      <c r="L546" s="739"/>
      <c r="M546" s="1106"/>
      <c r="N546" s="1061"/>
      <c r="O546" s="739"/>
      <c r="P546" s="1063"/>
      <c r="Q546" s="1063"/>
      <c r="R546" s="1063"/>
      <c r="S546" s="1064"/>
      <c r="T546" s="1064"/>
      <c r="U546" s="1064"/>
      <c r="V546" s="1064"/>
      <c r="W546" s="1064"/>
      <c r="X546" s="1064"/>
      <c r="Y546" s="739"/>
      <c r="Z546" s="1064"/>
      <c r="AA546" s="739"/>
      <c r="AB546" s="1114"/>
      <c r="AC546" s="1073"/>
      <c r="AD546" s="1073"/>
      <c r="AE546" s="1076"/>
      <c r="AF546" s="739"/>
      <c r="AG546" s="739"/>
      <c r="AH546" s="739"/>
      <c r="AI546" s="1083"/>
      <c r="AJ546" s="1116"/>
      <c r="AK546" s="1118"/>
      <c r="AL546" s="1118"/>
      <c r="AM546" s="1072"/>
      <c r="AN546" s="1083"/>
    </row>
    <row r="547" spans="1:40" ht="15.75" thickBot="1">
      <c r="A547" s="1053"/>
      <c r="B547" s="1036"/>
      <c r="C547" s="739"/>
      <c r="D547" s="1057"/>
      <c r="E547" s="1061"/>
      <c r="F547" s="1057"/>
      <c r="G547" s="1061"/>
      <c r="H547" s="1097" t="s">
        <v>398</v>
      </c>
      <c r="I547" s="71" t="s">
        <v>968</v>
      </c>
      <c r="J547" s="1091"/>
      <c r="K547" s="1104"/>
      <c r="L547" s="739"/>
      <c r="M547" s="1106"/>
      <c r="N547" s="1061"/>
      <c r="O547" s="739"/>
      <c r="P547" s="1064"/>
      <c r="Q547" s="1064"/>
      <c r="R547" s="1064"/>
      <c r="S547" s="1064"/>
      <c r="T547" s="1064"/>
      <c r="U547" s="1064"/>
      <c r="V547" s="1064"/>
      <c r="W547" s="1064"/>
      <c r="X547" s="1064"/>
      <c r="Y547" s="739"/>
      <c r="Z547" s="1064"/>
      <c r="AA547" s="739"/>
      <c r="AB547" s="1114"/>
      <c r="AC547" s="1073"/>
      <c r="AD547" s="1073"/>
      <c r="AE547" s="1076"/>
      <c r="AF547" s="739"/>
      <c r="AG547" s="739"/>
      <c r="AH547" s="739"/>
      <c r="AI547" s="1083"/>
      <c r="AJ547" s="1117"/>
      <c r="AK547" s="1119"/>
      <c r="AL547" s="1119"/>
      <c r="AM547" s="739"/>
      <c r="AN547" s="1083"/>
    </row>
    <row r="548" spans="1:40" ht="15.75" thickBot="1">
      <c r="A548" s="1053"/>
      <c r="B548" s="1036"/>
      <c r="C548" s="739"/>
      <c r="D548" s="1057"/>
      <c r="E548" s="1061"/>
      <c r="F548" s="1057"/>
      <c r="G548" s="1061"/>
      <c r="H548" s="1097"/>
      <c r="I548" s="71" t="s">
        <v>968</v>
      </c>
      <c r="J548" s="1091"/>
      <c r="K548" s="1104"/>
      <c r="L548" s="739"/>
      <c r="M548" s="1106"/>
      <c r="N548" s="1061"/>
      <c r="O548" s="739"/>
      <c r="P548" s="1064"/>
      <c r="Q548" s="1064"/>
      <c r="R548" s="1064"/>
      <c r="S548" s="1064"/>
      <c r="T548" s="1064"/>
      <c r="U548" s="1064"/>
      <c r="V548" s="1064"/>
      <c r="W548" s="1064"/>
      <c r="X548" s="1064"/>
      <c r="Y548" s="739"/>
      <c r="Z548" s="1064"/>
      <c r="AA548" s="739"/>
      <c r="AB548" s="1114"/>
      <c r="AC548" s="1073"/>
      <c r="AD548" s="1073"/>
      <c r="AE548" s="1076"/>
      <c r="AF548" s="739"/>
      <c r="AG548" s="739"/>
      <c r="AH548" s="739"/>
      <c r="AI548" s="1083"/>
      <c r="AJ548" s="1117"/>
      <c r="AK548" s="1119"/>
      <c r="AL548" s="1119"/>
      <c r="AM548" s="739"/>
      <c r="AN548" s="1083"/>
    </row>
    <row r="549" spans="1:40" ht="15.75" thickBot="1">
      <c r="A549" s="1053"/>
      <c r="B549" s="1036"/>
      <c r="C549" s="739"/>
      <c r="D549" s="1057"/>
      <c r="E549" s="1061"/>
      <c r="F549" s="1057"/>
      <c r="G549" s="1061"/>
      <c r="H549" s="1096" t="s">
        <v>399</v>
      </c>
      <c r="I549" s="71" t="s">
        <v>968</v>
      </c>
      <c r="J549" s="1091"/>
      <c r="K549" s="1104"/>
      <c r="L549" s="739"/>
      <c r="M549" s="1106"/>
      <c r="N549" s="1061"/>
      <c r="O549" s="739"/>
      <c r="P549" s="1064"/>
      <c r="Q549" s="1064"/>
      <c r="R549" s="1064"/>
      <c r="S549" s="1064"/>
      <c r="T549" s="1064"/>
      <c r="U549" s="1064"/>
      <c r="V549" s="1064"/>
      <c r="W549" s="1064"/>
      <c r="X549" s="1064"/>
      <c r="Y549" s="739"/>
      <c r="Z549" s="1064"/>
      <c r="AA549" s="739"/>
      <c r="AB549" s="1114"/>
      <c r="AC549" s="1073"/>
      <c r="AD549" s="1073"/>
      <c r="AE549" s="1076"/>
      <c r="AF549" s="739"/>
      <c r="AG549" s="739"/>
      <c r="AH549" s="739"/>
      <c r="AI549" s="1083"/>
      <c r="AJ549" s="1117"/>
      <c r="AK549" s="1119"/>
      <c r="AL549" s="1119"/>
      <c r="AM549" s="739"/>
      <c r="AN549" s="1083"/>
    </row>
    <row r="550" spans="1:40" ht="15.75" thickBot="1">
      <c r="A550" s="1053"/>
      <c r="B550" s="1036"/>
      <c r="C550" s="739"/>
      <c r="D550" s="1057"/>
      <c r="E550" s="1061"/>
      <c r="F550" s="1057"/>
      <c r="G550" s="1061"/>
      <c r="H550" s="1096"/>
      <c r="I550" s="71" t="s">
        <v>968</v>
      </c>
      <c r="J550" s="1091"/>
      <c r="K550" s="1104"/>
      <c r="L550" s="739"/>
      <c r="M550" s="1106"/>
      <c r="N550" s="1061"/>
      <c r="O550" s="739"/>
      <c r="P550" s="1064"/>
      <c r="Q550" s="1064"/>
      <c r="R550" s="1064"/>
      <c r="S550" s="1064"/>
      <c r="T550" s="1064"/>
      <c r="U550" s="1064"/>
      <c r="V550" s="1064"/>
      <c r="W550" s="1064"/>
      <c r="X550" s="1064"/>
      <c r="Y550" s="739"/>
      <c r="Z550" s="1064"/>
      <c r="AA550" s="739"/>
      <c r="AB550" s="1114"/>
      <c r="AC550" s="1073"/>
      <c r="AD550" s="1073"/>
      <c r="AE550" s="1076"/>
      <c r="AF550" s="739"/>
      <c r="AG550" s="739"/>
      <c r="AH550" s="739"/>
      <c r="AI550" s="1083"/>
      <c r="AJ550" s="1117"/>
      <c r="AK550" s="1119"/>
      <c r="AL550" s="1119"/>
      <c r="AM550" s="739"/>
      <c r="AN550" s="1083"/>
    </row>
    <row r="551" spans="1:40" ht="15.75" thickBot="1">
      <c r="A551" s="1053"/>
      <c r="B551" s="1036"/>
      <c r="C551" s="739"/>
      <c r="D551" s="1057"/>
      <c r="E551" s="1061"/>
      <c r="F551" s="1057"/>
      <c r="G551" s="1061"/>
      <c r="H551" s="1096" t="s">
        <v>400</v>
      </c>
      <c r="I551" s="71" t="s">
        <v>968</v>
      </c>
      <c r="J551" s="1091"/>
      <c r="K551" s="1104"/>
      <c r="L551" s="739"/>
      <c r="M551" s="1106"/>
      <c r="N551" s="1061"/>
      <c r="O551" s="739"/>
      <c r="P551" s="1064"/>
      <c r="Q551" s="1064"/>
      <c r="R551" s="1064"/>
      <c r="S551" s="1064"/>
      <c r="T551" s="1064"/>
      <c r="U551" s="1064"/>
      <c r="V551" s="1064"/>
      <c r="W551" s="1064"/>
      <c r="X551" s="1064"/>
      <c r="Y551" s="739"/>
      <c r="Z551" s="1064"/>
      <c r="AA551" s="739"/>
      <c r="AB551" s="1114"/>
      <c r="AC551" s="1073"/>
      <c r="AD551" s="1073"/>
      <c r="AE551" s="1076"/>
      <c r="AF551" s="739"/>
      <c r="AG551" s="739"/>
      <c r="AH551" s="739"/>
      <c r="AI551" s="1083"/>
      <c r="AJ551" s="1117"/>
      <c r="AK551" s="1119"/>
      <c r="AL551" s="1119"/>
      <c r="AM551" s="739"/>
      <c r="AN551" s="1083"/>
    </row>
    <row r="552" spans="1:40" ht="15.75" thickBot="1">
      <c r="A552" s="1053"/>
      <c r="B552" s="1036"/>
      <c r="C552" s="739"/>
      <c r="D552" s="1057"/>
      <c r="E552" s="1061"/>
      <c r="F552" s="1057"/>
      <c r="G552" s="1061"/>
      <c r="H552" s="1096"/>
      <c r="I552" s="71" t="s">
        <v>968</v>
      </c>
      <c r="J552" s="1091"/>
      <c r="K552" s="1104"/>
      <c r="L552" s="739"/>
      <c r="M552" s="1106"/>
      <c r="N552" s="1061"/>
      <c r="O552" s="739"/>
      <c r="P552" s="1064"/>
      <c r="Q552" s="1064"/>
      <c r="R552" s="1064"/>
      <c r="S552" s="1064"/>
      <c r="T552" s="1064"/>
      <c r="U552" s="1064"/>
      <c r="V552" s="1064"/>
      <c r="W552" s="1064"/>
      <c r="X552" s="1064"/>
      <c r="Y552" s="739"/>
      <c r="Z552" s="1064"/>
      <c r="AA552" s="739"/>
      <c r="AB552" s="1114"/>
      <c r="AC552" s="1073"/>
      <c r="AD552" s="1073"/>
      <c r="AE552" s="1076"/>
      <c r="AF552" s="739"/>
      <c r="AG552" s="739"/>
      <c r="AH552" s="739"/>
      <c r="AI552" s="1083"/>
      <c r="AJ552" s="1117"/>
      <c r="AK552" s="1119"/>
      <c r="AL552" s="1119"/>
      <c r="AM552" s="739"/>
      <c r="AN552" s="1083"/>
    </row>
    <row r="553" spans="1:40" ht="15.75" thickBot="1">
      <c r="A553" s="1053"/>
      <c r="B553" s="1036"/>
      <c r="C553" s="739"/>
      <c r="D553" s="1057"/>
      <c r="E553" s="1061"/>
      <c r="F553" s="1057"/>
      <c r="G553" s="1061"/>
      <c r="H553" s="1079" t="s">
        <v>401</v>
      </c>
      <c r="I553" s="71" t="s">
        <v>968</v>
      </c>
      <c r="J553" s="1091"/>
      <c r="K553" s="1104"/>
      <c r="L553" s="739"/>
      <c r="M553" s="1106"/>
      <c r="N553" s="1061"/>
      <c r="O553" s="739"/>
      <c r="P553" s="1064"/>
      <c r="Q553" s="1064"/>
      <c r="R553" s="1064"/>
      <c r="S553" s="1064"/>
      <c r="T553" s="1064"/>
      <c r="U553" s="1064"/>
      <c r="V553" s="1064"/>
      <c r="W553" s="1064"/>
      <c r="X553" s="1064"/>
      <c r="Y553" s="739"/>
      <c r="Z553" s="1064"/>
      <c r="AA553" s="739"/>
      <c r="AB553" s="1114"/>
      <c r="AC553" s="1073"/>
      <c r="AD553" s="1073"/>
      <c r="AE553" s="1076"/>
      <c r="AF553" s="739"/>
      <c r="AG553" s="739"/>
      <c r="AH553" s="739"/>
      <c r="AI553" s="1083"/>
      <c r="AJ553" s="1117"/>
      <c r="AK553" s="1119"/>
      <c r="AL553" s="1119"/>
      <c r="AM553" s="739"/>
      <c r="AN553" s="1083"/>
    </row>
    <row r="554" spans="1:40" ht="15.75" thickBot="1">
      <c r="A554" s="1053"/>
      <c r="B554" s="1036"/>
      <c r="C554" s="739"/>
      <c r="D554" s="1057"/>
      <c r="E554" s="1061"/>
      <c r="F554" s="1057"/>
      <c r="G554" s="1061"/>
      <c r="H554" s="1080"/>
      <c r="I554" s="71" t="s">
        <v>968</v>
      </c>
      <c r="J554" s="1091"/>
      <c r="K554" s="1104"/>
      <c r="L554" s="739"/>
      <c r="M554" s="1106"/>
      <c r="N554" s="1061"/>
      <c r="O554" s="739"/>
      <c r="P554" s="1064"/>
      <c r="Q554" s="1064"/>
      <c r="R554" s="1064"/>
      <c r="S554" s="1064"/>
      <c r="T554" s="1064"/>
      <c r="U554" s="1064"/>
      <c r="V554" s="1064"/>
      <c r="W554" s="1064"/>
      <c r="X554" s="1064"/>
      <c r="Y554" s="739"/>
      <c r="Z554" s="1064"/>
      <c r="AA554" s="739"/>
      <c r="AB554" s="1114"/>
      <c r="AC554" s="1073"/>
      <c r="AD554" s="1073"/>
      <c r="AE554" s="1076"/>
      <c r="AF554" s="739"/>
      <c r="AG554" s="739"/>
      <c r="AH554" s="739"/>
      <c r="AI554" s="1083"/>
      <c r="AJ554" s="1117"/>
      <c r="AK554" s="1119"/>
      <c r="AL554" s="1119"/>
      <c r="AM554" s="739"/>
      <c r="AN554" s="1083"/>
    </row>
    <row r="555" spans="1:40" ht="15.75" thickBot="1">
      <c r="A555" s="1053"/>
      <c r="B555" s="1036"/>
      <c r="C555" s="739"/>
      <c r="D555" s="1057"/>
      <c r="E555" s="1061"/>
      <c r="F555" s="1057"/>
      <c r="G555" s="1061"/>
      <c r="H555" s="1086" t="s">
        <v>402</v>
      </c>
      <c r="I555" s="71" t="s">
        <v>968</v>
      </c>
      <c r="J555" s="1091"/>
      <c r="K555" s="1104"/>
      <c r="L555" s="739"/>
      <c r="M555" s="1106"/>
      <c r="N555" s="1061"/>
      <c r="O555" s="739"/>
      <c r="P555" s="1064"/>
      <c r="Q555" s="1064"/>
      <c r="R555" s="1064"/>
      <c r="S555" s="1064"/>
      <c r="T555" s="1064"/>
      <c r="U555" s="1064"/>
      <c r="V555" s="1064"/>
      <c r="W555" s="1064"/>
      <c r="X555" s="1064"/>
      <c r="Y555" s="739"/>
      <c r="Z555" s="1064"/>
      <c r="AA555" s="739"/>
      <c r="AB555" s="1114"/>
      <c r="AC555" s="1073"/>
      <c r="AD555" s="1073"/>
      <c r="AE555" s="1076"/>
      <c r="AF555" s="739"/>
      <c r="AG555" s="739"/>
      <c r="AH555" s="739"/>
      <c r="AI555" s="1083"/>
      <c r="AJ555" s="1117"/>
      <c r="AK555" s="1119"/>
      <c r="AL555" s="1119"/>
      <c r="AM555" s="739"/>
      <c r="AN555" s="1083"/>
    </row>
    <row r="556" spans="1:40" ht="15.75" thickBot="1">
      <c r="A556" s="1054"/>
      <c r="B556" s="1037"/>
      <c r="C556" s="739"/>
      <c r="D556" s="1058"/>
      <c r="E556" s="1061"/>
      <c r="F556" s="1058"/>
      <c r="G556" s="1062"/>
      <c r="H556" s="1087"/>
      <c r="I556" s="71" t="s">
        <v>968</v>
      </c>
      <c r="J556" s="1092"/>
      <c r="K556" s="1104"/>
      <c r="L556" s="739"/>
      <c r="M556" s="1107"/>
      <c r="N556" s="1061"/>
      <c r="O556" s="739"/>
      <c r="P556" s="1064"/>
      <c r="Q556" s="1064"/>
      <c r="R556" s="1064"/>
      <c r="S556" s="1064"/>
      <c r="T556" s="1064"/>
      <c r="U556" s="1064"/>
      <c r="V556" s="1064"/>
      <c r="W556" s="1064"/>
      <c r="X556" s="1064"/>
      <c r="Y556" s="739"/>
      <c r="Z556" s="1064"/>
      <c r="AA556" s="739"/>
      <c r="AB556" s="1114"/>
      <c r="AC556" s="1074"/>
      <c r="AD556" s="1074"/>
      <c r="AE556" s="1008"/>
      <c r="AF556" s="739"/>
      <c r="AG556" s="739"/>
      <c r="AH556" s="739"/>
      <c r="AI556" s="1083"/>
      <c r="AJ556" s="1117"/>
      <c r="AK556" s="1119"/>
      <c r="AL556" s="1119"/>
      <c r="AM556" s="739"/>
      <c r="AN556" s="1083"/>
    </row>
    <row r="557" spans="1:40" ht="45" customHeight="1" thickBot="1">
      <c r="A557" s="1052">
        <v>20</v>
      </c>
      <c r="B557" s="1035" t="s">
        <v>1228</v>
      </c>
      <c r="C557" s="1403" t="s">
        <v>1229</v>
      </c>
      <c r="D557" s="1403" t="s">
        <v>334</v>
      </c>
      <c r="E557" s="1405" t="s">
        <v>1230</v>
      </c>
      <c r="F557" s="1403" t="s">
        <v>1231</v>
      </c>
      <c r="G557" s="1060" t="s">
        <v>338</v>
      </c>
      <c r="H557" s="49" t="s">
        <v>339</v>
      </c>
      <c r="I557" s="71" t="s">
        <v>968</v>
      </c>
      <c r="J557" s="1407">
        <f>COUNTIF(I557:I582,[3]DATOS!$D$24)</f>
        <v>26</v>
      </c>
      <c r="K557" s="1103" t="str">
        <f>+IF(AND(J557&lt;6,J557&gt;0),"Moderado",IF(AND(J557&lt;12,J557&gt;5),"Mayor",IF(AND(J557&lt;20,J557&gt;11),"Catastrófico","Responda las Preguntas de Impacto")))</f>
        <v>Responda las Preguntas de Impacto</v>
      </c>
      <c r="L557" s="1055" t="str">
        <f>IF(AND(EXACT(G557,"Rara vez"),(EXACT(K557,"Moderado"))),"Moderado",IF(AND(EXACT(G557,"Rara vez"),(EXACT(K557,"Mayor"))),"Alto",IF(AND(EXACT(G557,"Rara vez"),(EXACT(K557,"Catastrófico"))),"Extremo",IF(AND(EXACT(G557,"Improbable"),(EXACT(K557,"Moderado"))),"Moderado",IF(AND(EXACT(G557,"Improbable"),(EXACT(K557,"Mayor"))),"Alto",IF(AND(EXACT(G557,"Improbable"),(EXACT(K557,"Catastrófico"))),"Extremo",IF(AND(EXACT(G557,"Posible"),(EXACT(K557,"Moderado"))),"Alto",IF(AND(EXACT(G557,"Posible"),(EXACT(K557,"Mayor"))),"Extremo",IF(AND(EXACT(G557,"Posible"),(EXACT(K557,"Catastrófico"))),"Extremo",IF(AND(EXACT(G557,"Probable"),(EXACT(K557,"Moderado"))),"Alto",IF(AND(EXACT(G557,"Probable"),(EXACT(K557,"Mayor"))),"Extremo",IF(AND(EXACT(G557,"Probable"),(EXACT(K557,"Catastrófico"))),"Extremo",IF(AND(EXACT(G557,"Casi Seguro"),(EXACT(K557,"Moderado"))),"Extremo",IF(AND(EXACT(G557,"Casi Seguro"),(EXACT(K557,"Mayor"))),"Extremo",IF(AND(EXACT(G557,"Casi Seguro"),(EXACT(K557,"Catastrófico"))),"Extremo","")))))))))))))))</f>
        <v/>
      </c>
      <c r="M557" s="1105" t="str">
        <f>IF(EXACT(L557,"Bajo"),"Evitar el Riesgo, Reducir el Riesgo, Compartir el Riesg",IF(EXACT(L557,"Moderado"),"Evitar el Riesgo, Reducir el Riesgo, Compartir el Riesgo",IF(EXACT(L557,"Alto"),"Evitar el Riesgo, Reducir el Riesgo, Compartir el Riesgo",IF(EXACT(L557,"Extremo"),"Evitar el Riesgo, Reducir el Riesgo, Compartir el Riesgo",""))))</f>
        <v/>
      </c>
      <c r="N557" s="1409" t="s">
        <v>1232</v>
      </c>
      <c r="O557" s="1099" t="s">
        <v>343</v>
      </c>
      <c r="P557" s="50" t="s">
        <v>344</v>
      </c>
      <c r="Q557" s="22" t="s">
        <v>345</v>
      </c>
      <c r="R557" s="22">
        <f>+IFERROR(VLOOKUP(Q557,[18]DATOS!$E$2:$F$17,2,FALSE),"")</f>
        <v>15</v>
      </c>
      <c r="S557" s="1100">
        <f>SUM(R557:R564)</f>
        <v>100</v>
      </c>
      <c r="T557" s="1411" t="str">
        <f>+IF(AND(S557&lt;=100,S557&gt;=96),"Fuerte",IF(AND(S557&lt;=95,S557&gt;=86),"Moderado",IF(AND(S557&lt;=85,J557&gt;=0),"Débil"," ")))</f>
        <v>Fuerte</v>
      </c>
      <c r="U557" s="1411" t="s">
        <v>346</v>
      </c>
      <c r="V557" s="1411" t="str">
        <f>IF(AND(EXACT(T557,"Fuerte"),(EXACT(U557,"Fuerte"))),"Fuerte",IF(AND(EXACT(T557,"Fuerte"),(EXACT(U557,"Moderado"))),"Moderado",IF(AND(EXACT(T557,"Fuerte"),(EXACT(U557,"Débil"))),"Débil",IF(AND(EXACT(T557,"Moderado"),(EXACT(U557,"Fuerte"))),"Moderado",IF(AND(EXACT(T557,"Moderado"),(EXACT(U557,"Moderado"))),"Moderado",IF(AND(EXACT(T557,"Moderado"),(EXACT(U557,"Débil"))),"Débil",IF(AND(EXACT(T557,"Débil"),(EXACT(U557,"Fuerte"))),"Débil",IF(AND(EXACT(T557,"Débil"),(EXACT(U557,"Moderado"))),"Débil",IF(AND(EXACT(T557,"Débil"),(EXACT(U557,"Débil"))),"Débil",)))))))))</f>
        <v>Fuerte</v>
      </c>
      <c r="W557" s="1411">
        <f>IF(V557="Fuerte",100,IF(V557="Moderado",50,IF(V557="Débil",0)))</f>
        <v>100</v>
      </c>
      <c r="X557" s="1156">
        <f>AVERAGE(W557:W582)</f>
        <v>100</v>
      </c>
      <c r="Y557" s="1055" t="s">
        <v>1233</v>
      </c>
      <c r="Z557" s="1415" t="s">
        <v>1234</v>
      </c>
      <c r="AA557" s="1416" t="s">
        <v>1235</v>
      </c>
      <c r="AB557" s="1418" t="str">
        <f>+IF(X557=100,"Fuerte",IF(AND(X557&lt;=99,X557&gt;=50),"Moderado",IF(X557&lt;50,"Débil"," ")))</f>
        <v>Fuerte</v>
      </c>
      <c r="AC557" s="1073" t="s">
        <v>349</v>
      </c>
      <c r="AD557" s="1073" t="s">
        <v>349</v>
      </c>
      <c r="AE557" s="1075" t="str">
        <f>IF(AND(OR(AD557="Directamente",AD557="Indirectamente",AD557="No Disminuye"),(AB557="Fuerte"),(AC557="Directamente"),(OR(G557="Rara vez",G557="Improbable",G557="Posible"))),"Rara vez",IF(AND(OR(AD557="Directamente",AD557="Indirectamente",AD557="No Disminuye"),(AB557="Fuerte"),(AC557="Directamente"),(G557="Probable")),"Improbable",IF(AND(OR(AD557="Directamente",AD557="Indirectamente",AD557="No Disminuye"),(AB557="Fuerte"),(AC557="Directamente"),(G557="Casi Seguro")),"Posible",IF(AND(AD557="Directamente",AC557="No disminuye",AB557="Fuerte"),G557,IF(AND(OR(AD557="Directamente",AD557="Indirectamente",AD557="No Disminuye"),AB557="Moderado",AC557="Directamente",(OR(G557="Rara vez",G557="Improbable"))),"Rara vez",IF(AND(OR(AD557="Directamente",AD557="Indirectamente",AD557="No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disminuye",AB557="Moderado"),G557,IF(AB557="Débil",G557," ESTA COMBINACION NO ESTÁ CONTEMPLADA EN LA METODOLOGÍA "))))))))))</f>
        <v>Rara vez</v>
      </c>
      <c r="AF557" s="1055" t="str">
        <f>IF(AND(OR(AD557="Directamente",AD557="Indirectamente",AD557="No Disminuye"),AB557="Moderado",AC557="Directamente",(OR(G557="Raro",G557="Improbable"))),"Raro",IF(AND(OR(AD557="Directamente",AD557="Indirectamente",AD557="No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 ")))))</f>
        <v xml:space="preserve"> </v>
      </c>
      <c r="AG557" s="1055" t="str">
        <f>K557</f>
        <v>Responda las Preguntas de Impacto</v>
      </c>
      <c r="AH557" s="1055" t="str">
        <f>IF(AND(EXACT(AE557,"Rara vez"),(EXACT(AG557,"Moderado"))),"Moderado",IF(AND(EXACT(AE557,"Rara vez"),(EXACT(AG557,"Mayor"))),"Alto",IF(AND(EXACT(AE557,"Rara vez"),(EXACT(AG557,"Catastrófico"))),"Extremo",IF(AND(EXACT(AE557,"Improbable"),(EXACT(AG557,"Moderado"))),"Moderado",IF(AND(EXACT(AE557,"Improbable"),(EXACT(AG557,"Mayor"))),"Alto",IF(AND(EXACT(AE557,"Improbable"),(EXACT(AG557,"Catastrófico"))),"Extremo",IF(AND(EXACT(AE557,"Posible"),(EXACT(AG557,"Moderado"))),"Alto",IF(AND(EXACT(AE557,"Posible"),(EXACT(AG557,"Mayor"))),"Extremo",IF(AND(EXACT(AE557,"Posible"),(EXACT(AG557,"Catastrófico"))),"Extremo",IF(AND(EXACT(AE557,"Probable"),(EXACT(AG557,"Moderado"))),"Alto",IF(AND(EXACT(AE557,"Probable"),(EXACT(AG557,"Mayor"))),"Extremo",IF(AND(EXACT(AE557,"Probable"),(EXACT(AG557,"Catastrófico"))),"Extremo",IF(AND(EXACT(AE557,"Casi Seguro"),(EXACT(AG557,"Moderado"))),"Extremo",IF(AND(EXACT(AE557,"Casi Seguro"),(EXACT(AG557,"Mayor"))),"Extremo",IF(AND(EXACT(AE557,"Casi Seguro"),(EXACT(AG557,"Catastrófico"))),"Extremo","")))))))))))))))</f>
        <v/>
      </c>
      <c r="AI557" s="1081" t="str">
        <f>IF(EXACT(AH557,"Bajo"),"Evitar el Riesgo, Reducir el Riesgo, Compartir el Riesgo",IF(EXACT(AH557,"Moderado"),"Evitar el Riesgo, Reducir el Riesgo, Compartir el Riesgo",IF(EXACT(AH557,"Alto"),"Evitar el Riesgo, Reducir el Riesgo, Compartir el Riesgo",IF(EXACT(AH557,"Extremo"),"Evitar el Riesgo, Reducir el Riesgo, Compartir el Riesgo",""))))</f>
        <v/>
      </c>
      <c r="AJ557" s="1398" t="s">
        <v>1236</v>
      </c>
      <c r="AK557" s="1085">
        <v>43556</v>
      </c>
      <c r="AL557" s="1085">
        <v>43830</v>
      </c>
      <c r="AM557" s="1068" t="s">
        <v>1233</v>
      </c>
      <c r="AN557" s="1399" t="s">
        <v>1237</v>
      </c>
    </row>
    <row r="558" spans="1:40" ht="49.5" customHeight="1" thickBot="1">
      <c r="A558" s="1053"/>
      <c r="B558" s="1036"/>
      <c r="C558" s="926"/>
      <c r="D558" s="926"/>
      <c r="E558" s="1406"/>
      <c r="F558" s="926"/>
      <c r="G558" s="1061"/>
      <c r="H558" s="70" t="s">
        <v>354</v>
      </c>
      <c r="I558" s="71" t="s">
        <v>968</v>
      </c>
      <c r="J558" s="1091"/>
      <c r="K558" s="1104"/>
      <c r="L558" s="739"/>
      <c r="M558" s="1106"/>
      <c r="N558" s="1410"/>
      <c r="O558" s="1078"/>
      <c r="P558" s="26" t="s">
        <v>355</v>
      </c>
      <c r="Q558" s="22" t="s">
        <v>356</v>
      </c>
      <c r="R558" s="22">
        <f>+IFERROR(VLOOKUP(Q558,[18]DATOS!$E$2:$F$17,2,FALSE),"")</f>
        <v>15</v>
      </c>
      <c r="S558" s="1101"/>
      <c r="T558" s="1093"/>
      <c r="U558" s="1093"/>
      <c r="V558" s="1093"/>
      <c r="W558" s="1093"/>
      <c r="X558" s="1064"/>
      <c r="Y558" s="739"/>
      <c r="Z558" s="1064"/>
      <c r="AA558" s="1417"/>
      <c r="AB558" s="1114"/>
      <c r="AC558" s="1073"/>
      <c r="AD558" s="1073"/>
      <c r="AE558" s="1076"/>
      <c r="AF558" s="739"/>
      <c r="AG558" s="739"/>
      <c r="AH558" s="739"/>
      <c r="AI558" s="1082"/>
      <c r="AJ558" s="1084"/>
      <c r="AK558" s="1066"/>
      <c r="AL558" s="1066"/>
      <c r="AM558" s="1069"/>
      <c r="AN558" s="1400"/>
    </row>
    <row r="559" spans="1:40" ht="54" customHeight="1" thickBot="1">
      <c r="A559" s="1053"/>
      <c r="B559" s="1036"/>
      <c r="C559" s="926"/>
      <c r="D559" s="926"/>
      <c r="E559" s="1406"/>
      <c r="F559" s="926"/>
      <c r="G559" s="1061"/>
      <c r="H559" s="70" t="s">
        <v>358</v>
      </c>
      <c r="I559" s="71" t="s">
        <v>968</v>
      </c>
      <c r="J559" s="1091"/>
      <c r="K559" s="1104"/>
      <c r="L559" s="739"/>
      <c r="M559" s="1106"/>
      <c r="N559" s="1410"/>
      <c r="O559" s="1078"/>
      <c r="P559" s="26" t="s">
        <v>360</v>
      </c>
      <c r="Q559" s="22" t="s">
        <v>361</v>
      </c>
      <c r="R559" s="22">
        <f>+IFERROR(VLOOKUP(Q559,[18]DATOS!$E$2:$F$17,2,FALSE),"")</f>
        <v>15</v>
      </c>
      <c r="S559" s="1101"/>
      <c r="T559" s="1093"/>
      <c r="U559" s="1093"/>
      <c r="V559" s="1093"/>
      <c r="W559" s="1093"/>
      <c r="X559" s="1064"/>
      <c r="Y559" s="739"/>
      <c r="Z559" s="1064"/>
      <c r="AA559" s="1417"/>
      <c r="AB559" s="1114"/>
      <c r="AC559" s="1073"/>
      <c r="AD559" s="1073"/>
      <c r="AE559" s="1076"/>
      <c r="AF559" s="739"/>
      <c r="AG559" s="739"/>
      <c r="AH559" s="739"/>
      <c r="AI559" s="1082"/>
      <c r="AJ559" s="1084"/>
      <c r="AK559" s="1066"/>
      <c r="AL559" s="1066"/>
      <c r="AM559" s="1069"/>
      <c r="AN559" s="1400"/>
    </row>
    <row r="560" spans="1:40" ht="49.5" customHeight="1" thickBot="1">
      <c r="A560" s="1053"/>
      <c r="B560" s="1036"/>
      <c r="C560" s="926"/>
      <c r="D560" s="926"/>
      <c r="E560" s="1412" t="s">
        <v>1238</v>
      </c>
      <c r="F560" s="926"/>
      <c r="G560" s="1061"/>
      <c r="H560" s="70" t="s">
        <v>363</v>
      </c>
      <c r="I560" s="71" t="s">
        <v>968</v>
      </c>
      <c r="J560" s="1091"/>
      <c r="K560" s="1104"/>
      <c r="L560" s="739"/>
      <c r="M560" s="1106"/>
      <c r="N560" s="1410"/>
      <c r="O560" s="1078"/>
      <c r="P560" s="26" t="s">
        <v>364</v>
      </c>
      <c r="Q560" s="22" t="s">
        <v>365</v>
      </c>
      <c r="R560" s="22">
        <f>+IFERROR(VLOOKUP(Q560,[18]DATOS!$E$2:$F$17,2,FALSE),"")</f>
        <v>15</v>
      </c>
      <c r="S560" s="1101"/>
      <c r="T560" s="1093"/>
      <c r="U560" s="1093"/>
      <c r="V560" s="1093"/>
      <c r="W560" s="1093"/>
      <c r="X560" s="1064"/>
      <c r="Y560" s="739"/>
      <c r="Z560" s="1064"/>
      <c r="AA560" s="1417"/>
      <c r="AB560" s="1114"/>
      <c r="AC560" s="1073"/>
      <c r="AD560" s="1073"/>
      <c r="AE560" s="1076"/>
      <c r="AF560" s="739"/>
      <c r="AG560" s="739"/>
      <c r="AH560" s="739"/>
      <c r="AI560" s="1082"/>
      <c r="AJ560" s="1084"/>
      <c r="AK560" s="1066"/>
      <c r="AL560" s="1066"/>
      <c r="AM560" s="1069"/>
      <c r="AN560" s="1400"/>
    </row>
    <row r="561" spans="1:40" ht="15" customHeight="1" thickBot="1">
      <c r="A561" s="1053"/>
      <c r="B561" s="1036"/>
      <c r="C561" s="926"/>
      <c r="D561" s="926"/>
      <c r="E561" s="1397"/>
      <c r="F561" s="926"/>
      <c r="G561" s="1061"/>
      <c r="H561" s="70" t="s">
        <v>367</v>
      </c>
      <c r="I561" s="71" t="s">
        <v>968</v>
      </c>
      <c r="J561" s="1091"/>
      <c r="K561" s="1104"/>
      <c r="L561" s="739"/>
      <c r="M561" s="1106"/>
      <c r="N561" s="1410"/>
      <c r="O561" s="1078"/>
      <c r="P561" s="26" t="s">
        <v>368</v>
      </c>
      <c r="Q561" s="22" t="s">
        <v>369</v>
      </c>
      <c r="R561" s="22">
        <f>+IFERROR(VLOOKUP(Q561,[18]DATOS!$E$2:$F$17,2,FALSE),"")</f>
        <v>15</v>
      </c>
      <c r="S561" s="1101"/>
      <c r="T561" s="1093"/>
      <c r="U561" s="1093"/>
      <c r="V561" s="1093"/>
      <c r="W561" s="1093"/>
      <c r="X561" s="1064"/>
      <c r="Y561" s="739"/>
      <c r="Z561" s="1064"/>
      <c r="AA561" s="1417"/>
      <c r="AB561" s="1114"/>
      <c r="AC561" s="1073"/>
      <c r="AD561" s="1073"/>
      <c r="AE561" s="1076"/>
      <c r="AF561" s="739"/>
      <c r="AG561" s="739"/>
      <c r="AH561" s="739"/>
      <c r="AI561" s="1082"/>
      <c r="AJ561" s="1084"/>
      <c r="AK561" s="1066"/>
      <c r="AL561" s="1066"/>
      <c r="AM561" s="1069"/>
      <c r="AN561" s="1400"/>
    </row>
    <row r="562" spans="1:40" ht="69.75" customHeight="1" thickBot="1">
      <c r="A562" s="1053"/>
      <c r="B562" s="1036"/>
      <c r="C562" s="926"/>
      <c r="D562" s="926"/>
      <c r="E562" s="1397"/>
      <c r="F562" s="926"/>
      <c r="G562" s="1061"/>
      <c r="H562" s="70" t="s">
        <v>371</v>
      </c>
      <c r="I562" s="71" t="s">
        <v>968</v>
      </c>
      <c r="J562" s="1091"/>
      <c r="K562" s="1104"/>
      <c r="L562" s="739"/>
      <c r="M562" s="1106"/>
      <c r="N562" s="1410"/>
      <c r="O562" s="1078"/>
      <c r="P562" s="27" t="s">
        <v>372</v>
      </c>
      <c r="Q562" s="22" t="s">
        <v>373</v>
      </c>
      <c r="R562" s="22">
        <v>10</v>
      </c>
      <c r="S562" s="1101"/>
      <c r="T562" s="1093"/>
      <c r="U562" s="1093"/>
      <c r="V562" s="1093"/>
      <c r="W562" s="1093"/>
      <c r="X562" s="1064"/>
      <c r="Y562" s="739"/>
      <c r="Z562" s="1064"/>
      <c r="AA562" s="1417"/>
      <c r="AB562" s="1114"/>
      <c r="AC562" s="1073"/>
      <c r="AD562" s="1073"/>
      <c r="AE562" s="1076"/>
      <c r="AF562" s="739"/>
      <c r="AG562" s="739"/>
      <c r="AH562" s="739"/>
      <c r="AI562" s="1082"/>
      <c r="AJ562" s="1084"/>
      <c r="AK562" s="1066"/>
      <c r="AL562" s="1066"/>
      <c r="AM562" s="1069"/>
      <c r="AN562" s="1400"/>
    </row>
    <row r="563" spans="1:40" ht="47.25" customHeight="1" thickBot="1">
      <c r="A563" s="1053"/>
      <c r="B563" s="1036"/>
      <c r="C563" s="926"/>
      <c r="D563" s="926"/>
      <c r="E563" s="1397"/>
      <c r="F563" s="926"/>
      <c r="G563" s="1061"/>
      <c r="H563" s="70" t="s">
        <v>375</v>
      </c>
      <c r="I563" s="71" t="s">
        <v>968</v>
      </c>
      <c r="J563" s="1091"/>
      <c r="K563" s="1104"/>
      <c r="L563" s="739"/>
      <c r="M563" s="1106"/>
      <c r="N563" s="1410"/>
      <c r="O563" s="1078"/>
      <c r="P563" s="26" t="s">
        <v>376</v>
      </c>
      <c r="Q563" s="26" t="s">
        <v>377</v>
      </c>
      <c r="R563" s="26">
        <v>15</v>
      </c>
      <c r="S563" s="1101"/>
      <c r="T563" s="1093"/>
      <c r="U563" s="1093"/>
      <c r="V563" s="1093"/>
      <c r="W563" s="1093"/>
      <c r="X563" s="1064"/>
      <c r="Y563" s="739"/>
      <c r="Z563" s="1064"/>
      <c r="AA563" s="1417"/>
      <c r="AB563" s="1114"/>
      <c r="AC563" s="1073"/>
      <c r="AD563" s="1073"/>
      <c r="AE563" s="1076"/>
      <c r="AF563" s="739"/>
      <c r="AG563" s="739"/>
      <c r="AH563" s="739"/>
      <c r="AI563" s="1082"/>
      <c r="AJ563" s="1084"/>
      <c r="AK563" s="1066"/>
      <c r="AL563" s="1066"/>
      <c r="AM563" s="1069"/>
      <c r="AN563" s="1400"/>
    </row>
    <row r="564" spans="1:40" ht="121.5" customHeight="1" thickBot="1">
      <c r="A564" s="1053"/>
      <c r="B564" s="1036"/>
      <c r="C564" s="926"/>
      <c r="D564" s="926"/>
      <c r="E564" s="1413"/>
      <c r="F564" s="926"/>
      <c r="G564" s="1061"/>
      <c r="H564" s="70" t="s">
        <v>379</v>
      </c>
      <c r="I564" s="71" t="s">
        <v>968</v>
      </c>
      <c r="J564" s="1091"/>
      <c r="K564" s="1104"/>
      <c r="L564" s="739"/>
      <c r="M564" s="1106"/>
      <c r="N564" s="1410"/>
      <c r="O564" s="1078"/>
      <c r="P564" s="25"/>
      <c r="Q564" s="25"/>
      <c r="R564" s="25"/>
      <c r="S564" s="1102"/>
      <c r="T564" s="1093"/>
      <c r="U564" s="1093"/>
      <c r="V564" s="1093"/>
      <c r="W564" s="1093"/>
      <c r="X564" s="1064"/>
      <c r="Y564" s="1059"/>
      <c r="Z564" s="1088"/>
      <c r="AA564" s="772"/>
      <c r="AB564" s="1114"/>
      <c r="AC564" s="1073"/>
      <c r="AD564" s="1073"/>
      <c r="AE564" s="1076"/>
      <c r="AF564" s="739"/>
      <c r="AG564" s="739"/>
      <c r="AH564" s="739"/>
      <c r="AI564" s="1082"/>
      <c r="AJ564" s="1084"/>
      <c r="AK564" s="1067"/>
      <c r="AL564" s="1067"/>
      <c r="AM564" s="1070"/>
      <c r="AN564" s="1400"/>
    </row>
    <row r="565" spans="1:40" ht="42.75" customHeight="1" thickBot="1">
      <c r="A565" s="1053"/>
      <c r="B565" s="1036"/>
      <c r="C565" s="926"/>
      <c r="D565" s="926"/>
      <c r="E565" s="1393" t="s">
        <v>1239</v>
      </c>
      <c r="F565" s="926"/>
      <c r="G565" s="1061"/>
      <c r="H565" s="70" t="s">
        <v>381</v>
      </c>
      <c r="I565" s="71" t="s">
        <v>968</v>
      </c>
      <c r="J565" s="1091"/>
      <c r="K565" s="1104"/>
      <c r="L565" s="739"/>
      <c r="M565" s="1106"/>
      <c r="N565" s="1394" t="s">
        <v>1240</v>
      </c>
      <c r="O565" s="1055" t="s">
        <v>343</v>
      </c>
      <c r="P565" s="22" t="s">
        <v>344</v>
      </c>
      <c r="Q565" s="22" t="s">
        <v>345</v>
      </c>
      <c r="R565" s="22">
        <f>+IFERROR(VLOOKUP(Q565,[18]DATOS!$E$2:$F$17,2,FALSE),"")</f>
        <v>15</v>
      </c>
      <c r="S565" s="1063">
        <f>SUM(R565:R574)</f>
        <v>100</v>
      </c>
      <c r="T565" s="1063" t="str">
        <f>+IF(AND(S565&lt;=100,S565&gt;=96),"Fuerte",IF(AND(S565&lt;=95,S565&gt;=86),"Moderado",IF(AND(S565&lt;=85,J565&gt;=0),"Débil"," ")))</f>
        <v>Fuerte</v>
      </c>
      <c r="U565" s="1063" t="s">
        <v>346</v>
      </c>
      <c r="V565" s="1063" t="str">
        <f>IF(AND(EXACT(T565,"Fuerte"),(EXACT(U565,"Fuerte"))),"Fuerte",IF(AND(EXACT(T565,"Fuerte"),(EXACT(U565,"Moderado"))),"Moderado",IF(AND(EXACT(T565,"Fuerte"),(EXACT(U565,"Débil"))),"Débil",IF(AND(EXACT(T565,"Moderado"),(EXACT(U565,"Fuerte"))),"Moderado",IF(AND(EXACT(T565,"Moderado"),(EXACT(U565,"Moderado"))),"Moderado",IF(AND(EXACT(T565,"Moderado"),(EXACT(U565,"Débil"))),"Débil",IF(AND(EXACT(T565,"Débil"),(EXACT(U565,"Fuerte"))),"Débil",IF(AND(EXACT(T565,"Débil"),(EXACT(U565,"Moderado"))),"Débil",IF(AND(EXACT(T565,"Débil"),(EXACT(U565,"Débil"))),"Débil",)))))))))</f>
        <v>Fuerte</v>
      </c>
      <c r="W565" s="1063">
        <f>IF(V565="Fuerte",100,IF(V565="Moderado",50,IF(V565="Débil",0)))</f>
        <v>100</v>
      </c>
      <c r="X565" s="1064"/>
      <c r="Y565" s="1072" t="s">
        <v>1241</v>
      </c>
      <c r="Z565" s="1115" t="s">
        <v>1234</v>
      </c>
      <c r="AA565" s="1050" t="s">
        <v>1242</v>
      </c>
      <c r="AB565" s="1114"/>
      <c r="AC565" s="1073"/>
      <c r="AD565" s="1073"/>
      <c r="AE565" s="1076"/>
      <c r="AF565" s="739"/>
      <c r="AG565" s="739"/>
      <c r="AH565" s="739"/>
      <c r="AI565" s="1082"/>
      <c r="AJ565" s="1084" t="s">
        <v>1243</v>
      </c>
      <c r="AK565" s="1065">
        <v>43556</v>
      </c>
      <c r="AL565" s="1065">
        <v>43830</v>
      </c>
      <c r="AM565" s="1072" t="s">
        <v>1233</v>
      </c>
      <c r="AN565" s="1400"/>
    </row>
    <row r="566" spans="1:40" ht="42.75" customHeight="1" thickBot="1">
      <c r="A566" s="1053"/>
      <c r="B566" s="1036"/>
      <c r="C566" s="926"/>
      <c r="D566" s="926"/>
      <c r="E566" s="1064"/>
      <c r="F566" s="926"/>
      <c r="G566" s="1061"/>
      <c r="H566" s="70" t="s">
        <v>385</v>
      </c>
      <c r="I566" s="71" t="s">
        <v>968</v>
      </c>
      <c r="J566" s="1091"/>
      <c r="K566" s="1104"/>
      <c r="L566" s="739"/>
      <c r="M566" s="1106"/>
      <c r="N566" s="1395"/>
      <c r="O566" s="739"/>
      <c r="P566" s="23" t="s">
        <v>355</v>
      </c>
      <c r="Q566" s="22" t="s">
        <v>356</v>
      </c>
      <c r="R566" s="22">
        <f>+IFERROR(VLOOKUP(Q566,[18]DATOS!$E$2:$F$17,2,FALSE),"")</f>
        <v>15</v>
      </c>
      <c r="S566" s="1064"/>
      <c r="T566" s="1064"/>
      <c r="U566" s="1064"/>
      <c r="V566" s="1064"/>
      <c r="W566" s="1064"/>
      <c r="X566" s="1064"/>
      <c r="Y566" s="739"/>
      <c r="Z566" s="1064"/>
      <c r="AA566" s="1036"/>
      <c r="AB566" s="1114"/>
      <c r="AC566" s="1073"/>
      <c r="AD566" s="1073"/>
      <c r="AE566" s="1076"/>
      <c r="AF566" s="739"/>
      <c r="AG566" s="739"/>
      <c r="AH566" s="739"/>
      <c r="AI566" s="1082"/>
      <c r="AJ566" s="1084"/>
      <c r="AK566" s="1066"/>
      <c r="AL566" s="1066"/>
      <c r="AM566" s="739"/>
      <c r="AN566" s="1400"/>
    </row>
    <row r="567" spans="1:40" ht="35.25" customHeight="1" thickBot="1">
      <c r="A567" s="1053"/>
      <c r="B567" s="1036"/>
      <c r="C567" s="926"/>
      <c r="D567" s="926"/>
      <c r="E567" s="1064"/>
      <c r="F567" s="926"/>
      <c r="G567" s="1061"/>
      <c r="H567" s="70" t="s">
        <v>387</v>
      </c>
      <c r="I567" s="71" t="s">
        <v>968</v>
      </c>
      <c r="J567" s="1091"/>
      <c r="K567" s="1104"/>
      <c r="L567" s="739"/>
      <c r="M567" s="1106"/>
      <c r="N567" s="1395"/>
      <c r="O567" s="739"/>
      <c r="P567" s="23" t="s">
        <v>360</v>
      </c>
      <c r="Q567" s="22" t="s">
        <v>361</v>
      </c>
      <c r="R567" s="22">
        <f>+IFERROR(VLOOKUP(Q567,[18]DATOS!$E$2:$F$17,2,FALSE),"")</f>
        <v>15</v>
      </c>
      <c r="S567" s="1064"/>
      <c r="T567" s="1064"/>
      <c r="U567" s="1064"/>
      <c r="V567" s="1064"/>
      <c r="W567" s="1064"/>
      <c r="X567" s="1064"/>
      <c r="Y567" s="739"/>
      <c r="Z567" s="1064"/>
      <c r="AA567" s="1036"/>
      <c r="AB567" s="1114"/>
      <c r="AC567" s="1073"/>
      <c r="AD567" s="1073"/>
      <c r="AE567" s="1076"/>
      <c r="AF567" s="739"/>
      <c r="AG567" s="739"/>
      <c r="AH567" s="739"/>
      <c r="AI567" s="1082"/>
      <c r="AJ567" s="1084"/>
      <c r="AK567" s="1066"/>
      <c r="AL567" s="1066"/>
      <c r="AM567" s="739"/>
      <c r="AN567" s="1400"/>
    </row>
    <row r="568" spans="1:40" ht="43.5" customHeight="1" thickBot="1">
      <c r="A568" s="1053"/>
      <c r="B568" s="1036"/>
      <c r="C568" s="926"/>
      <c r="D568" s="926"/>
      <c r="E568" s="1064"/>
      <c r="F568" s="926"/>
      <c r="G568" s="1061"/>
      <c r="H568" s="70" t="s">
        <v>390</v>
      </c>
      <c r="I568" s="71" t="s">
        <v>968</v>
      </c>
      <c r="J568" s="1091"/>
      <c r="K568" s="1104"/>
      <c r="L568" s="739"/>
      <c r="M568" s="1106"/>
      <c r="N568" s="1395"/>
      <c r="O568" s="739"/>
      <c r="P568" s="23" t="s">
        <v>364</v>
      </c>
      <c r="Q568" s="22" t="s">
        <v>365</v>
      </c>
      <c r="R568" s="22">
        <f>+IFERROR(VLOOKUP(Q568,[18]DATOS!$E$2:$F$17,2,FALSE),"")</f>
        <v>15</v>
      </c>
      <c r="S568" s="1064"/>
      <c r="T568" s="1064"/>
      <c r="U568" s="1064"/>
      <c r="V568" s="1064"/>
      <c r="W568" s="1064"/>
      <c r="X568" s="1064"/>
      <c r="Y568" s="739"/>
      <c r="Z568" s="1064"/>
      <c r="AA568" s="1036"/>
      <c r="AB568" s="1114"/>
      <c r="AC568" s="1073"/>
      <c r="AD568" s="1073"/>
      <c r="AE568" s="1076"/>
      <c r="AF568" s="739"/>
      <c r="AG568" s="739"/>
      <c r="AH568" s="739"/>
      <c r="AI568" s="1082"/>
      <c r="AJ568" s="1084"/>
      <c r="AK568" s="1066"/>
      <c r="AL568" s="1066"/>
      <c r="AM568" s="739"/>
      <c r="AN568" s="1400"/>
    </row>
    <row r="569" spans="1:40" ht="15.75" thickBot="1">
      <c r="A569" s="1053"/>
      <c r="B569" s="1036"/>
      <c r="C569" s="926"/>
      <c r="D569" s="926"/>
      <c r="E569" s="1088"/>
      <c r="F569" s="926"/>
      <c r="G569" s="1061"/>
      <c r="H569" s="1096" t="s">
        <v>395</v>
      </c>
      <c r="I569" s="71" t="s">
        <v>968</v>
      </c>
      <c r="J569" s="1091"/>
      <c r="K569" s="1104"/>
      <c r="L569" s="739"/>
      <c r="M569" s="1106"/>
      <c r="N569" s="1395"/>
      <c r="O569" s="739"/>
      <c r="P569" s="23" t="s">
        <v>368</v>
      </c>
      <c r="Q569" s="22" t="s">
        <v>369</v>
      </c>
      <c r="R569" s="22">
        <f>+IFERROR(VLOOKUP(Q569,[18]DATOS!$E$2:$F$17,2,FALSE),"")</f>
        <v>15</v>
      </c>
      <c r="S569" s="1064"/>
      <c r="T569" s="1064"/>
      <c r="U569" s="1064"/>
      <c r="V569" s="1064"/>
      <c r="W569" s="1064"/>
      <c r="X569" s="1064"/>
      <c r="Y569" s="739"/>
      <c r="Z569" s="1064"/>
      <c r="AA569" s="1036"/>
      <c r="AB569" s="1114"/>
      <c r="AC569" s="1073"/>
      <c r="AD569" s="1073"/>
      <c r="AE569" s="1076"/>
      <c r="AF569" s="739"/>
      <c r="AG569" s="739"/>
      <c r="AH569" s="739"/>
      <c r="AI569" s="1082"/>
      <c r="AJ569" s="1084"/>
      <c r="AK569" s="1066"/>
      <c r="AL569" s="1066"/>
      <c r="AM569" s="739"/>
      <c r="AN569" s="1400"/>
    </row>
    <row r="570" spans="1:40" ht="30" customHeight="1" thickBot="1">
      <c r="A570" s="1053"/>
      <c r="B570" s="1036"/>
      <c r="C570" s="926"/>
      <c r="D570" s="926"/>
      <c r="E570" s="1393"/>
      <c r="F570" s="926"/>
      <c r="G570" s="1061"/>
      <c r="H570" s="1096"/>
      <c r="I570" s="71" t="s">
        <v>968</v>
      </c>
      <c r="J570" s="1091"/>
      <c r="K570" s="1104"/>
      <c r="L570" s="739"/>
      <c r="M570" s="1106"/>
      <c r="N570" s="1395"/>
      <c r="O570" s="739"/>
      <c r="P570" s="23" t="s">
        <v>372</v>
      </c>
      <c r="Q570" s="22" t="s">
        <v>373</v>
      </c>
      <c r="R570" s="22">
        <f>+IFERROR(VLOOKUP(Q570,[18]DATOS!$E$2:$F$17,2,FALSE),"")</f>
        <v>15</v>
      </c>
      <c r="S570" s="1064"/>
      <c r="T570" s="1064"/>
      <c r="U570" s="1064"/>
      <c r="V570" s="1064"/>
      <c r="W570" s="1064"/>
      <c r="X570" s="1064"/>
      <c r="Y570" s="739"/>
      <c r="Z570" s="1064"/>
      <c r="AA570" s="1036"/>
      <c r="AB570" s="1114"/>
      <c r="AC570" s="1073"/>
      <c r="AD570" s="1073"/>
      <c r="AE570" s="1076"/>
      <c r="AF570" s="739"/>
      <c r="AG570" s="739"/>
      <c r="AH570" s="739"/>
      <c r="AI570" s="1082"/>
      <c r="AJ570" s="1084"/>
      <c r="AK570" s="1066"/>
      <c r="AL570" s="1066"/>
      <c r="AM570" s="739"/>
      <c r="AN570" s="1400"/>
    </row>
    <row r="571" spans="1:40" ht="15.75" thickBot="1">
      <c r="A571" s="1053"/>
      <c r="B571" s="1036"/>
      <c r="C571" s="926"/>
      <c r="D571" s="926"/>
      <c r="E571" s="1397"/>
      <c r="F571" s="926"/>
      <c r="G571" s="1061"/>
      <c r="H571" s="1096" t="s">
        <v>397</v>
      </c>
      <c r="I571" s="71" t="s">
        <v>968</v>
      </c>
      <c r="J571" s="1091"/>
      <c r="K571" s="1104"/>
      <c r="L571" s="739"/>
      <c r="M571" s="1106"/>
      <c r="N571" s="1395"/>
      <c r="O571" s="739"/>
      <c r="P571" s="23" t="s">
        <v>376</v>
      </c>
      <c r="Q571" s="26" t="s">
        <v>377</v>
      </c>
      <c r="R571" s="22">
        <f>+IFERROR(VLOOKUP(Q571,[18]DATOS!$E$2:$F$17,2,FALSE),"")</f>
        <v>10</v>
      </c>
      <c r="S571" s="1064"/>
      <c r="T571" s="1064"/>
      <c r="U571" s="1064"/>
      <c r="V571" s="1064"/>
      <c r="W571" s="1064"/>
      <c r="X571" s="1064"/>
      <c r="Y571" s="739"/>
      <c r="Z571" s="1064"/>
      <c r="AA571" s="1036"/>
      <c r="AB571" s="1114"/>
      <c r="AC571" s="1073"/>
      <c r="AD571" s="1073"/>
      <c r="AE571" s="1076"/>
      <c r="AF571" s="739"/>
      <c r="AG571" s="739"/>
      <c r="AH571" s="739"/>
      <c r="AI571" s="1082"/>
      <c r="AJ571" s="1084"/>
      <c r="AK571" s="1066"/>
      <c r="AL571" s="1066"/>
      <c r="AM571" s="739"/>
      <c r="AN571" s="1400"/>
    </row>
    <row r="572" spans="1:40" ht="15.75" thickBot="1">
      <c r="A572" s="1053"/>
      <c r="B572" s="1036"/>
      <c r="C572" s="926"/>
      <c r="D572" s="926"/>
      <c r="E572" s="1397"/>
      <c r="F572" s="926"/>
      <c r="G572" s="1061"/>
      <c r="H572" s="1096"/>
      <c r="I572" s="71" t="s">
        <v>968</v>
      </c>
      <c r="J572" s="1091"/>
      <c r="K572" s="1104"/>
      <c r="L572" s="739"/>
      <c r="M572" s="1106"/>
      <c r="N572" s="1395"/>
      <c r="O572" s="739"/>
      <c r="P572" s="1063"/>
      <c r="Q572" s="1063"/>
      <c r="R572" s="1063"/>
      <c r="S572" s="1064"/>
      <c r="T572" s="1064"/>
      <c r="U572" s="1064"/>
      <c r="V572" s="1064"/>
      <c r="W572" s="1064"/>
      <c r="X572" s="1064"/>
      <c r="Y572" s="739"/>
      <c r="Z572" s="1064"/>
      <c r="AA572" s="1036"/>
      <c r="AB572" s="1114"/>
      <c r="AC572" s="1073"/>
      <c r="AD572" s="1073"/>
      <c r="AE572" s="1076"/>
      <c r="AF572" s="739"/>
      <c r="AG572" s="739"/>
      <c r="AH572" s="739"/>
      <c r="AI572" s="1082"/>
      <c r="AJ572" s="1084"/>
      <c r="AK572" s="1066"/>
      <c r="AL572" s="1066"/>
      <c r="AM572" s="739"/>
      <c r="AN572" s="1400"/>
    </row>
    <row r="573" spans="1:40" ht="15.75" thickBot="1">
      <c r="A573" s="1053"/>
      <c r="B573" s="1036"/>
      <c r="C573" s="926"/>
      <c r="D573" s="926"/>
      <c r="E573" s="1397"/>
      <c r="F573" s="926"/>
      <c r="G573" s="1061"/>
      <c r="H573" s="1096" t="s">
        <v>398</v>
      </c>
      <c r="I573" s="71" t="s">
        <v>968</v>
      </c>
      <c r="J573" s="1091"/>
      <c r="K573" s="1104"/>
      <c r="L573" s="739"/>
      <c r="M573" s="1106"/>
      <c r="N573" s="1395"/>
      <c r="O573" s="739"/>
      <c r="P573" s="1064"/>
      <c r="Q573" s="1064"/>
      <c r="R573" s="1064"/>
      <c r="S573" s="1064"/>
      <c r="T573" s="1064"/>
      <c r="U573" s="1064"/>
      <c r="V573" s="1064"/>
      <c r="W573" s="1064"/>
      <c r="X573" s="1064"/>
      <c r="Y573" s="739"/>
      <c r="Z573" s="1064"/>
      <c r="AA573" s="1036"/>
      <c r="AB573" s="1114"/>
      <c r="AC573" s="1073"/>
      <c r="AD573" s="1073"/>
      <c r="AE573" s="1076"/>
      <c r="AF573" s="739"/>
      <c r="AG573" s="739"/>
      <c r="AH573" s="739"/>
      <c r="AI573" s="1082"/>
      <c r="AJ573" s="1084"/>
      <c r="AK573" s="1066"/>
      <c r="AL573" s="1066"/>
      <c r="AM573" s="739"/>
      <c r="AN573" s="1400"/>
    </row>
    <row r="574" spans="1:40" ht="15.75" thickBot="1">
      <c r="A574" s="1053"/>
      <c r="B574" s="1036"/>
      <c r="C574" s="926"/>
      <c r="D574" s="926"/>
      <c r="E574" s="1397"/>
      <c r="F574" s="926"/>
      <c r="G574" s="1061"/>
      <c r="H574" s="1096"/>
      <c r="I574" s="71" t="s">
        <v>968</v>
      </c>
      <c r="J574" s="1091"/>
      <c r="K574" s="1104"/>
      <c r="L574" s="739"/>
      <c r="M574" s="1106"/>
      <c r="N574" s="1395"/>
      <c r="O574" s="739"/>
      <c r="P574" s="1064"/>
      <c r="Q574" s="1064"/>
      <c r="R574" s="1064"/>
      <c r="S574" s="1064"/>
      <c r="T574" s="1064"/>
      <c r="U574" s="1064"/>
      <c r="V574" s="1064"/>
      <c r="W574" s="1064"/>
      <c r="X574" s="1064"/>
      <c r="Y574" s="739"/>
      <c r="Z574" s="1064"/>
      <c r="AA574" s="1036"/>
      <c r="AB574" s="1114"/>
      <c r="AC574" s="1073"/>
      <c r="AD574" s="1073"/>
      <c r="AE574" s="1076"/>
      <c r="AF574" s="739"/>
      <c r="AG574" s="739"/>
      <c r="AH574" s="739"/>
      <c r="AI574" s="1082"/>
      <c r="AJ574" s="1084"/>
      <c r="AK574" s="1066"/>
      <c r="AL574" s="1066"/>
      <c r="AM574" s="739"/>
      <c r="AN574" s="1400"/>
    </row>
    <row r="575" spans="1:40" ht="15.75" thickBot="1">
      <c r="A575" s="1053"/>
      <c r="B575" s="1036"/>
      <c r="C575" s="926"/>
      <c r="D575" s="926"/>
      <c r="E575" s="1397"/>
      <c r="F575" s="926"/>
      <c r="G575" s="1061"/>
      <c r="H575" s="1096" t="s">
        <v>399</v>
      </c>
      <c r="I575" s="71" t="s">
        <v>968</v>
      </c>
      <c r="J575" s="1091"/>
      <c r="K575" s="1104"/>
      <c r="L575" s="739"/>
      <c r="M575" s="1106"/>
      <c r="N575" s="1395"/>
      <c r="O575" s="739"/>
      <c r="P575" s="1064"/>
      <c r="Q575" s="1064"/>
      <c r="R575" s="1064"/>
      <c r="S575" s="1064"/>
      <c r="T575" s="1064"/>
      <c r="U575" s="1064"/>
      <c r="V575" s="1064"/>
      <c r="W575" s="1064"/>
      <c r="X575" s="1064"/>
      <c r="Y575" s="739"/>
      <c r="Z575" s="1064"/>
      <c r="AA575" s="1036"/>
      <c r="AB575" s="1114"/>
      <c r="AC575" s="1073"/>
      <c r="AD575" s="1073"/>
      <c r="AE575" s="1076"/>
      <c r="AF575" s="739"/>
      <c r="AG575" s="739"/>
      <c r="AH575" s="739"/>
      <c r="AI575" s="1082"/>
      <c r="AJ575" s="1084"/>
      <c r="AK575" s="1066"/>
      <c r="AL575" s="1066"/>
      <c r="AM575" s="739"/>
      <c r="AN575" s="1400"/>
    </row>
    <row r="576" spans="1:40" ht="30" customHeight="1" thickBot="1">
      <c r="A576" s="1053"/>
      <c r="B576" s="1036"/>
      <c r="C576" s="926"/>
      <c r="D576" s="926"/>
      <c r="E576" s="739"/>
      <c r="F576" s="926"/>
      <c r="G576" s="1061"/>
      <c r="H576" s="1096"/>
      <c r="I576" s="71" t="s">
        <v>968</v>
      </c>
      <c r="J576" s="1091"/>
      <c r="K576" s="1104"/>
      <c r="L576" s="739"/>
      <c r="M576" s="1106"/>
      <c r="N576" s="1395"/>
      <c r="O576" s="739"/>
      <c r="P576" s="1064"/>
      <c r="Q576" s="1064"/>
      <c r="R576" s="1064"/>
      <c r="S576" s="1064"/>
      <c r="T576" s="1064"/>
      <c r="U576" s="1064"/>
      <c r="V576" s="1064"/>
      <c r="W576" s="1064"/>
      <c r="X576" s="1064"/>
      <c r="Y576" s="739"/>
      <c r="Z576" s="1064"/>
      <c r="AA576" s="1036"/>
      <c r="AB576" s="1114"/>
      <c r="AC576" s="1073"/>
      <c r="AD576" s="1073"/>
      <c r="AE576" s="1076"/>
      <c r="AF576" s="739"/>
      <c r="AG576" s="739"/>
      <c r="AH576" s="739"/>
      <c r="AI576" s="1082"/>
      <c r="AJ576" s="1084"/>
      <c r="AK576" s="1066"/>
      <c r="AL576" s="1066"/>
      <c r="AM576" s="739"/>
      <c r="AN576" s="1400"/>
    </row>
    <row r="577" spans="1:40" ht="15.75" thickBot="1">
      <c r="A577" s="1053"/>
      <c r="B577" s="1036"/>
      <c r="C577" s="926"/>
      <c r="D577" s="926"/>
      <c r="E577" s="739"/>
      <c r="F577" s="926"/>
      <c r="G577" s="1061"/>
      <c r="H577" s="1096" t="s">
        <v>400</v>
      </c>
      <c r="I577" s="71" t="s">
        <v>968</v>
      </c>
      <c r="J577" s="1091"/>
      <c r="K577" s="1104"/>
      <c r="L577" s="739"/>
      <c r="M577" s="1106"/>
      <c r="N577" s="1395"/>
      <c r="O577" s="739"/>
      <c r="P577" s="1064"/>
      <c r="Q577" s="1064"/>
      <c r="R577" s="1064"/>
      <c r="S577" s="1064"/>
      <c r="T577" s="1064"/>
      <c r="U577" s="1064"/>
      <c r="V577" s="1064"/>
      <c r="W577" s="1064"/>
      <c r="X577" s="1064"/>
      <c r="Y577" s="739"/>
      <c r="Z577" s="1064"/>
      <c r="AA577" s="1036"/>
      <c r="AB577" s="1114"/>
      <c r="AC577" s="1073"/>
      <c r="AD577" s="1073"/>
      <c r="AE577" s="1076"/>
      <c r="AF577" s="739"/>
      <c r="AG577" s="739"/>
      <c r="AH577" s="739"/>
      <c r="AI577" s="1082"/>
      <c r="AJ577" s="1084"/>
      <c r="AK577" s="1066"/>
      <c r="AL577" s="1066"/>
      <c r="AM577" s="739"/>
      <c r="AN577" s="1400"/>
    </row>
    <row r="578" spans="1:40" ht="30" customHeight="1" thickBot="1">
      <c r="A578" s="1053"/>
      <c r="B578" s="1036"/>
      <c r="C578" s="926"/>
      <c r="D578" s="926"/>
      <c r="E578" s="739"/>
      <c r="F578" s="926"/>
      <c r="G578" s="1061"/>
      <c r="H578" s="1096"/>
      <c r="I578" s="71" t="s">
        <v>968</v>
      </c>
      <c r="J578" s="1091"/>
      <c r="K578" s="1104"/>
      <c r="L578" s="739"/>
      <c r="M578" s="1106"/>
      <c r="N578" s="1395"/>
      <c r="O578" s="739"/>
      <c r="P578" s="1064"/>
      <c r="Q578" s="1064"/>
      <c r="R578" s="1064"/>
      <c r="S578" s="1064"/>
      <c r="T578" s="1064"/>
      <c r="U578" s="1064"/>
      <c r="V578" s="1064"/>
      <c r="W578" s="1064"/>
      <c r="X578" s="1064"/>
      <c r="Y578" s="739"/>
      <c r="Z578" s="1064"/>
      <c r="AA578" s="1036"/>
      <c r="AB578" s="1114"/>
      <c r="AC578" s="1073"/>
      <c r="AD578" s="1073"/>
      <c r="AE578" s="1076"/>
      <c r="AF578" s="739"/>
      <c r="AG578" s="739"/>
      <c r="AH578" s="739"/>
      <c r="AI578" s="1082"/>
      <c r="AJ578" s="1084"/>
      <c r="AK578" s="1066"/>
      <c r="AL578" s="1066"/>
      <c r="AM578" s="739"/>
      <c r="AN578" s="1400"/>
    </row>
    <row r="579" spans="1:40" ht="15.75" thickBot="1">
      <c r="A579" s="1053"/>
      <c r="B579" s="1036"/>
      <c r="C579" s="926"/>
      <c r="D579" s="926"/>
      <c r="E579" s="739"/>
      <c r="F579" s="926"/>
      <c r="G579" s="1061"/>
      <c r="H579" s="1096" t="s">
        <v>401</v>
      </c>
      <c r="I579" s="71" t="s">
        <v>968</v>
      </c>
      <c r="J579" s="1091"/>
      <c r="K579" s="1104"/>
      <c r="L579" s="739"/>
      <c r="M579" s="1106"/>
      <c r="N579" s="1395"/>
      <c r="O579" s="739"/>
      <c r="P579" s="1064"/>
      <c r="Q579" s="1064"/>
      <c r="R579" s="1064"/>
      <c r="S579" s="1064"/>
      <c r="T579" s="1064"/>
      <c r="U579" s="1064"/>
      <c r="V579" s="1064"/>
      <c r="W579" s="1064"/>
      <c r="X579" s="1064"/>
      <c r="Y579" s="739"/>
      <c r="Z579" s="1064"/>
      <c r="AA579" s="1036"/>
      <c r="AB579" s="1114"/>
      <c r="AC579" s="1073"/>
      <c r="AD579" s="1073"/>
      <c r="AE579" s="1076"/>
      <c r="AF579" s="739"/>
      <c r="AG579" s="739"/>
      <c r="AH579" s="739"/>
      <c r="AI579" s="1082"/>
      <c r="AJ579" s="1084"/>
      <c r="AK579" s="1066"/>
      <c r="AL579" s="1066"/>
      <c r="AM579" s="739"/>
      <c r="AN579" s="1400"/>
    </row>
    <row r="580" spans="1:40" ht="15.75" thickBot="1">
      <c r="A580" s="1053"/>
      <c r="B580" s="1036"/>
      <c r="C580" s="926"/>
      <c r="D580" s="926"/>
      <c r="E580" s="739"/>
      <c r="F580" s="926"/>
      <c r="G580" s="1061"/>
      <c r="H580" s="1096"/>
      <c r="I580" s="71" t="s">
        <v>968</v>
      </c>
      <c r="J580" s="1091"/>
      <c r="K580" s="1104"/>
      <c r="L580" s="739"/>
      <c r="M580" s="1106"/>
      <c r="N580" s="1395"/>
      <c r="O580" s="739"/>
      <c r="P580" s="1064"/>
      <c r="Q580" s="1064"/>
      <c r="R580" s="1064"/>
      <c r="S580" s="1064"/>
      <c r="T580" s="1064"/>
      <c r="U580" s="1064"/>
      <c r="V580" s="1064"/>
      <c r="W580" s="1064"/>
      <c r="X580" s="1064"/>
      <c r="Y580" s="739"/>
      <c r="Z580" s="1064"/>
      <c r="AA580" s="1036"/>
      <c r="AB580" s="1114"/>
      <c r="AC580" s="1073"/>
      <c r="AD580" s="1073"/>
      <c r="AE580" s="1076"/>
      <c r="AF580" s="739"/>
      <c r="AG580" s="739"/>
      <c r="AH580" s="739"/>
      <c r="AI580" s="1082"/>
      <c r="AJ580" s="1084"/>
      <c r="AK580" s="1066"/>
      <c r="AL580" s="1066"/>
      <c r="AM580" s="739"/>
      <c r="AN580" s="1400"/>
    </row>
    <row r="581" spans="1:40" ht="15.75" thickBot="1">
      <c r="A581" s="1053"/>
      <c r="B581" s="1036"/>
      <c r="C581" s="926"/>
      <c r="D581" s="926"/>
      <c r="E581" s="739"/>
      <c r="F581" s="926"/>
      <c r="G581" s="1061"/>
      <c r="H581" s="1096" t="s">
        <v>402</v>
      </c>
      <c r="I581" s="71" t="s">
        <v>968</v>
      </c>
      <c r="J581" s="1091"/>
      <c r="K581" s="1104"/>
      <c r="L581" s="739"/>
      <c r="M581" s="1106"/>
      <c r="N581" s="1395"/>
      <c r="O581" s="739"/>
      <c r="P581" s="1064"/>
      <c r="Q581" s="1064"/>
      <c r="R581" s="1064"/>
      <c r="S581" s="1064"/>
      <c r="T581" s="1064"/>
      <c r="U581" s="1064"/>
      <c r="V581" s="1064"/>
      <c r="W581" s="1064"/>
      <c r="X581" s="1064"/>
      <c r="Y581" s="739"/>
      <c r="Z581" s="1064"/>
      <c r="AA581" s="1036"/>
      <c r="AB581" s="1114"/>
      <c r="AC581" s="1073"/>
      <c r="AD581" s="1073"/>
      <c r="AE581" s="1076"/>
      <c r="AF581" s="739"/>
      <c r="AG581" s="739"/>
      <c r="AH581" s="739"/>
      <c r="AI581" s="1082"/>
      <c r="AJ581" s="1084"/>
      <c r="AK581" s="1066"/>
      <c r="AL581" s="1066"/>
      <c r="AM581" s="739"/>
      <c r="AN581" s="1400"/>
    </row>
    <row r="582" spans="1:40" ht="119.25" customHeight="1" thickBot="1">
      <c r="A582" s="1148"/>
      <c r="B582" s="1037"/>
      <c r="C582" s="1404"/>
      <c r="D582" s="1404"/>
      <c r="E582" s="740"/>
      <c r="F582" s="1404"/>
      <c r="G582" s="1062"/>
      <c r="H582" s="1414"/>
      <c r="I582" s="71" t="s">
        <v>968</v>
      </c>
      <c r="J582" s="1408"/>
      <c r="K582" s="1151"/>
      <c r="L582" s="740"/>
      <c r="M582" s="1154"/>
      <c r="N582" s="1396"/>
      <c r="O582" s="740"/>
      <c r="P582" s="1133"/>
      <c r="Q582" s="1133"/>
      <c r="R582" s="1133"/>
      <c r="S582" s="1133"/>
      <c r="T582" s="1133"/>
      <c r="U582" s="1133"/>
      <c r="V582" s="1133"/>
      <c r="W582" s="1133"/>
      <c r="X582" s="1133"/>
      <c r="Y582" s="740"/>
      <c r="Z582" s="1133"/>
      <c r="AA582" s="1037"/>
      <c r="AB582" s="1145"/>
      <c r="AC582" s="1074"/>
      <c r="AD582" s="1074"/>
      <c r="AE582" s="1146"/>
      <c r="AF582" s="740"/>
      <c r="AG582" s="740"/>
      <c r="AH582" s="740"/>
      <c r="AI582" s="1235"/>
      <c r="AJ582" s="1402"/>
      <c r="AK582" s="1392"/>
      <c r="AL582" s="1392"/>
      <c r="AM582" s="740"/>
      <c r="AN582" s="1401"/>
    </row>
  </sheetData>
  <mergeCells count="2151">
    <mergeCell ref="Q572:Q582"/>
    <mergeCell ref="R572:R582"/>
    <mergeCell ref="H573:H574"/>
    <mergeCell ref="H575:H576"/>
    <mergeCell ref="H577:H578"/>
    <mergeCell ref="H579:H580"/>
    <mergeCell ref="H581:H582"/>
    <mergeCell ref="X557:X582"/>
    <mergeCell ref="Y557:Y564"/>
    <mergeCell ref="Z557:Z564"/>
    <mergeCell ref="AA557:AA564"/>
    <mergeCell ref="AB557:AB582"/>
    <mergeCell ref="AC557:AC582"/>
    <mergeCell ref="AD557:AD582"/>
    <mergeCell ref="AE557:AE582"/>
    <mergeCell ref="AF557:AF582"/>
    <mergeCell ref="AG557:AG582"/>
    <mergeCell ref="AH557:AH582"/>
    <mergeCell ref="AI557:AI582"/>
    <mergeCell ref="AJ557:AJ564"/>
    <mergeCell ref="AK557:AK564"/>
    <mergeCell ref="AL557:AL564"/>
    <mergeCell ref="AM557:AM564"/>
    <mergeCell ref="AN557:AN582"/>
    <mergeCell ref="Y565:Y582"/>
    <mergeCell ref="Z565:Z582"/>
    <mergeCell ref="AA565:AA582"/>
    <mergeCell ref="AJ565:AJ582"/>
    <mergeCell ref="AK565:AK582"/>
    <mergeCell ref="AL565:AL582"/>
    <mergeCell ref="AM565:AM582"/>
    <mergeCell ref="A557:A582"/>
    <mergeCell ref="C557:C582"/>
    <mergeCell ref="D557:D582"/>
    <mergeCell ref="E557:E559"/>
    <mergeCell ref="F557:F582"/>
    <mergeCell ref="G557:G582"/>
    <mergeCell ref="J557:J582"/>
    <mergeCell ref="K557:K582"/>
    <mergeCell ref="L557:L582"/>
    <mergeCell ref="M557:M582"/>
    <mergeCell ref="N557:N564"/>
    <mergeCell ref="O557:O564"/>
    <mergeCell ref="S557:S564"/>
    <mergeCell ref="T557:T564"/>
    <mergeCell ref="U557:U564"/>
    <mergeCell ref="V557:V564"/>
    <mergeCell ref="W557:W564"/>
    <mergeCell ref="E560:E564"/>
    <mergeCell ref="E565:E569"/>
    <mergeCell ref="N565:N582"/>
    <mergeCell ref="O565:O582"/>
    <mergeCell ref="S565:S582"/>
    <mergeCell ref="T565:T582"/>
    <mergeCell ref="U565:U582"/>
    <mergeCell ref="V565:V582"/>
    <mergeCell ref="W565:W582"/>
    <mergeCell ref="H569:H570"/>
    <mergeCell ref="E570:E582"/>
    <mergeCell ref="H571:H572"/>
    <mergeCell ref="P572:P582"/>
    <mergeCell ref="BE286:BE293"/>
    <mergeCell ref="BA294:BA301"/>
    <mergeCell ref="AJ294:AJ301"/>
    <mergeCell ref="AK294:AK301"/>
    <mergeCell ref="AL294:AL301"/>
    <mergeCell ref="BB312:BB319"/>
    <mergeCell ref="BC312:BC319"/>
    <mergeCell ref="BD312:BD319"/>
    <mergeCell ref="BE312:BE319"/>
    <mergeCell ref="BA302:BA311"/>
    <mergeCell ref="BB302:BB311"/>
    <mergeCell ref="BC302:BC311"/>
    <mergeCell ref="BE302:BE311"/>
    <mergeCell ref="Q309:Q319"/>
    <mergeCell ref="R309:R319"/>
    <mergeCell ref="AJ309:AJ319"/>
    <mergeCell ref="AK309:AK319"/>
    <mergeCell ref="AL309:AL319"/>
    <mergeCell ref="AH294:AH319"/>
    <mergeCell ref="AZ294:AZ301"/>
    <mergeCell ref="BA312:BA319"/>
    <mergeCell ref="AW294:AW301"/>
    <mergeCell ref="AY294:AY301"/>
    <mergeCell ref="BD302:BD311"/>
    <mergeCell ref="AW302:AW311"/>
    <mergeCell ref="AX302:AX311"/>
    <mergeCell ref="AY302:AY311"/>
    <mergeCell ref="BB294:BB301"/>
    <mergeCell ref="BC294:BC301"/>
    <mergeCell ref="BD294:BD301"/>
    <mergeCell ref="BE294:BE301"/>
    <mergeCell ref="AO294:AO301"/>
    <mergeCell ref="AW312:AW319"/>
    <mergeCell ref="AX312:AX319"/>
    <mergeCell ref="AY312:AY319"/>
    <mergeCell ref="AZ312:AZ319"/>
    <mergeCell ref="M294:M319"/>
    <mergeCell ref="T294:T301"/>
    <mergeCell ref="U294:U301"/>
    <mergeCell ref="V294:V301"/>
    <mergeCell ref="W294:W301"/>
    <mergeCell ref="AS302:AS311"/>
    <mergeCell ref="AT302:AT311"/>
    <mergeCell ref="AU302:AU311"/>
    <mergeCell ref="AM309:AM319"/>
    <mergeCell ref="AP302:AP311"/>
    <mergeCell ref="AI294:AI319"/>
    <mergeCell ref="AF294:AF319"/>
    <mergeCell ref="AV312:AV319"/>
    <mergeCell ref="AM294:AM301"/>
    <mergeCell ref="AN294:AN319"/>
    <mergeCell ref="AG294:AG319"/>
    <mergeCell ref="AR312:AR319"/>
    <mergeCell ref="AS312:AS319"/>
    <mergeCell ref="AT312:AT319"/>
    <mergeCell ref="AU312:AU319"/>
    <mergeCell ref="X294:X319"/>
    <mergeCell ref="H306:H307"/>
    <mergeCell ref="H308:H309"/>
    <mergeCell ref="AL302:AL308"/>
    <mergeCell ref="AM302:AM308"/>
    <mergeCell ref="AO302:AO311"/>
    <mergeCell ref="H314:H315"/>
    <mergeCell ref="H316:H317"/>
    <mergeCell ref="N309:N319"/>
    <mergeCell ref="P309:P319"/>
    <mergeCell ref="AZ302:AZ311"/>
    <mergeCell ref="AO312:AO319"/>
    <mergeCell ref="AP312:AP319"/>
    <mergeCell ref="AR302:AR311"/>
    <mergeCell ref="V302:V319"/>
    <mergeCell ref="W302:W319"/>
    <mergeCell ref="Y302:Y319"/>
    <mergeCell ref="Z302:Z319"/>
    <mergeCell ref="AV294:AV301"/>
    <mergeCell ref="H310:H311"/>
    <mergeCell ref="AV302:AV311"/>
    <mergeCell ref="AQ302:AQ311"/>
    <mergeCell ref="AQ294:AQ301"/>
    <mergeCell ref="AR294:AR301"/>
    <mergeCell ref="AS294:AS301"/>
    <mergeCell ref="AT294:AT301"/>
    <mergeCell ref="AU294:AU301"/>
    <mergeCell ref="AA302:AA319"/>
    <mergeCell ref="AJ302:AJ308"/>
    <mergeCell ref="AK302:AK308"/>
    <mergeCell ref="E302:E319"/>
    <mergeCell ref="N302:N308"/>
    <mergeCell ref="O302:O319"/>
    <mergeCell ref="S302:S319"/>
    <mergeCell ref="T302:T319"/>
    <mergeCell ref="U302:U319"/>
    <mergeCell ref="H312:H313"/>
    <mergeCell ref="A294:A319"/>
    <mergeCell ref="C294:C319"/>
    <mergeCell ref="D294:D319"/>
    <mergeCell ref="E294:E301"/>
    <mergeCell ref="F294:F319"/>
    <mergeCell ref="G294:G319"/>
    <mergeCell ref="J294:J319"/>
    <mergeCell ref="K294:K319"/>
    <mergeCell ref="H318:H319"/>
    <mergeCell ref="AQ312:AQ319"/>
    <mergeCell ref="BB268:BB275"/>
    <mergeCell ref="BC268:BC275"/>
    <mergeCell ref="AT276:AT285"/>
    <mergeCell ref="AU276:AU285"/>
    <mergeCell ref="AV276:AV285"/>
    <mergeCell ref="AW276:AW285"/>
    <mergeCell ref="AX276:AX285"/>
    <mergeCell ref="BB276:BB285"/>
    <mergeCell ref="BC276:BC285"/>
    <mergeCell ref="H284:H285"/>
    <mergeCell ref="H286:H287"/>
    <mergeCell ref="AO286:AO293"/>
    <mergeCell ref="AP286:AP293"/>
    <mergeCell ref="AP276:AP285"/>
    <mergeCell ref="AP294:AP301"/>
    <mergeCell ref="Y294:Y301"/>
    <mergeCell ref="Z294:Z301"/>
    <mergeCell ref="AA294:AA301"/>
    <mergeCell ref="AB294:AB319"/>
    <mergeCell ref="AC294:AC319"/>
    <mergeCell ref="AD294:AD319"/>
    <mergeCell ref="AE294:AE319"/>
    <mergeCell ref="AJ276:AJ282"/>
    <mergeCell ref="L294:L319"/>
    <mergeCell ref="AX294:AX301"/>
    <mergeCell ref="N294:N301"/>
    <mergeCell ref="O294:O301"/>
    <mergeCell ref="S294:S301"/>
    <mergeCell ref="AT268:AT275"/>
    <mergeCell ref="AU268:AU275"/>
    <mergeCell ref="BA276:BA285"/>
    <mergeCell ref="BD268:BD275"/>
    <mergeCell ref="BE268:BE275"/>
    <mergeCell ref="E276:E293"/>
    <mergeCell ref="N276:N282"/>
    <mergeCell ref="O276:O293"/>
    <mergeCell ref="S276:S293"/>
    <mergeCell ref="T276:T293"/>
    <mergeCell ref="U276:U293"/>
    <mergeCell ref="AU260:AU267"/>
    <mergeCell ref="BE260:BE267"/>
    <mergeCell ref="BD276:BD285"/>
    <mergeCell ref="BE276:BE285"/>
    <mergeCell ref="AM283:AM293"/>
    <mergeCell ref="AQ276:AQ285"/>
    <mergeCell ref="AR276:AR285"/>
    <mergeCell ref="AS276:AS285"/>
    <mergeCell ref="AQ286:AQ293"/>
    <mergeCell ref="AZ286:AZ293"/>
    <mergeCell ref="BA286:BA293"/>
    <mergeCell ref="BB286:BB293"/>
    <mergeCell ref="BC286:BC293"/>
    <mergeCell ref="BD286:BD293"/>
    <mergeCell ref="Y276:Y293"/>
    <mergeCell ref="Z276:Z293"/>
    <mergeCell ref="AK268:AK275"/>
    <mergeCell ref="AS286:AS293"/>
    <mergeCell ref="AT286:AT293"/>
    <mergeCell ref="AU286:AU293"/>
    <mergeCell ref="H288:H289"/>
    <mergeCell ref="BA268:BA275"/>
    <mergeCell ref="AS268:AS275"/>
    <mergeCell ref="AZ276:AZ285"/>
    <mergeCell ref="AW268:AW275"/>
    <mergeCell ref="AX268:AX275"/>
    <mergeCell ref="AY276:AY285"/>
    <mergeCell ref="AY268:AY275"/>
    <mergeCell ref="N268:N275"/>
    <mergeCell ref="O268:O275"/>
    <mergeCell ref="S268:S275"/>
    <mergeCell ref="T268:T275"/>
    <mergeCell ref="U268:U275"/>
    <mergeCell ref="V268:V275"/>
    <mergeCell ref="V276:V293"/>
    <mergeCell ref="W276:W293"/>
    <mergeCell ref="AP268:AP275"/>
    <mergeCell ref="AQ268:AQ275"/>
    <mergeCell ref="AV286:AV293"/>
    <mergeCell ref="AW286:AW293"/>
    <mergeCell ref="AX286:AX293"/>
    <mergeCell ref="AY286:AY293"/>
    <mergeCell ref="AL283:AL293"/>
    <mergeCell ref="AA276:AA293"/>
    <mergeCell ref="AR268:AR275"/>
    <mergeCell ref="AG268:AG293"/>
    <mergeCell ref="AH268:AH293"/>
    <mergeCell ref="AI268:AI293"/>
    <mergeCell ref="AZ268:AZ275"/>
    <mergeCell ref="AR286:AR293"/>
    <mergeCell ref="AV268:AV275"/>
    <mergeCell ref="P283:P293"/>
    <mergeCell ref="Q283:Q293"/>
    <mergeCell ref="R283:R293"/>
    <mergeCell ref="A268:A293"/>
    <mergeCell ref="C268:C293"/>
    <mergeCell ref="D268:D293"/>
    <mergeCell ref="E268:E275"/>
    <mergeCell ref="F268:F293"/>
    <mergeCell ref="G268:G293"/>
    <mergeCell ref="AD268:AD293"/>
    <mergeCell ref="AE268:AE293"/>
    <mergeCell ref="AF268:AF293"/>
    <mergeCell ref="AJ283:AJ293"/>
    <mergeCell ref="AK283:AK293"/>
    <mergeCell ref="AO276:AO285"/>
    <mergeCell ref="AK276:AK282"/>
    <mergeCell ref="AL276:AL282"/>
    <mergeCell ref="AM276:AM282"/>
    <mergeCell ref="AJ268:AJ275"/>
    <mergeCell ref="X268:X293"/>
    <mergeCell ref="Y268:Y275"/>
    <mergeCell ref="Z268:Z275"/>
    <mergeCell ref="AA268:AA275"/>
    <mergeCell ref="AB268:AB293"/>
    <mergeCell ref="AC268:AC293"/>
    <mergeCell ref="AL268:AL275"/>
    <mergeCell ref="AM268:AM275"/>
    <mergeCell ref="AN268:AN293"/>
    <mergeCell ref="AO268:AO275"/>
    <mergeCell ref="H290:H291"/>
    <mergeCell ref="H282:H283"/>
    <mergeCell ref="N283:N293"/>
    <mergeCell ref="J268:J293"/>
    <mergeCell ref="K268:K293"/>
    <mergeCell ref="L268:L293"/>
    <mergeCell ref="M268:M293"/>
    <mergeCell ref="AF242:AF267"/>
    <mergeCell ref="H262:H263"/>
    <mergeCell ref="H264:H265"/>
    <mergeCell ref="H266:H267"/>
    <mergeCell ref="H292:H293"/>
    <mergeCell ref="W268:W275"/>
    <mergeCell ref="H280:H281"/>
    <mergeCell ref="H258:H259"/>
    <mergeCell ref="H260:H261"/>
    <mergeCell ref="H254:H255"/>
    <mergeCell ref="M242:M267"/>
    <mergeCell ref="N242:N249"/>
    <mergeCell ref="O242:O249"/>
    <mergeCell ref="S242:S249"/>
    <mergeCell ref="T242:T249"/>
    <mergeCell ref="H256:H257"/>
    <mergeCell ref="N257:N267"/>
    <mergeCell ref="P257:P267"/>
    <mergeCell ref="Q257:Q267"/>
    <mergeCell ref="R257:R267"/>
    <mergeCell ref="O250:O267"/>
    <mergeCell ref="J242:J267"/>
    <mergeCell ref="K242:K267"/>
    <mergeCell ref="L242:L267"/>
    <mergeCell ref="S250:S267"/>
    <mergeCell ref="T250:T267"/>
    <mergeCell ref="U250:U267"/>
    <mergeCell ref="AZ260:AZ267"/>
    <mergeCell ref="BA260:BA267"/>
    <mergeCell ref="BB260:BB267"/>
    <mergeCell ref="AR260:AR267"/>
    <mergeCell ref="AS260:AS267"/>
    <mergeCell ref="AT260:AT267"/>
    <mergeCell ref="Y242:Y249"/>
    <mergeCell ref="Z242:Z249"/>
    <mergeCell ref="AA242:AA249"/>
    <mergeCell ref="AB242:AB267"/>
    <mergeCell ref="U242:U249"/>
    <mergeCell ref="V242:V249"/>
    <mergeCell ref="W242:W249"/>
    <mergeCell ref="AC242:AC267"/>
    <mergeCell ref="AD242:AD267"/>
    <mergeCell ref="AE242:AE267"/>
    <mergeCell ref="V250:V267"/>
    <mergeCell ref="W250:W267"/>
    <mergeCell ref="Y250:Y267"/>
    <mergeCell ref="Z250:Z267"/>
    <mergeCell ref="AA250:AA267"/>
    <mergeCell ref="AO260:AO267"/>
    <mergeCell ref="X242:X267"/>
    <mergeCell ref="AQ250:AQ259"/>
    <mergeCell ref="AQ242:AQ249"/>
    <mergeCell ref="AP250:AP259"/>
    <mergeCell ref="AS242:AS249"/>
    <mergeCell ref="AL242:AL249"/>
    <mergeCell ref="AG242:AG267"/>
    <mergeCell ref="BD260:BD267"/>
    <mergeCell ref="AW242:AW249"/>
    <mergeCell ref="AX242:AX249"/>
    <mergeCell ref="AY242:AY249"/>
    <mergeCell ref="AH242:AH267"/>
    <mergeCell ref="AI242:AI267"/>
    <mergeCell ref="BC242:BC249"/>
    <mergeCell ref="AM242:AM249"/>
    <mergeCell ref="AN242:AN267"/>
    <mergeCell ref="AO242:AO249"/>
    <mergeCell ref="AP242:AP249"/>
    <mergeCell ref="BD250:BD259"/>
    <mergeCell ref="AP260:AP267"/>
    <mergeCell ref="AQ260:AQ267"/>
    <mergeCell ref="AR250:AR259"/>
    <mergeCell ref="AS250:AS259"/>
    <mergeCell ref="AT250:AT259"/>
    <mergeCell ref="AU250:AU259"/>
    <mergeCell ref="AV250:AV259"/>
    <mergeCell ref="AV260:AV267"/>
    <mergeCell ref="AW260:AW267"/>
    <mergeCell ref="AX260:AX267"/>
    <mergeCell ref="AY260:AY267"/>
    <mergeCell ref="AJ242:AJ249"/>
    <mergeCell ref="AK242:AK249"/>
    <mergeCell ref="AJ250:AJ267"/>
    <mergeCell ref="AK250:AK267"/>
    <mergeCell ref="AL250:AL267"/>
    <mergeCell ref="AM250:AM267"/>
    <mergeCell ref="AO250:AO259"/>
    <mergeCell ref="BC260:BC267"/>
    <mergeCell ref="AR242:AR249"/>
    <mergeCell ref="BA233:BA240"/>
    <mergeCell ref="BB223:BB232"/>
    <mergeCell ref="BB215:BB222"/>
    <mergeCell ref="BE242:BE249"/>
    <mergeCell ref="AX250:AX259"/>
    <mergeCell ref="BA250:BA259"/>
    <mergeCell ref="BB250:BB259"/>
    <mergeCell ref="BC250:BC259"/>
    <mergeCell ref="BD242:BD249"/>
    <mergeCell ref="AT242:AT249"/>
    <mergeCell ref="AU242:AU249"/>
    <mergeCell ref="AV242:AV249"/>
    <mergeCell ref="AZ250:AZ259"/>
    <mergeCell ref="AZ242:AZ249"/>
    <mergeCell ref="BA242:BA249"/>
    <mergeCell ref="BB242:BB249"/>
    <mergeCell ref="AY250:AY259"/>
    <mergeCell ref="AW250:AW259"/>
    <mergeCell ref="AT233:AT240"/>
    <mergeCell ref="BE250:BE259"/>
    <mergeCell ref="BD233:BD240"/>
    <mergeCell ref="BC233:BC240"/>
    <mergeCell ref="BB233:BB240"/>
    <mergeCell ref="A242:A267"/>
    <mergeCell ref="C242:C267"/>
    <mergeCell ref="D242:D267"/>
    <mergeCell ref="E242:E249"/>
    <mergeCell ref="F242:F267"/>
    <mergeCell ref="G242:G267"/>
    <mergeCell ref="AE215:AE240"/>
    <mergeCell ref="AF215:AF240"/>
    <mergeCell ref="AG215:AG240"/>
    <mergeCell ref="AJ215:AJ240"/>
    <mergeCell ref="AK215:AK240"/>
    <mergeCell ref="AL215:AL240"/>
    <mergeCell ref="AP233:AP240"/>
    <mergeCell ref="AQ233:AQ240"/>
    <mergeCell ref="AR233:AR240"/>
    <mergeCell ref="AS233:AS240"/>
    <mergeCell ref="P228:P230"/>
    <mergeCell ref="P231:P235"/>
    <mergeCell ref="P218:P221"/>
    <mergeCell ref="P222:P224"/>
    <mergeCell ref="P225:P227"/>
    <mergeCell ref="H231:H232"/>
    <mergeCell ref="AO223:AO232"/>
    <mergeCell ref="AP223:AP232"/>
    <mergeCell ref="AQ223:AQ232"/>
    <mergeCell ref="AR223:AR232"/>
    <mergeCell ref="E250:E267"/>
    <mergeCell ref="N250:N256"/>
    <mergeCell ref="A215:A241"/>
    <mergeCell ref="H233:H234"/>
    <mergeCell ref="J215:J241"/>
    <mergeCell ref="R231:R235"/>
    <mergeCell ref="AZ172:AZ178"/>
    <mergeCell ref="AJ172:AJ178"/>
    <mergeCell ref="BD215:BD222"/>
    <mergeCell ref="BE215:BE222"/>
    <mergeCell ref="Q231:Q235"/>
    <mergeCell ref="AS223:AS232"/>
    <mergeCell ref="AT223:AT232"/>
    <mergeCell ref="AU223:AU232"/>
    <mergeCell ref="AV223:AV232"/>
    <mergeCell ref="AO233:AO240"/>
    <mergeCell ref="AY223:AY232"/>
    <mergeCell ref="AZ223:AZ232"/>
    <mergeCell ref="BC223:BC232"/>
    <mergeCell ref="BD223:BD232"/>
    <mergeCell ref="BE223:BE232"/>
    <mergeCell ref="AW215:AW222"/>
    <mergeCell ref="AX215:AX222"/>
    <mergeCell ref="AY215:AY222"/>
    <mergeCell ref="AZ215:AZ222"/>
    <mergeCell ref="BA215:BA222"/>
    <mergeCell ref="Q225:Q227"/>
    <mergeCell ref="R225:R227"/>
    <mergeCell ref="Q228:Q230"/>
    <mergeCell ref="R228:R230"/>
    <mergeCell ref="S215:S240"/>
    <mergeCell ref="T215:T240"/>
    <mergeCell ref="BE233:BE240"/>
    <mergeCell ref="Q236:Q240"/>
    <mergeCell ref="R236:R240"/>
    <mergeCell ref="AT215:AT222"/>
    <mergeCell ref="V186:V192"/>
    <mergeCell ref="AV215:AV222"/>
    <mergeCell ref="AW165:AW171"/>
    <mergeCell ref="BC215:BC222"/>
    <mergeCell ref="AW223:AW232"/>
    <mergeCell ref="AX223:AX232"/>
    <mergeCell ref="AN200:AN206"/>
    <mergeCell ref="AM207:AM213"/>
    <mergeCell ref="AN207:AN213"/>
    <mergeCell ref="Y179:Y185"/>
    <mergeCell ref="Z179:Z185"/>
    <mergeCell ref="AA179:AA185"/>
    <mergeCell ref="Z207:Z213"/>
    <mergeCell ref="AK200:AK206"/>
    <mergeCell ref="S207:S213"/>
    <mergeCell ref="T207:T213"/>
    <mergeCell ref="U207:U213"/>
    <mergeCell ref="V207:V213"/>
    <mergeCell ref="W207:W213"/>
    <mergeCell ref="Y207:Y213"/>
    <mergeCell ref="X165:X213"/>
    <mergeCell ref="AW172:AW178"/>
    <mergeCell ref="AX172:AX178"/>
    <mergeCell ref="AY172:AY178"/>
    <mergeCell ref="AN172:AN178"/>
    <mergeCell ref="AO172:AO178"/>
    <mergeCell ref="Y186:Y192"/>
    <mergeCell ref="Z186:Z192"/>
    <mergeCell ref="AU215:AU222"/>
    <mergeCell ref="Y215:Y240"/>
    <mergeCell ref="Z215:Z240"/>
    <mergeCell ref="AA215:AA240"/>
    <mergeCell ref="AB215:AB240"/>
    <mergeCell ref="AX165:AX171"/>
    <mergeCell ref="AC215:AC240"/>
    <mergeCell ref="AD215:AD240"/>
    <mergeCell ref="N215:N240"/>
    <mergeCell ref="L215:L241"/>
    <mergeCell ref="K215:K241"/>
    <mergeCell ref="M215:M241"/>
    <mergeCell ref="V215:V240"/>
    <mergeCell ref="W215:W240"/>
    <mergeCell ref="X215:X240"/>
    <mergeCell ref="O215:O240"/>
    <mergeCell ref="P215:P217"/>
    <mergeCell ref="Q215:Q217"/>
    <mergeCell ref="R215:R217"/>
    <mergeCell ref="U215:U240"/>
    <mergeCell ref="Q218:Q221"/>
    <mergeCell ref="R218:R221"/>
    <mergeCell ref="BA223:BA232"/>
    <mergeCell ref="AU233:AU240"/>
    <mergeCell ref="AI215:AI241"/>
    <mergeCell ref="AN215:AN240"/>
    <mergeCell ref="AO215:AO222"/>
    <mergeCell ref="AP215:AP222"/>
    <mergeCell ref="AQ215:AQ222"/>
    <mergeCell ref="AH215:AH241"/>
    <mergeCell ref="AM215:AM240"/>
    <mergeCell ref="AR215:AR222"/>
    <mergeCell ref="AS215:AS222"/>
    <mergeCell ref="AV233:AV240"/>
    <mergeCell ref="AW233:AW240"/>
    <mergeCell ref="AX233:AX240"/>
    <mergeCell ref="AY233:AY240"/>
    <mergeCell ref="AZ233:AZ240"/>
    <mergeCell ref="C215:C241"/>
    <mergeCell ref="D215:D241"/>
    <mergeCell ref="E215:E241"/>
    <mergeCell ref="F215:F241"/>
    <mergeCell ref="G215:G241"/>
    <mergeCell ref="H227:H228"/>
    <mergeCell ref="H229:H230"/>
    <mergeCell ref="Q222:Q224"/>
    <mergeCell ref="R222:R224"/>
    <mergeCell ref="H235:H236"/>
    <mergeCell ref="P236:P240"/>
    <mergeCell ref="H237:H238"/>
    <mergeCell ref="H239:H240"/>
    <mergeCell ref="AL186:AL192"/>
    <mergeCell ref="AM186:AM192"/>
    <mergeCell ref="AN186:AN192"/>
    <mergeCell ref="AE165:AE213"/>
    <mergeCell ref="AF165:AF178"/>
    <mergeCell ref="AG165:AG213"/>
    <mergeCell ref="Y172:Y178"/>
    <mergeCell ref="Z172:Z178"/>
    <mergeCell ref="AA172:AA178"/>
    <mergeCell ref="Z193:Z199"/>
    <mergeCell ref="AJ207:AJ213"/>
    <mergeCell ref="AK207:AK213"/>
    <mergeCell ref="U179:U185"/>
    <mergeCell ref="V179:V185"/>
    <mergeCell ref="W179:W185"/>
    <mergeCell ref="O186:O192"/>
    <mergeCell ref="S186:S192"/>
    <mergeCell ref="H193:H195"/>
    <mergeCell ref="H172:H173"/>
    <mergeCell ref="AU172:AU178"/>
    <mergeCell ref="AV172:AV178"/>
    <mergeCell ref="AN193:AN199"/>
    <mergeCell ref="Z200:Z206"/>
    <mergeCell ref="AA200:AA206"/>
    <mergeCell ref="AJ200:AJ206"/>
    <mergeCell ref="S193:S199"/>
    <mergeCell ref="T193:T199"/>
    <mergeCell ref="U193:U199"/>
    <mergeCell ref="V193:V199"/>
    <mergeCell ref="W193:W199"/>
    <mergeCell ref="Y193:Y199"/>
    <mergeCell ref="AL179:AL185"/>
    <mergeCell ref="AM179:AM185"/>
    <mergeCell ref="AN179:AN185"/>
    <mergeCell ref="W186:W192"/>
    <mergeCell ref="AH165:AH214"/>
    <mergeCell ref="AL200:AL206"/>
    <mergeCell ref="AM200:AM206"/>
    <mergeCell ref="AA207:AA213"/>
    <mergeCell ref="AA193:AA199"/>
    <mergeCell ref="AJ193:AJ199"/>
    <mergeCell ref="AK193:AK199"/>
    <mergeCell ref="S200:S206"/>
    <mergeCell ref="AL193:AL199"/>
    <mergeCell ref="AM193:AM199"/>
    <mergeCell ref="AA186:AA192"/>
    <mergeCell ref="S172:S178"/>
    <mergeCell ref="AV165:AV171"/>
    <mergeCell ref="BC165:BC171"/>
    <mergeCell ref="BD165:BD171"/>
    <mergeCell ref="BE165:BE171"/>
    <mergeCell ref="M165:M214"/>
    <mergeCell ref="L165:L214"/>
    <mergeCell ref="K165:K214"/>
    <mergeCell ref="J165:J214"/>
    <mergeCell ref="AP172:AP178"/>
    <mergeCell ref="BA172:BA178"/>
    <mergeCell ref="BB172:BB178"/>
    <mergeCell ref="BC172:BC178"/>
    <mergeCell ref="BD172:BD178"/>
    <mergeCell ref="BE172:BE178"/>
    <mergeCell ref="AK179:AK185"/>
    <mergeCell ref="AQ172:AQ178"/>
    <mergeCell ref="AR172:AR178"/>
    <mergeCell ref="AS172:AS178"/>
    <mergeCell ref="AT172:AT178"/>
    <mergeCell ref="AY165:AY171"/>
    <mergeCell ref="AJ165:AJ171"/>
    <mergeCell ref="AK165:AK171"/>
    <mergeCell ref="AL165:AL171"/>
    <mergeCell ref="AM165:AM171"/>
    <mergeCell ref="AN165:AN171"/>
    <mergeCell ref="AO165:AO171"/>
    <mergeCell ref="AP165:AP171"/>
    <mergeCell ref="AS165:AS171"/>
    <mergeCell ref="AT165:AT171"/>
    <mergeCell ref="AU165:AU171"/>
    <mergeCell ref="AK172:AK178"/>
    <mergeCell ref="AL172:AL178"/>
    <mergeCell ref="AM172:AM178"/>
    <mergeCell ref="H181:H183"/>
    <mergeCell ref="H184:H186"/>
    <mergeCell ref="AQ165:AQ171"/>
    <mergeCell ref="AR165:AR171"/>
    <mergeCell ref="Y165:Y171"/>
    <mergeCell ref="Z165:Z171"/>
    <mergeCell ref="AA165:AA171"/>
    <mergeCell ref="AB165:AB213"/>
    <mergeCell ref="H208:H209"/>
    <mergeCell ref="H210:H211"/>
    <mergeCell ref="H212:H213"/>
    <mergeCell ref="N207:N213"/>
    <mergeCell ref="T200:T206"/>
    <mergeCell ref="U200:U206"/>
    <mergeCell ref="V200:V206"/>
    <mergeCell ref="W200:W206"/>
    <mergeCell ref="Y200:Y206"/>
    <mergeCell ref="H196:H198"/>
    <mergeCell ref="O193:O199"/>
    <mergeCell ref="H167:H168"/>
    <mergeCell ref="H170:H171"/>
    <mergeCell ref="H199:H207"/>
    <mergeCell ref="N200:N206"/>
    <mergeCell ref="O200:O206"/>
    <mergeCell ref="N172:N178"/>
    <mergeCell ref="O172:O178"/>
    <mergeCell ref="T186:T192"/>
    <mergeCell ref="U186:U192"/>
    <mergeCell ref="A165:A214"/>
    <mergeCell ref="C165:C214"/>
    <mergeCell ref="D165:D214"/>
    <mergeCell ref="E165:E214"/>
    <mergeCell ref="F165:F214"/>
    <mergeCell ref="G165:G214"/>
    <mergeCell ref="AJ186:AJ192"/>
    <mergeCell ref="AK186:AK192"/>
    <mergeCell ref="U165:U171"/>
    <mergeCell ref="AJ179:AJ185"/>
    <mergeCell ref="AI165:AI214"/>
    <mergeCell ref="N193:N199"/>
    <mergeCell ref="N179:N185"/>
    <mergeCell ref="AC165:AC213"/>
    <mergeCell ref="AD165:AD213"/>
    <mergeCell ref="O207:O213"/>
    <mergeCell ref="T172:T178"/>
    <mergeCell ref="U172:U178"/>
    <mergeCell ref="V172:V178"/>
    <mergeCell ref="W172:W178"/>
    <mergeCell ref="O165:O171"/>
    <mergeCell ref="S165:S171"/>
    <mergeCell ref="T165:T171"/>
    <mergeCell ref="O179:O185"/>
    <mergeCell ref="S179:S185"/>
    <mergeCell ref="T179:T185"/>
    <mergeCell ref="H174:H175"/>
    <mergeCell ref="H176:H177"/>
    <mergeCell ref="H178:H180"/>
    <mergeCell ref="H187:H189"/>
    <mergeCell ref="N165:N171"/>
    <mergeCell ref="H190:H192"/>
    <mergeCell ref="O35:O42"/>
    <mergeCell ref="S35:S42"/>
    <mergeCell ref="T35:T42"/>
    <mergeCell ref="U35:U42"/>
    <mergeCell ref="AP53:AP60"/>
    <mergeCell ref="AO43:AO52"/>
    <mergeCell ref="Y6:Y8"/>
    <mergeCell ref="W6:W8"/>
    <mergeCell ref="AF9:AF34"/>
    <mergeCell ref="AI9:AI34"/>
    <mergeCell ref="P24:P34"/>
    <mergeCell ref="Q24:Q34"/>
    <mergeCell ref="R24:R34"/>
    <mergeCell ref="N186:N192"/>
    <mergeCell ref="AL7:AL8"/>
    <mergeCell ref="AM7:AM8"/>
    <mergeCell ref="N87:N94"/>
    <mergeCell ref="O87:O94"/>
    <mergeCell ref="S87:S94"/>
    <mergeCell ref="T87:T94"/>
    <mergeCell ref="U87:U94"/>
    <mergeCell ref="V87:V94"/>
    <mergeCell ref="W87:W94"/>
    <mergeCell ref="X87:X112"/>
    <mergeCell ref="AD6:AD8"/>
    <mergeCell ref="AC9:AC34"/>
    <mergeCell ref="AD9:AD34"/>
    <mergeCell ref="AC6:AC8"/>
    <mergeCell ref="Z6:Z8"/>
    <mergeCell ref="AA6:AA8"/>
    <mergeCell ref="V165:V171"/>
    <mergeCell ref="T6:T8"/>
    <mergeCell ref="U6:U8"/>
    <mergeCell ref="V6:V8"/>
    <mergeCell ref="AB6:AB8"/>
    <mergeCell ref="X6:X8"/>
    <mergeCell ref="AL207:AL213"/>
    <mergeCell ref="BE27:BE34"/>
    <mergeCell ref="AZ27:AZ34"/>
    <mergeCell ref="BA27:BA34"/>
    <mergeCell ref="BB27:BB34"/>
    <mergeCell ref="BE9:BE16"/>
    <mergeCell ref="AX7:AX8"/>
    <mergeCell ref="AY7:AY8"/>
    <mergeCell ref="AZ9:AZ16"/>
    <mergeCell ref="AY17:AY26"/>
    <mergeCell ref="BE17:BE26"/>
    <mergeCell ref="AG9:AG34"/>
    <mergeCell ref="AJ9:AJ34"/>
    <mergeCell ref="BD6:BD8"/>
    <mergeCell ref="BE6:BE8"/>
    <mergeCell ref="AK7:AK8"/>
    <mergeCell ref="AS6:AV6"/>
    <mergeCell ref="W165:W171"/>
    <mergeCell ref="X35:X60"/>
    <mergeCell ref="AL35:AL42"/>
    <mergeCell ref="AM35:AM42"/>
    <mergeCell ref="X61:X86"/>
    <mergeCell ref="AL61:AL68"/>
    <mergeCell ref="AM61:AM68"/>
    <mergeCell ref="AZ165:AZ171"/>
    <mergeCell ref="BA165:BA171"/>
    <mergeCell ref="BB165:BB171"/>
    <mergeCell ref="BD17:BD26"/>
    <mergeCell ref="BD27:BD34"/>
    <mergeCell ref="AQ17:AQ26"/>
    <mergeCell ref="AR17:AR26"/>
    <mergeCell ref="AQ27:AQ34"/>
    <mergeCell ref="AR27:AR34"/>
    <mergeCell ref="AO27:AO34"/>
    <mergeCell ref="AE9:AE34"/>
    <mergeCell ref="E9:E34"/>
    <mergeCell ref="N9:N34"/>
    <mergeCell ref="O9:O34"/>
    <mergeCell ref="S9:S34"/>
    <mergeCell ref="T9:T34"/>
    <mergeCell ref="U9:U34"/>
    <mergeCell ref="V9:V34"/>
    <mergeCell ref="W9:W34"/>
    <mergeCell ref="BA17:BA26"/>
    <mergeCell ref="BB17:BB26"/>
    <mergeCell ref="BB9:BB16"/>
    <mergeCell ref="BC9:BC16"/>
    <mergeCell ref="AO9:AO16"/>
    <mergeCell ref="AL9:AL34"/>
    <mergeCell ref="AM9:AM34"/>
    <mergeCell ref="AP27:AP34"/>
    <mergeCell ref="AT9:AT16"/>
    <mergeCell ref="BA9:BA16"/>
    <mergeCell ref="BC27:BC34"/>
    <mergeCell ref="BC17:BC26"/>
    <mergeCell ref="AQ9:AQ16"/>
    <mergeCell ref="AR9:AR16"/>
    <mergeCell ref="AK9:AK34"/>
    <mergeCell ref="AH9:AH34"/>
    <mergeCell ref="AY27:AY34"/>
    <mergeCell ref="N6:N8"/>
    <mergeCell ref="P7:P8"/>
    <mergeCell ref="Q7:Q8"/>
    <mergeCell ref="P6:R6"/>
    <mergeCell ref="R7:R8"/>
    <mergeCell ref="K9:K34"/>
    <mergeCell ref="O6:O8"/>
    <mergeCell ref="K6:K8"/>
    <mergeCell ref="H6:J7"/>
    <mergeCell ref="J9:J34"/>
    <mergeCell ref="E6:E8"/>
    <mergeCell ref="F6:F8"/>
    <mergeCell ref="L6:L8"/>
    <mergeCell ref="M6:M8"/>
    <mergeCell ref="BD9:BD16"/>
    <mergeCell ref="AU9:AU16"/>
    <mergeCell ref="AV9:AV16"/>
    <mergeCell ref="AW9:AW16"/>
    <mergeCell ref="AX9:AX16"/>
    <mergeCell ref="AY9:AY16"/>
    <mergeCell ref="H21:H22"/>
    <mergeCell ref="AB9:AB34"/>
    <mergeCell ref="X9:X33"/>
    <mergeCell ref="Y9:Y34"/>
    <mergeCell ref="Z9:Z34"/>
    <mergeCell ref="AA9:AA33"/>
    <mergeCell ref="BB6:BB8"/>
    <mergeCell ref="BC6:BC8"/>
    <mergeCell ref="AO7:AO8"/>
    <mergeCell ref="AO6:AR6"/>
    <mergeCell ref="AW7:AW8"/>
    <mergeCell ref="AX27:AX34"/>
    <mergeCell ref="AZ17:AZ26"/>
    <mergeCell ref="AX17:AX26"/>
    <mergeCell ref="AS27:AS34"/>
    <mergeCell ref="AT27:AT34"/>
    <mergeCell ref="AU27:AU34"/>
    <mergeCell ref="AV27:AV34"/>
    <mergeCell ref="AW17:AW26"/>
    <mergeCell ref="AW27:AW34"/>
    <mergeCell ref="AU17:AU26"/>
    <mergeCell ref="AV17:AV26"/>
    <mergeCell ref="AS17:AS26"/>
    <mergeCell ref="AP7:AP8"/>
    <mergeCell ref="AV7:AV8"/>
    <mergeCell ref="AT17:AT26"/>
    <mergeCell ref="AS7:AS8"/>
    <mergeCell ref="AZ7:AZ8"/>
    <mergeCell ref="AU7:AU8"/>
    <mergeCell ref="AW6:AZ6"/>
    <mergeCell ref="AS9:AS16"/>
    <mergeCell ref="AP17:AP26"/>
    <mergeCell ref="BA6:BA8"/>
    <mergeCell ref="A5:F5"/>
    <mergeCell ref="G5:M5"/>
    <mergeCell ref="N5:AN5"/>
    <mergeCell ref="S6:S8"/>
    <mergeCell ref="AI6:AI8"/>
    <mergeCell ref="AE6:AE8"/>
    <mergeCell ref="AG6:AG8"/>
    <mergeCell ref="AH6:AH8"/>
    <mergeCell ref="AN7:AN8"/>
    <mergeCell ref="AJ6:AN6"/>
    <mergeCell ref="G6:G8"/>
    <mergeCell ref="AN9:AN34"/>
    <mergeCell ref="A6:A8"/>
    <mergeCell ref="C6:C8"/>
    <mergeCell ref="D6:D8"/>
    <mergeCell ref="AJ7:AJ8"/>
    <mergeCell ref="H27:H28"/>
    <mergeCell ref="H29:H30"/>
    <mergeCell ref="H33:H34"/>
    <mergeCell ref="C9:C34"/>
    <mergeCell ref="H23:H24"/>
    <mergeCell ref="H31:H32"/>
    <mergeCell ref="H25:H26"/>
    <mergeCell ref="AP9:AP16"/>
    <mergeCell ref="AO17:AO26"/>
    <mergeCell ref="AO5:AZ5"/>
    <mergeCell ref="AQ7:AQ8"/>
    <mergeCell ref="AR7:AR8"/>
    <mergeCell ref="R3:AE3"/>
    <mergeCell ref="AG3:BE3"/>
    <mergeCell ref="BA5:BE5"/>
    <mergeCell ref="A9:A34"/>
    <mergeCell ref="D9:D34"/>
    <mergeCell ref="F9:F34"/>
    <mergeCell ref="G9:G34"/>
    <mergeCell ref="L9:L34"/>
    <mergeCell ref="M9:M34"/>
    <mergeCell ref="AT7:AT8"/>
    <mergeCell ref="H53:H54"/>
    <mergeCell ref="A1:C3"/>
    <mergeCell ref="D1:BE1"/>
    <mergeCell ref="D2:K2"/>
    <mergeCell ref="L2:P2"/>
    <mergeCell ref="R2:AG2"/>
    <mergeCell ref="AH2:BE2"/>
    <mergeCell ref="D3:E3"/>
    <mergeCell ref="F3:P3"/>
    <mergeCell ref="V35:V42"/>
    <mergeCell ref="W35:W42"/>
    <mergeCell ref="H49:H50"/>
    <mergeCell ref="N50:N60"/>
    <mergeCell ref="P50:P60"/>
    <mergeCell ref="Q50:Q60"/>
    <mergeCell ref="R50:R60"/>
    <mergeCell ref="H51:H52"/>
    <mergeCell ref="M35:M60"/>
    <mergeCell ref="N35:N42"/>
    <mergeCell ref="BB35:BB42"/>
    <mergeCell ref="AW43:AW52"/>
    <mergeCell ref="AX43:AX52"/>
    <mergeCell ref="A35:A60"/>
    <mergeCell ref="C35:C60"/>
    <mergeCell ref="D35:D60"/>
    <mergeCell ref="E35:E42"/>
    <mergeCell ref="F35:F60"/>
    <mergeCell ref="G35:G60"/>
    <mergeCell ref="J35:J60"/>
    <mergeCell ref="K35:K60"/>
    <mergeCell ref="L35:L60"/>
    <mergeCell ref="AQ35:AQ42"/>
    <mergeCell ref="AR35:AR42"/>
    <mergeCell ref="AS35:AS42"/>
    <mergeCell ref="AT35:AT42"/>
    <mergeCell ref="AU35:AU42"/>
    <mergeCell ref="AQ53:AQ60"/>
    <mergeCell ref="AR43:AR52"/>
    <mergeCell ref="AS43:AS52"/>
    <mergeCell ref="AT43:AT52"/>
    <mergeCell ref="AU43:AU52"/>
    <mergeCell ref="AN35:AN60"/>
    <mergeCell ref="AO35:AO42"/>
    <mergeCell ref="AP35:AP42"/>
    <mergeCell ref="Y35:Y42"/>
    <mergeCell ref="Z35:Z42"/>
    <mergeCell ref="AA35:AA42"/>
    <mergeCell ref="AB35:AB60"/>
    <mergeCell ref="AC35:AC60"/>
    <mergeCell ref="AP43:AP52"/>
    <mergeCell ref="AQ43:AQ52"/>
    <mergeCell ref="AK50:AK60"/>
    <mergeCell ref="AL50:AL60"/>
    <mergeCell ref="AM50:AM60"/>
    <mergeCell ref="AO53:AO60"/>
    <mergeCell ref="V43:V60"/>
    <mergeCell ref="W43:W60"/>
    <mergeCell ref="Y43:Y60"/>
    <mergeCell ref="Z43:Z60"/>
    <mergeCell ref="AA43:AA60"/>
    <mergeCell ref="AJ43:AJ49"/>
    <mergeCell ref="AE35:AE60"/>
    <mergeCell ref="AF35:AF60"/>
    <mergeCell ref="AG35:AG60"/>
    <mergeCell ref="AJ50:AJ60"/>
    <mergeCell ref="AD35:AD60"/>
    <mergeCell ref="AK43:AK49"/>
    <mergeCell ref="AL43:AL49"/>
    <mergeCell ref="AM43:AM49"/>
    <mergeCell ref="BC35:BC42"/>
    <mergeCell ref="AY43:AY52"/>
    <mergeCell ref="BD35:BD42"/>
    <mergeCell ref="BE35:BE42"/>
    <mergeCell ref="E43:E60"/>
    <mergeCell ref="N43:N49"/>
    <mergeCell ref="O43:O60"/>
    <mergeCell ref="S43:S60"/>
    <mergeCell ref="T43:T60"/>
    <mergeCell ref="U43:U60"/>
    <mergeCell ref="H47:H48"/>
    <mergeCell ref="BA53:BA60"/>
    <mergeCell ref="BB53:BB60"/>
    <mergeCell ref="BC53:BC60"/>
    <mergeCell ref="AV35:AV42"/>
    <mergeCell ref="AW35:AW42"/>
    <mergeCell ref="AX35:AX42"/>
    <mergeCell ref="AY35:AY42"/>
    <mergeCell ref="AZ35:AZ42"/>
    <mergeCell ref="BA35:BA42"/>
    <mergeCell ref="AZ43:AZ52"/>
    <mergeCell ref="BA43:BA52"/>
    <mergeCell ref="BB43:BB52"/>
    <mergeCell ref="BC43:BC52"/>
    <mergeCell ref="BD43:BD52"/>
    <mergeCell ref="BE43:BE52"/>
    <mergeCell ref="AY53:AY60"/>
    <mergeCell ref="AZ53:AZ60"/>
    <mergeCell ref="AH35:AH60"/>
    <mergeCell ref="AI35:AI60"/>
    <mergeCell ref="AJ35:AJ42"/>
    <mergeCell ref="AK35:AK42"/>
    <mergeCell ref="AV43:AV52"/>
    <mergeCell ref="BE53:BE60"/>
    <mergeCell ref="H55:H56"/>
    <mergeCell ref="H57:H58"/>
    <mergeCell ref="H59:H60"/>
    <mergeCell ref="AR53:AR60"/>
    <mergeCell ref="AS53:AS60"/>
    <mergeCell ref="AT53:AT60"/>
    <mergeCell ref="R76:R86"/>
    <mergeCell ref="H77:H78"/>
    <mergeCell ref="H79:H80"/>
    <mergeCell ref="BD53:BD60"/>
    <mergeCell ref="AU53:AU60"/>
    <mergeCell ref="AV53:AV60"/>
    <mergeCell ref="AW53:AW60"/>
    <mergeCell ref="AX53:AX60"/>
    <mergeCell ref="S61:S68"/>
    <mergeCell ref="T61:T68"/>
    <mergeCell ref="U61:U68"/>
    <mergeCell ref="V61:V68"/>
    <mergeCell ref="W61:W68"/>
    <mergeCell ref="H75:H76"/>
    <mergeCell ref="N76:N86"/>
    <mergeCell ref="P76:P86"/>
    <mergeCell ref="Q76:Q86"/>
    <mergeCell ref="J61:J86"/>
    <mergeCell ref="K61:K86"/>
    <mergeCell ref="AK69:AK75"/>
    <mergeCell ref="AL69:AL75"/>
    <mergeCell ref="AM69:AM75"/>
    <mergeCell ref="AO69:AO78"/>
    <mergeCell ref="AP69:AP78"/>
    <mergeCell ref="BC61:BC68"/>
    <mergeCell ref="BD61:BD68"/>
    <mergeCell ref="A61:A86"/>
    <mergeCell ref="C61:C86"/>
    <mergeCell ref="D61:D86"/>
    <mergeCell ref="E61:E68"/>
    <mergeCell ref="F61:F86"/>
    <mergeCell ref="G61:G86"/>
    <mergeCell ref="AU61:AU68"/>
    <mergeCell ref="AQ79:AQ86"/>
    <mergeCell ref="AJ76:AJ86"/>
    <mergeCell ref="AK76:AK86"/>
    <mergeCell ref="AL76:AL86"/>
    <mergeCell ref="AM76:AM86"/>
    <mergeCell ref="AO79:AO86"/>
    <mergeCell ref="AP79:AP86"/>
    <mergeCell ref="AF61:AF86"/>
    <mergeCell ref="AG61:AG86"/>
    <mergeCell ref="AQ61:AQ68"/>
    <mergeCell ref="AR61:AR68"/>
    <mergeCell ref="AS61:AS68"/>
    <mergeCell ref="AT61:AT68"/>
    <mergeCell ref="Z61:Z68"/>
    <mergeCell ref="AA61:AA68"/>
    <mergeCell ref="AB61:AB86"/>
    <mergeCell ref="AC61:AC86"/>
    <mergeCell ref="AR69:AR78"/>
    <mergeCell ref="AS69:AS78"/>
    <mergeCell ref="AT69:AT78"/>
    <mergeCell ref="AU69:AU78"/>
    <mergeCell ref="AO61:AO68"/>
    <mergeCell ref="AP61:AP68"/>
    <mergeCell ref="Y61:Y68"/>
    <mergeCell ref="AJ69:AJ75"/>
    <mergeCell ref="BE61:BE68"/>
    <mergeCell ref="BD69:BD78"/>
    <mergeCell ref="BE69:BE78"/>
    <mergeCell ref="AX69:AX78"/>
    <mergeCell ref="AY69:AY78"/>
    <mergeCell ref="AZ69:AZ78"/>
    <mergeCell ref="AD61:AD86"/>
    <mergeCell ref="AE61:AE86"/>
    <mergeCell ref="AQ69:AQ78"/>
    <mergeCell ref="AT79:AT86"/>
    <mergeCell ref="AU79:AU86"/>
    <mergeCell ref="AV79:AV86"/>
    <mergeCell ref="AW79:AW86"/>
    <mergeCell ref="AX79:AX86"/>
    <mergeCell ref="AY79:AY86"/>
    <mergeCell ref="BD79:BD86"/>
    <mergeCell ref="BE79:BE86"/>
    <mergeCell ref="E69:E86"/>
    <mergeCell ref="N69:N75"/>
    <mergeCell ref="O69:O86"/>
    <mergeCell ref="S69:S86"/>
    <mergeCell ref="T69:T86"/>
    <mergeCell ref="U69:U86"/>
    <mergeCell ref="V69:V86"/>
    <mergeCell ref="BA79:BA86"/>
    <mergeCell ref="BB79:BB86"/>
    <mergeCell ref="BC79:BC86"/>
    <mergeCell ref="AV61:AV68"/>
    <mergeCell ref="AW61:AW68"/>
    <mergeCell ref="AX61:AX68"/>
    <mergeCell ref="AY61:AY68"/>
    <mergeCell ref="AZ61:AZ68"/>
    <mergeCell ref="BA61:BA68"/>
    <mergeCell ref="BB61:BB68"/>
    <mergeCell ref="BA69:BA78"/>
    <mergeCell ref="BB69:BB78"/>
    <mergeCell ref="BC69:BC78"/>
    <mergeCell ref="H73:H74"/>
    <mergeCell ref="W69:W86"/>
    <mergeCell ref="Y69:Y86"/>
    <mergeCell ref="Z69:Z86"/>
    <mergeCell ref="AA69:AA86"/>
    <mergeCell ref="AZ79:AZ86"/>
    <mergeCell ref="AH61:AH86"/>
    <mergeCell ref="AI61:AI86"/>
    <mergeCell ref="AJ61:AJ68"/>
    <mergeCell ref="AK61:AK68"/>
    <mergeCell ref="AV69:AV78"/>
    <mergeCell ref="AW69:AW78"/>
    <mergeCell ref="H81:H82"/>
    <mergeCell ref="H83:H84"/>
    <mergeCell ref="H85:H86"/>
    <mergeCell ref="AR79:AR86"/>
    <mergeCell ref="AS79:AS86"/>
    <mergeCell ref="L87:L112"/>
    <mergeCell ref="H99:H100"/>
    <mergeCell ref="H101:H102"/>
    <mergeCell ref="H103:H104"/>
    <mergeCell ref="H105:H106"/>
    <mergeCell ref="AI87:AI112"/>
    <mergeCell ref="AJ87:AJ112"/>
    <mergeCell ref="AF87:AF112"/>
    <mergeCell ref="AG87:AG112"/>
    <mergeCell ref="H111:H112"/>
    <mergeCell ref="Y95:Y112"/>
    <mergeCell ref="Z95:Z112"/>
    <mergeCell ref="L61:L86"/>
    <mergeCell ref="M61:M86"/>
    <mergeCell ref="N61:N68"/>
    <mergeCell ref="O61:O68"/>
    <mergeCell ref="P102:P112"/>
    <mergeCell ref="Q102:Q112"/>
    <mergeCell ref="AN61:AN86"/>
    <mergeCell ref="H109:H110"/>
    <mergeCell ref="M87:M112"/>
    <mergeCell ref="A87:A112"/>
    <mergeCell ref="C87:C112"/>
    <mergeCell ref="D87:D112"/>
    <mergeCell ref="E87:E112"/>
    <mergeCell ref="F87:F112"/>
    <mergeCell ref="G87:G112"/>
    <mergeCell ref="J87:J112"/>
    <mergeCell ref="K87:K112"/>
    <mergeCell ref="Y87:Y94"/>
    <mergeCell ref="Z87:Z94"/>
    <mergeCell ref="AA87:AA94"/>
    <mergeCell ref="AB87:AB112"/>
    <mergeCell ref="AC87:AC112"/>
    <mergeCell ref="AD87:AD112"/>
    <mergeCell ref="AT95:AT104"/>
    <mergeCell ref="AU95:AU104"/>
    <mergeCell ref="R102:R112"/>
    <mergeCell ref="AK87:AK112"/>
    <mergeCell ref="AL87:AL112"/>
    <mergeCell ref="AM87:AM112"/>
    <mergeCell ref="AN87:AN112"/>
    <mergeCell ref="AO87:AO94"/>
    <mergeCell ref="AP87:AP94"/>
    <mergeCell ref="AO105:AO112"/>
    <mergeCell ref="AA95:AA112"/>
    <mergeCell ref="AO95:AO104"/>
    <mergeCell ref="AP95:AP104"/>
    <mergeCell ref="AQ95:AQ104"/>
    <mergeCell ref="AR95:AR104"/>
    <mergeCell ref="AS95:AS104"/>
    <mergeCell ref="AP105:AP112"/>
    <mergeCell ref="AE87:AE112"/>
    <mergeCell ref="BA87:BA94"/>
    <mergeCell ref="BB87:BB94"/>
    <mergeCell ref="BC87:BC94"/>
    <mergeCell ref="BD87:BD94"/>
    <mergeCell ref="BE87:BE94"/>
    <mergeCell ref="N95:N112"/>
    <mergeCell ref="O95:O112"/>
    <mergeCell ref="S95:S112"/>
    <mergeCell ref="T95:T112"/>
    <mergeCell ref="U95:U112"/>
    <mergeCell ref="AU87:AU94"/>
    <mergeCell ref="AV87:AV94"/>
    <mergeCell ref="AW87:AW94"/>
    <mergeCell ref="AX87:AX94"/>
    <mergeCell ref="AY87:AY94"/>
    <mergeCell ref="AZ87:AZ94"/>
    <mergeCell ref="AU105:AU112"/>
    <mergeCell ref="AV105:AV112"/>
    <mergeCell ref="AW105:AW112"/>
    <mergeCell ref="AX105:AX112"/>
    <mergeCell ref="AY105:AY112"/>
    <mergeCell ref="AH87:AH112"/>
    <mergeCell ref="AQ87:AQ94"/>
    <mergeCell ref="AR87:AR94"/>
    <mergeCell ref="AS87:AS94"/>
    <mergeCell ref="AT87:AT94"/>
    <mergeCell ref="AQ105:AQ112"/>
    <mergeCell ref="AR105:AR112"/>
    <mergeCell ref="AS105:AS112"/>
    <mergeCell ref="AT105:AT112"/>
    <mergeCell ref="V95:V112"/>
    <mergeCell ref="W95:W112"/>
    <mergeCell ref="BC95:BC104"/>
    <mergeCell ref="BD95:BD104"/>
    <mergeCell ref="BE95:BE104"/>
    <mergeCell ref="AZ105:AZ112"/>
    <mergeCell ref="BA105:BA112"/>
    <mergeCell ref="BB105:BB112"/>
    <mergeCell ref="BC105:BC112"/>
    <mergeCell ref="BD105:BD112"/>
    <mergeCell ref="BE105:BE112"/>
    <mergeCell ref="AW95:AW104"/>
    <mergeCell ref="AX95:AX104"/>
    <mergeCell ref="AY95:AY104"/>
    <mergeCell ref="AZ95:AZ104"/>
    <mergeCell ref="BA95:BA104"/>
    <mergeCell ref="BB95:BB104"/>
    <mergeCell ref="H156:H158"/>
    <mergeCell ref="T121:T164"/>
    <mergeCell ref="U121:U164"/>
    <mergeCell ref="V121:V164"/>
    <mergeCell ref="Q143:Q146"/>
    <mergeCell ref="R143:R146"/>
    <mergeCell ref="AH113:AH164"/>
    <mergeCell ref="AI113:AI164"/>
    <mergeCell ref="AJ113:AJ164"/>
    <mergeCell ref="AE113:AE143"/>
    <mergeCell ref="U113:U120"/>
    <mergeCell ref="V113:V120"/>
    <mergeCell ref="W121:W164"/>
    <mergeCell ref="X121:X164"/>
    <mergeCell ref="Y121:Y164"/>
    <mergeCell ref="AV95:AV104"/>
    <mergeCell ref="H107:H108"/>
    <mergeCell ref="D139:D164"/>
    <mergeCell ref="E139:E164"/>
    <mergeCell ref="F139:F164"/>
    <mergeCell ref="H141:H144"/>
    <mergeCell ref="H145:H148"/>
    <mergeCell ref="H149:H150"/>
    <mergeCell ref="H151:H152"/>
    <mergeCell ref="P147:P156"/>
    <mergeCell ref="Q147:Q156"/>
    <mergeCell ref="R147:R156"/>
    <mergeCell ref="P157:P164"/>
    <mergeCell ref="Q157:Q164"/>
    <mergeCell ref="R157:R164"/>
    <mergeCell ref="P134:P138"/>
    <mergeCell ref="Q134:Q138"/>
    <mergeCell ref="R134:R138"/>
    <mergeCell ref="P139:P142"/>
    <mergeCell ref="Q139:Q142"/>
    <mergeCell ref="R139:R142"/>
    <mergeCell ref="H132:H133"/>
    <mergeCell ref="S113:S120"/>
    <mergeCell ref="T113:T120"/>
    <mergeCell ref="Q121:Q124"/>
    <mergeCell ref="R121:R124"/>
    <mergeCell ref="S121:S164"/>
    <mergeCell ref="H134:H137"/>
    <mergeCell ref="AG113:AG164"/>
    <mergeCell ref="AW113:AW120"/>
    <mergeCell ref="AF113:AF138"/>
    <mergeCell ref="AO121:AO164"/>
    <mergeCell ref="AP121:AP164"/>
    <mergeCell ref="AQ121:AQ164"/>
    <mergeCell ref="W113:W120"/>
    <mergeCell ref="X113:X120"/>
    <mergeCell ref="Y113:Y120"/>
    <mergeCell ref="Z113:Z120"/>
    <mergeCell ref="AA113:AA120"/>
    <mergeCell ref="AQ113:AQ120"/>
    <mergeCell ref="AR113:AR120"/>
    <mergeCell ref="AS113:AS120"/>
    <mergeCell ref="AT113:AT120"/>
    <mergeCell ref="AU113:AU120"/>
    <mergeCell ref="AV113:AV120"/>
    <mergeCell ref="AT121:AT164"/>
    <mergeCell ref="AU121:AU164"/>
    <mergeCell ref="AC113:AC138"/>
    <mergeCell ref="AD113:AD138"/>
    <mergeCell ref="AC139:AC164"/>
    <mergeCell ref="AD139:AD164"/>
    <mergeCell ref="H159:H164"/>
    <mergeCell ref="AV121:AV164"/>
    <mergeCell ref="AX113:AX120"/>
    <mergeCell ref="AY113:AY120"/>
    <mergeCell ref="AZ113:AZ120"/>
    <mergeCell ref="BA113:BA120"/>
    <mergeCell ref="BB113:BB120"/>
    <mergeCell ref="BC113:BC120"/>
    <mergeCell ref="P143:P146"/>
    <mergeCell ref="K113:K164"/>
    <mergeCell ref="AK113:AK164"/>
    <mergeCell ref="AL113:AL164"/>
    <mergeCell ref="AM113:AM164"/>
    <mergeCell ref="AN113:AN134"/>
    <mergeCell ref="AN135:AN164"/>
    <mergeCell ref="AB113:AB164"/>
    <mergeCell ref="P129:P133"/>
    <mergeCell ref="Q129:Q133"/>
    <mergeCell ref="Z121:Z164"/>
    <mergeCell ref="AA121:AA164"/>
    <mergeCell ref="R129:R133"/>
    <mergeCell ref="AW121:AW164"/>
    <mergeCell ref="A113:A164"/>
    <mergeCell ref="C113:C164"/>
    <mergeCell ref="D113:D138"/>
    <mergeCell ref="E113:E138"/>
    <mergeCell ref="F113:F138"/>
    <mergeCell ref="G113:G164"/>
    <mergeCell ref="N121:N164"/>
    <mergeCell ref="O121:O164"/>
    <mergeCell ref="P121:P124"/>
    <mergeCell ref="BD121:BD164"/>
    <mergeCell ref="BE121:BE164"/>
    <mergeCell ref="H124:H126"/>
    <mergeCell ref="P125:P128"/>
    <mergeCell ref="Q125:Q128"/>
    <mergeCell ref="R125:R128"/>
    <mergeCell ref="H127:H128"/>
    <mergeCell ref="H129:H131"/>
    <mergeCell ref="AX121:AX164"/>
    <mergeCell ref="AY121:AY164"/>
    <mergeCell ref="AZ121:AZ164"/>
    <mergeCell ref="BA121:BA164"/>
    <mergeCell ref="BB121:BB164"/>
    <mergeCell ref="BC121:BC164"/>
    <mergeCell ref="AR121:AR164"/>
    <mergeCell ref="AS121:AS164"/>
    <mergeCell ref="BD113:BD120"/>
    <mergeCell ref="BE113:BE120"/>
    <mergeCell ref="H115:H116"/>
    <mergeCell ref="H117:H118"/>
    <mergeCell ref="H119:H120"/>
    <mergeCell ref="AO113:AO120"/>
    <mergeCell ref="AP113:AP120"/>
    <mergeCell ref="L320:L345"/>
    <mergeCell ref="M320:M345"/>
    <mergeCell ref="N320:N327"/>
    <mergeCell ref="O320:O327"/>
    <mergeCell ref="S320:S327"/>
    <mergeCell ref="T320:T327"/>
    <mergeCell ref="L113:L164"/>
    <mergeCell ref="M113:M164"/>
    <mergeCell ref="A320:A345"/>
    <mergeCell ref="C320:C345"/>
    <mergeCell ref="D320:D345"/>
    <mergeCell ref="E320:E327"/>
    <mergeCell ref="F320:F345"/>
    <mergeCell ref="G320:G345"/>
    <mergeCell ref="J320:J345"/>
    <mergeCell ref="K320:K345"/>
    <mergeCell ref="AF320:AF345"/>
    <mergeCell ref="P335:P345"/>
    <mergeCell ref="Q335:Q345"/>
    <mergeCell ref="R335:R345"/>
    <mergeCell ref="H113:H114"/>
    <mergeCell ref="J113:J164"/>
    <mergeCell ref="H121:H122"/>
    <mergeCell ref="H138:H140"/>
    <mergeCell ref="H153:H155"/>
    <mergeCell ref="N113:N120"/>
    <mergeCell ref="O113:O120"/>
    <mergeCell ref="U320:U327"/>
    <mergeCell ref="V320:V327"/>
    <mergeCell ref="W320:W327"/>
    <mergeCell ref="X320:X345"/>
    <mergeCell ref="Y320:Y327"/>
    <mergeCell ref="Z320:Z327"/>
    <mergeCell ref="AA320:AA327"/>
    <mergeCell ref="AU320:AU327"/>
    <mergeCell ref="AV320:AV327"/>
    <mergeCell ref="AW320:AW327"/>
    <mergeCell ref="AX320:AX327"/>
    <mergeCell ref="AY320:AY327"/>
    <mergeCell ref="AZ320:AZ327"/>
    <mergeCell ref="BB328:BB337"/>
    <mergeCell ref="AL320:AL327"/>
    <mergeCell ref="AM320:AM327"/>
    <mergeCell ref="AN320:AN345"/>
    <mergeCell ref="AO320:AO327"/>
    <mergeCell ref="AP320:AP327"/>
    <mergeCell ref="AQ320:AQ327"/>
    <mergeCell ref="AR320:AR327"/>
    <mergeCell ref="AS320:AS327"/>
    <mergeCell ref="AT320:AT327"/>
    <mergeCell ref="AV328:AV337"/>
    <mergeCell ref="AS328:AS337"/>
    <mergeCell ref="AT328:AT337"/>
    <mergeCell ref="AU328:AU337"/>
    <mergeCell ref="AA328:AA345"/>
    <mergeCell ref="AJ328:AJ334"/>
    <mergeCell ref="AK328:AK334"/>
    <mergeCell ref="AD320:AD345"/>
    <mergeCell ref="AE320:AE345"/>
    <mergeCell ref="BA338:BA345"/>
    <mergeCell ref="AG320:AG345"/>
    <mergeCell ref="AH320:AH345"/>
    <mergeCell ref="AI320:AI345"/>
    <mergeCell ref="AJ320:AJ327"/>
    <mergeCell ref="AK320:AK327"/>
    <mergeCell ref="BA320:BA327"/>
    <mergeCell ref="BC320:BC327"/>
    <mergeCell ref="BD320:BD327"/>
    <mergeCell ref="BE320:BE327"/>
    <mergeCell ref="BD328:BD337"/>
    <mergeCell ref="BE328:BE337"/>
    <mergeCell ref="BE338:BE345"/>
    <mergeCell ref="AW338:AW345"/>
    <mergeCell ref="AX338:AX345"/>
    <mergeCell ref="AY338:AY345"/>
    <mergeCell ref="AZ338:AZ345"/>
    <mergeCell ref="BB320:BB327"/>
    <mergeCell ref="BB338:BB345"/>
    <mergeCell ref="E328:E345"/>
    <mergeCell ref="N328:N334"/>
    <mergeCell ref="O328:O345"/>
    <mergeCell ref="S328:S345"/>
    <mergeCell ref="T328:T345"/>
    <mergeCell ref="U328:U345"/>
    <mergeCell ref="AQ338:AQ345"/>
    <mergeCell ref="AR338:AR345"/>
    <mergeCell ref="AS338:AS345"/>
    <mergeCell ref="AT338:AT345"/>
    <mergeCell ref="AU338:AU345"/>
    <mergeCell ref="AV338:AV345"/>
    <mergeCell ref="H336:H337"/>
    <mergeCell ref="H338:H339"/>
    <mergeCell ref="AO338:AO345"/>
    <mergeCell ref="AP338:AP345"/>
    <mergeCell ref="V328:V345"/>
    <mergeCell ref="W328:W345"/>
    <mergeCell ref="Y328:Y345"/>
    <mergeCell ref="Z328:Z345"/>
    <mergeCell ref="H332:H333"/>
    <mergeCell ref="H334:H335"/>
    <mergeCell ref="N335:N345"/>
    <mergeCell ref="AL328:AL334"/>
    <mergeCell ref="AM328:AM334"/>
    <mergeCell ref="AO328:AO337"/>
    <mergeCell ref="AB320:AB345"/>
    <mergeCell ref="AC320:AC345"/>
    <mergeCell ref="Y346:Y353"/>
    <mergeCell ref="Z346:Z353"/>
    <mergeCell ref="AA346:AA353"/>
    <mergeCell ref="AB346:AB371"/>
    <mergeCell ref="AC346:AC371"/>
    <mergeCell ref="BC328:BC337"/>
    <mergeCell ref="AJ335:AJ345"/>
    <mergeCell ref="AK335:AK345"/>
    <mergeCell ref="AL335:AL345"/>
    <mergeCell ref="AM335:AM345"/>
    <mergeCell ref="S346:S353"/>
    <mergeCell ref="T346:T353"/>
    <mergeCell ref="U346:U353"/>
    <mergeCell ref="V346:V353"/>
    <mergeCell ref="W346:W353"/>
    <mergeCell ref="X346:X371"/>
    <mergeCell ref="J346:J371"/>
    <mergeCell ref="K346:K371"/>
    <mergeCell ref="L346:L371"/>
    <mergeCell ref="M346:M371"/>
    <mergeCell ref="N346:N353"/>
    <mergeCell ref="O346:O353"/>
    <mergeCell ref="AZ364:AZ371"/>
    <mergeCell ref="BA364:BA371"/>
    <mergeCell ref="AW328:AW337"/>
    <mergeCell ref="AX328:AX337"/>
    <mergeCell ref="AY328:AY337"/>
    <mergeCell ref="AZ328:AZ337"/>
    <mergeCell ref="BA328:BA337"/>
    <mergeCell ref="AP328:AP337"/>
    <mergeCell ref="AQ328:AQ337"/>
    <mergeCell ref="AR328:AR337"/>
    <mergeCell ref="A346:A371"/>
    <mergeCell ref="C346:C371"/>
    <mergeCell ref="D346:D371"/>
    <mergeCell ref="E346:E353"/>
    <mergeCell ref="F346:F371"/>
    <mergeCell ref="G346:G371"/>
    <mergeCell ref="H340:H341"/>
    <mergeCell ref="H342:H343"/>
    <mergeCell ref="H344:H345"/>
    <mergeCell ref="AS346:AS353"/>
    <mergeCell ref="AT346:AT353"/>
    <mergeCell ref="AT364:AT371"/>
    <mergeCell ref="AP354:AP363"/>
    <mergeCell ref="AQ354:AQ363"/>
    <mergeCell ref="AR354:AR363"/>
    <mergeCell ref="AS354:AS363"/>
    <mergeCell ref="AJ354:AJ360"/>
    <mergeCell ref="AK354:AK360"/>
    <mergeCell ref="AL354:AL360"/>
    <mergeCell ref="BA346:BA353"/>
    <mergeCell ref="H364:H365"/>
    <mergeCell ref="AO364:AO371"/>
    <mergeCell ref="BC338:BC345"/>
    <mergeCell ref="BD338:BD345"/>
    <mergeCell ref="Y354:Y371"/>
    <mergeCell ref="Z354:Z371"/>
    <mergeCell ref="AA354:AA371"/>
    <mergeCell ref="BC346:BC353"/>
    <mergeCell ref="BD346:BD353"/>
    <mergeCell ref="H366:H367"/>
    <mergeCell ref="H368:H369"/>
    <mergeCell ref="H370:H371"/>
    <mergeCell ref="AS364:AS371"/>
    <mergeCell ref="AW364:AW371"/>
    <mergeCell ref="AX364:AX371"/>
    <mergeCell ref="AY364:AY371"/>
    <mergeCell ref="AM346:AM353"/>
    <mergeCell ref="AN346:AN371"/>
    <mergeCell ref="AO346:AO353"/>
    <mergeCell ref="AP346:AP353"/>
    <mergeCell ref="AQ346:AQ353"/>
    <mergeCell ref="AR346:AR353"/>
    <mergeCell ref="AT354:AT363"/>
    <mergeCell ref="AD346:AD371"/>
    <mergeCell ref="AE346:AE371"/>
    <mergeCell ref="AF346:AF371"/>
    <mergeCell ref="AG346:AG371"/>
    <mergeCell ref="AH346:AH371"/>
    <mergeCell ref="AI346:AI371"/>
    <mergeCell ref="AJ346:AJ353"/>
    <mergeCell ref="AK346:AK353"/>
    <mergeCell ref="AL346:AL353"/>
    <mergeCell ref="AM354:AM360"/>
    <mergeCell ref="AO354:AO363"/>
    <mergeCell ref="BB346:BB353"/>
    <mergeCell ref="BE346:BE353"/>
    <mergeCell ref="E354:E371"/>
    <mergeCell ref="N354:N360"/>
    <mergeCell ref="O354:O371"/>
    <mergeCell ref="S354:S371"/>
    <mergeCell ref="T354:T371"/>
    <mergeCell ref="AU346:AU353"/>
    <mergeCell ref="AV346:AV353"/>
    <mergeCell ref="AW346:AW353"/>
    <mergeCell ref="AX346:AX353"/>
    <mergeCell ref="AY346:AY353"/>
    <mergeCell ref="AZ346:AZ353"/>
    <mergeCell ref="BA354:BA363"/>
    <mergeCell ref="BB354:BB363"/>
    <mergeCell ref="BC354:BC363"/>
    <mergeCell ref="BD354:BD363"/>
    <mergeCell ref="BE354:BE363"/>
    <mergeCell ref="H358:H359"/>
    <mergeCell ref="H360:H361"/>
    <mergeCell ref="N361:N371"/>
    <mergeCell ref="AU354:AU363"/>
    <mergeCell ref="AV354:AV363"/>
    <mergeCell ref="AW354:AW363"/>
    <mergeCell ref="AX354:AX363"/>
    <mergeCell ref="AY354:AY363"/>
    <mergeCell ref="AZ354:AZ363"/>
    <mergeCell ref="BB364:BB371"/>
    <mergeCell ref="BC364:BC371"/>
    <mergeCell ref="BD364:BD371"/>
    <mergeCell ref="BE364:BE371"/>
    <mergeCell ref="H362:H363"/>
    <mergeCell ref="AP364:AP371"/>
    <mergeCell ref="P361:P371"/>
    <mergeCell ref="U354:U371"/>
    <mergeCell ref="V354:V371"/>
    <mergeCell ref="W354:W371"/>
    <mergeCell ref="AU364:AU371"/>
    <mergeCell ref="AV364:AV371"/>
    <mergeCell ref="Q361:Q371"/>
    <mergeCell ref="R361:R371"/>
    <mergeCell ref="AJ361:AJ371"/>
    <mergeCell ref="AK361:AK371"/>
    <mergeCell ref="AL361:AL371"/>
    <mergeCell ref="AM361:AM371"/>
    <mergeCell ref="AQ364:AQ371"/>
    <mergeCell ref="AR364:AR371"/>
    <mergeCell ref="V380:V397"/>
    <mergeCell ref="W380:W397"/>
    <mergeCell ref="AQ372:AQ379"/>
    <mergeCell ref="AR372:AR379"/>
    <mergeCell ref="AS372:AS379"/>
    <mergeCell ref="AT372:AT379"/>
    <mergeCell ref="AU372:AU379"/>
    <mergeCell ref="AV372:AV379"/>
    <mergeCell ref="X372:X397"/>
    <mergeCell ref="Y372:Y379"/>
    <mergeCell ref="Z372:Z379"/>
    <mergeCell ref="AA372:AA379"/>
    <mergeCell ref="AB372:AB397"/>
    <mergeCell ref="AC372:AC397"/>
    <mergeCell ref="AD372:AD397"/>
    <mergeCell ref="AE372:AE397"/>
    <mergeCell ref="AF372:AF397"/>
    <mergeCell ref="Q387:Q397"/>
    <mergeCell ref="R387:R397"/>
    <mergeCell ref="S372:S379"/>
    <mergeCell ref="T372:T379"/>
    <mergeCell ref="U372:U379"/>
    <mergeCell ref="V372:V379"/>
    <mergeCell ref="W372:W379"/>
    <mergeCell ref="N380:N386"/>
    <mergeCell ref="O380:O397"/>
    <mergeCell ref="S380:S397"/>
    <mergeCell ref="T380:T397"/>
    <mergeCell ref="U380:U397"/>
    <mergeCell ref="J372:J397"/>
    <mergeCell ref="K372:K397"/>
    <mergeCell ref="L372:L397"/>
    <mergeCell ref="M372:M397"/>
    <mergeCell ref="N372:N379"/>
    <mergeCell ref="O372:O379"/>
    <mergeCell ref="AJ387:AJ397"/>
    <mergeCell ref="AK387:AK397"/>
    <mergeCell ref="AL387:AL397"/>
    <mergeCell ref="AM387:AM397"/>
    <mergeCell ref="AN387:AN397"/>
    <mergeCell ref="BD372:BD379"/>
    <mergeCell ref="BE372:BE379"/>
    <mergeCell ref="AM372:AM379"/>
    <mergeCell ref="AN372:AN379"/>
    <mergeCell ref="Y380:Y397"/>
    <mergeCell ref="Z380:Z397"/>
    <mergeCell ref="AA380:AA397"/>
    <mergeCell ref="AJ380:AJ386"/>
    <mergeCell ref="AK380:AK386"/>
    <mergeCell ref="AL380:AL386"/>
    <mergeCell ref="AX372:AX379"/>
    <mergeCell ref="AY372:AY379"/>
    <mergeCell ref="AZ372:AZ379"/>
    <mergeCell ref="BA372:BA379"/>
    <mergeCell ref="BB372:BB379"/>
    <mergeCell ref="BC372:BC379"/>
    <mergeCell ref="BE380:BE389"/>
    <mergeCell ref="AO372:AO379"/>
    <mergeCell ref="AP372:AP379"/>
    <mergeCell ref="AW372:AW379"/>
    <mergeCell ref="AY380:AY389"/>
    <mergeCell ref="AZ380:AZ389"/>
    <mergeCell ref="BA380:BA389"/>
    <mergeCell ref="BB380:BB389"/>
    <mergeCell ref="BC380:BC389"/>
    <mergeCell ref="BD380:BD389"/>
    <mergeCell ref="AS380:AS389"/>
    <mergeCell ref="AT380:AT389"/>
    <mergeCell ref="AU380:AU389"/>
    <mergeCell ref="AV380:AV389"/>
    <mergeCell ref="AW380:AW389"/>
    <mergeCell ref="AX380:AX389"/>
    <mergeCell ref="AK372:AK379"/>
    <mergeCell ref="AL372:AL379"/>
    <mergeCell ref="AX390:AX397"/>
    <mergeCell ref="AY390:AY397"/>
    <mergeCell ref="AZ390:AZ397"/>
    <mergeCell ref="BA390:BA397"/>
    <mergeCell ref="AO380:AO389"/>
    <mergeCell ref="AP380:AP389"/>
    <mergeCell ref="AQ380:AQ389"/>
    <mergeCell ref="AR380:AR389"/>
    <mergeCell ref="AW390:AW397"/>
    <mergeCell ref="AQ390:AQ397"/>
    <mergeCell ref="AR390:AR397"/>
    <mergeCell ref="AS390:AS397"/>
    <mergeCell ref="AT390:AT397"/>
    <mergeCell ref="AU390:AU397"/>
    <mergeCell ref="AV390:AV397"/>
    <mergeCell ref="AO390:AO397"/>
    <mergeCell ref="AP390:AP397"/>
    <mergeCell ref="BB390:BB397"/>
    <mergeCell ref="BC390:BC397"/>
    <mergeCell ref="BD390:BD397"/>
    <mergeCell ref="AM380:AM386"/>
    <mergeCell ref="AN380:AN386"/>
    <mergeCell ref="AG372:AG397"/>
    <mergeCell ref="AH372:AH397"/>
    <mergeCell ref="AI372:AI397"/>
    <mergeCell ref="AJ372:AJ379"/>
    <mergeCell ref="AA398:AA405"/>
    <mergeCell ref="AB398:AB423"/>
    <mergeCell ref="N398:N405"/>
    <mergeCell ref="O398:O405"/>
    <mergeCell ref="S398:S405"/>
    <mergeCell ref="T398:T405"/>
    <mergeCell ref="U398:U405"/>
    <mergeCell ref="V398:V405"/>
    <mergeCell ref="BA406:BA415"/>
    <mergeCell ref="BB406:BB415"/>
    <mergeCell ref="BC406:BC415"/>
    <mergeCell ref="BD406:BD415"/>
    <mergeCell ref="AC398:AC423"/>
    <mergeCell ref="AD398:AD423"/>
    <mergeCell ref="AX416:AX423"/>
    <mergeCell ref="AY416:AY423"/>
    <mergeCell ref="AZ416:AZ423"/>
    <mergeCell ref="BA416:BA423"/>
    <mergeCell ref="BB416:BB423"/>
    <mergeCell ref="BC416:BC423"/>
    <mergeCell ref="AY398:AY405"/>
    <mergeCell ref="Q413:Q423"/>
    <mergeCell ref="R413:R423"/>
    <mergeCell ref="A398:A423"/>
    <mergeCell ref="C398:C423"/>
    <mergeCell ref="D398:D423"/>
    <mergeCell ref="E398:E405"/>
    <mergeCell ref="F398:F423"/>
    <mergeCell ref="G398:G423"/>
    <mergeCell ref="E406:E423"/>
    <mergeCell ref="H410:H411"/>
    <mergeCell ref="H412:H413"/>
    <mergeCell ref="N413:N423"/>
    <mergeCell ref="P413:P423"/>
    <mergeCell ref="H414:H415"/>
    <mergeCell ref="H416:H417"/>
    <mergeCell ref="A372:A397"/>
    <mergeCell ref="C372:C397"/>
    <mergeCell ref="D372:D397"/>
    <mergeCell ref="E372:E397"/>
    <mergeCell ref="F372:F397"/>
    <mergeCell ref="G372:G397"/>
    <mergeCell ref="H384:H385"/>
    <mergeCell ref="H418:H419"/>
    <mergeCell ref="H420:H421"/>
    <mergeCell ref="H422:H423"/>
    <mergeCell ref="H386:H387"/>
    <mergeCell ref="N387:N397"/>
    <mergeCell ref="P387:P397"/>
    <mergeCell ref="H388:H389"/>
    <mergeCell ref="H390:H391"/>
    <mergeCell ref="BA398:BA405"/>
    <mergeCell ref="BB398:BB405"/>
    <mergeCell ref="BC398:BC405"/>
    <mergeCell ref="BD398:BD405"/>
    <mergeCell ref="BE416:BE423"/>
    <mergeCell ref="BE390:BE397"/>
    <mergeCell ref="H392:H393"/>
    <mergeCell ref="H394:H395"/>
    <mergeCell ref="H396:H397"/>
    <mergeCell ref="AQ406:AQ415"/>
    <mergeCell ref="AR406:AR415"/>
    <mergeCell ref="AS406:AS415"/>
    <mergeCell ref="AQ398:AQ405"/>
    <mergeCell ref="AR398:AR405"/>
    <mergeCell ref="AS398:AS405"/>
    <mergeCell ref="AA406:AA423"/>
    <mergeCell ref="AJ406:AJ412"/>
    <mergeCell ref="AK406:AK412"/>
    <mergeCell ref="AL406:AL412"/>
    <mergeCell ref="AM406:AM412"/>
    <mergeCell ref="AO406:AO415"/>
    <mergeCell ref="N406:N412"/>
    <mergeCell ref="O406:O423"/>
    <mergeCell ref="S406:S423"/>
    <mergeCell ref="T406:T423"/>
    <mergeCell ref="U406:U423"/>
    <mergeCell ref="J398:J423"/>
    <mergeCell ref="K398:K423"/>
    <mergeCell ref="L398:L423"/>
    <mergeCell ref="M398:M423"/>
    <mergeCell ref="AZ398:AZ405"/>
    <mergeCell ref="BE398:BE405"/>
    <mergeCell ref="W398:W405"/>
    <mergeCell ref="X398:X423"/>
    <mergeCell ref="Y398:Y405"/>
    <mergeCell ref="Z398:Z405"/>
    <mergeCell ref="AY406:AY415"/>
    <mergeCell ref="AK398:AK405"/>
    <mergeCell ref="AL398:AL405"/>
    <mergeCell ref="AM398:AM405"/>
    <mergeCell ref="AN398:AN423"/>
    <mergeCell ref="AO398:AO405"/>
    <mergeCell ref="AP398:AP405"/>
    <mergeCell ref="AO416:AO423"/>
    <mergeCell ref="AP416:AP423"/>
    <mergeCell ref="AP406:AP415"/>
    <mergeCell ref="AE398:AE423"/>
    <mergeCell ref="AF398:AF423"/>
    <mergeCell ref="AG398:AG423"/>
    <mergeCell ref="AH398:AH423"/>
    <mergeCell ref="AI398:AI423"/>
    <mergeCell ref="AJ398:AJ405"/>
    <mergeCell ref="AT398:AT405"/>
    <mergeCell ref="AU398:AU405"/>
    <mergeCell ref="AV398:AV405"/>
    <mergeCell ref="AW398:AW405"/>
    <mergeCell ref="AX398:AX405"/>
    <mergeCell ref="AT416:AT423"/>
    <mergeCell ref="AU416:AU423"/>
    <mergeCell ref="AV416:AV423"/>
    <mergeCell ref="AW416:AW423"/>
    <mergeCell ref="AQ416:AQ423"/>
    <mergeCell ref="AR416:AR423"/>
    <mergeCell ref="AS416:AS423"/>
    <mergeCell ref="V424:V431"/>
    <mergeCell ref="W424:W431"/>
    <mergeCell ref="Y424:Y431"/>
    <mergeCell ref="Z424:Z431"/>
    <mergeCell ref="AA424:AA431"/>
    <mergeCell ref="AJ424:AJ431"/>
    <mergeCell ref="BE406:BE415"/>
    <mergeCell ref="AT406:AT415"/>
    <mergeCell ref="AU406:AU415"/>
    <mergeCell ref="AV406:AV415"/>
    <mergeCell ref="AW406:AW415"/>
    <mergeCell ref="AX406:AX415"/>
    <mergeCell ref="BD416:BD423"/>
    <mergeCell ref="AL413:AL423"/>
    <mergeCell ref="AM413:AM423"/>
    <mergeCell ref="V406:V423"/>
    <mergeCell ref="W406:W423"/>
    <mergeCell ref="Y406:Y423"/>
    <mergeCell ref="Z406:Z423"/>
    <mergeCell ref="AZ406:AZ415"/>
    <mergeCell ref="BA424:BA431"/>
    <mergeCell ref="BB424:BB431"/>
    <mergeCell ref="AJ413:AJ423"/>
    <mergeCell ref="AK413:AK423"/>
    <mergeCell ref="BC424:BC431"/>
    <mergeCell ref="BD424:BD431"/>
    <mergeCell ref="BE432:BE441"/>
    <mergeCell ref="AQ424:AQ431"/>
    <mergeCell ref="AR424:AR431"/>
    <mergeCell ref="AS424:AS431"/>
    <mergeCell ref="E424:E431"/>
    <mergeCell ref="N424:N431"/>
    <mergeCell ref="O424:O431"/>
    <mergeCell ref="S424:S431"/>
    <mergeCell ref="T424:T431"/>
    <mergeCell ref="U424:U431"/>
    <mergeCell ref="AY432:AY441"/>
    <mergeCell ref="AZ432:AZ441"/>
    <mergeCell ref="BA432:BA441"/>
    <mergeCell ref="BB432:BB441"/>
    <mergeCell ref="BC432:BC441"/>
    <mergeCell ref="BD432:BD441"/>
    <mergeCell ref="AS432:AS441"/>
    <mergeCell ref="AT432:AT441"/>
    <mergeCell ref="AU432:AU441"/>
    <mergeCell ref="AV432:AV441"/>
    <mergeCell ref="AW432:AW441"/>
    <mergeCell ref="AX432:AX441"/>
    <mergeCell ref="BE424:BE431"/>
    <mergeCell ref="N432:N438"/>
    <mergeCell ref="AJ432:AJ438"/>
    <mergeCell ref="AK432:AK438"/>
    <mergeCell ref="AL432:AL438"/>
    <mergeCell ref="AM432:AM438"/>
    <mergeCell ref="AO432:AO441"/>
    <mergeCell ref="AP432:AP441"/>
    <mergeCell ref="AQ432:AQ441"/>
    <mergeCell ref="AR432:AR441"/>
    <mergeCell ref="N439:N449"/>
    <mergeCell ref="P439:P449"/>
    <mergeCell ref="Q439:Q449"/>
    <mergeCell ref="R439:R449"/>
    <mergeCell ref="AY424:AY431"/>
    <mergeCell ref="AZ424:AZ431"/>
    <mergeCell ref="AO424:AO431"/>
    <mergeCell ref="AP424:AP431"/>
    <mergeCell ref="H448:H449"/>
    <mergeCell ref="AI424:AI449"/>
    <mergeCell ref="AN424:AN449"/>
    <mergeCell ref="AJ439:AJ449"/>
    <mergeCell ref="AK439:AK449"/>
    <mergeCell ref="AL439:AL449"/>
    <mergeCell ref="AM439:AM449"/>
    <mergeCell ref="AK424:AK431"/>
    <mergeCell ref="AL424:AL431"/>
    <mergeCell ref="AM424:AM431"/>
    <mergeCell ref="H442:H443"/>
    <mergeCell ref="H444:H445"/>
    <mergeCell ref="H446:H447"/>
    <mergeCell ref="W432:W449"/>
    <mergeCell ref="Y432:Y449"/>
    <mergeCell ref="Z432:Z449"/>
    <mergeCell ref="AA432:AA449"/>
    <mergeCell ref="H436:H437"/>
    <mergeCell ref="H438:H439"/>
    <mergeCell ref="H440:H441"/>
    <mergeCell ref="AE424:AE449"/>
    <mergeCell ref="AF424:AF449"/>
    <mergeCell ref="AG424:AG449"/>
    <mergeCell ref="AH424:AH449"/>
    <mergeCell ref="E432:E449"/>
    <mergeCell ref="O432:O449"/>
    <mergeCell ref="S432:S449"/>
    <mergeCell ref="T432:T449"/>
    <mergeCell ref="U432:U449"/>
    <mergeCell ref="V432:V449"/>
    <mergeCell ref="AX424:AX431"/>
    <mergeCell ref="A424:A449"/>
    <mergeCell ref="C424:C449"/>
    <mergeCell ref="D424:D449"/>
    <mergeCell ref="F424:F449"/>
    <mergeCell ref="G424:G449"/>
    <mergeCell ref="J424:J449"/>
    <mergeCell ref="K424:K449"/>
    <mergeCell ref="L424:L449"/>
    <mergeCell ref="M424:M449"/>
    <mergeCell ref="H474:H475"/>
    <mergeCell ref="AT424:AT431"/>
    <mergeCell ref="AU424:AU431"/>
    <mergeCell ref="AV424:AV431"/>
    <mergeCell ref="AW424:AW431"/>
    <mergeCell ref="X424:X449"/>
    <mergeCell ref="AB424:AB449"/>
    <mergeCell ref="AC424:AC449"/>
    <mergeCell ref="AD424:AD449"/>
    <mergeCell ref="H468:H469"/>
    <mergeCell ref="H470:H471"/>
    <mergeCell ref="H472:H473"/>
    <mergeCell ref="W458:W475"/>
    <mergeCell ref="H462:H463"/>
    <mergeCell ref="H464:H465"/>
    <mergeCell ref="P465:P475"/>
    <mergeCell ref="AM465:AM475"/>
    <mergeCell ref="M450:M475"/>
    <mergeCell ref="N450:N457"/>
    <mergeCell ref="O450:O457"/>
    <mergeCell ref="S450:S457"/>
    <mergeCell ref="T450:T457"/>
    <mergeCell ref="U450:U457"/>
    <mergeCell ref="V450:V457"/>
    <mergeCell ref="W450:W457"/>
    <mergeCell ref="O458:O475"/>
    <mergeCell ref="AM450:AM457"/>
    <mergeCell ref="AN450:AN475"/>
    <mergeCell ref="Y458:Y475"/>
    <mergeCell ref="Z458:Z475"/>
    <mergeCell ref="AA458:AA475"/>
    <mergeCell ref="AJ458:AJ464"/>
    <mergeCell ref="AK458:AK464"/>
    <mergeCell ref="AL458:AL464"/>
    <mergeCell ref="AM458:AM464"/>
    <mergeCell ref="AJ465:AJ475"/>
    <mergeCell ref="AG450:AG475"/>
    <mergeCell ref="AH450:AH475"/>
    <mergeCell ref="AI450:AI475"/>
    <mergeCell ref="AJ450:AJ457"/>
    <mergeCell ref="AK450:AK457"/>
    <mergeCell ref="AL450:AL457"/>
    <mergeCell ref="AK465:AK475"/>
    <mergeCell ref="AL465:AL475"/>
    <mergeCell ref="AA450:AA457"/>
    <mergeCell ref="AB450:AB475"/>
    <mergeCell ref="AC450:AC475"/>
    <mergeCell ref="AD450:AD475"/>
    <mergeCell ref="AE450:AE475"/>
    <mergeCell ref="AF450:AF475"/>
    <mergeCell ref="J450:J475"/>
    <mergeCell ref="K450:K475"/>
    <mergeCell ref="L450:L475"/>
    <mergeCell ref="X450:X475"/>
    <mergeCell ref="Y450:Y457"/>
    <mergeCell ref="Z450:Z457"/>
    <mergeCell ref="S458:S475"/>
    <mergeCell ref="T458:T475"/>
    <mergeCell ref="U458:U475"/>
    <mergeCell ref="V458:V475"/>
    <mergeCell ref="A450:A475"/>
    <mergeCell ref="C450:C475"/>
    <mergeCell ref="D450:D475"/>
    <mergeCell ref="E450:E475"/>
    <mergeCell ref="F450:F475"/>
    <mergeCell ref="G450:G475"/>
    <mergeCell ref="Q465:Q475"/>
    <mergeCell ref="R465:R475"/>
    <mergeCell ref="H466:H467"/>
    <mergeCell ref="A476:A501"/>
    <mergeCell ref="C476:C501"/>
    <mergeCell ref="D476:D501"/>
    <mergeCell ref="E476:E483"/>
    <mergeCell ref="F476:F501"/>
    <mergeCell ref="G476:G501"/>
    <mergeCell ref="J476:J501"/>
    <mergeCell ref="K476:K501"/>
    <mergeCell ref="L476:L501"/>
    <mergeCell ref="V476:V483"/>
    <mergeCell ref="W476:W483"/>
    <mergeCell ref="X476:X501"/>
    <mergeCell ref="Y476:Y483"/>
    <mergeCell ref="Z476:Z483"/>
    <mergeCell ref="AA476:AA483"/>
    <mergeCell ref="M476:M501"/>
    <mergeCell ref="N476:N483"/>
    <mergeCell ref="O476:O483"/>
    <mergeCell ref="S476:S483"/>
    <mergeCell ref="T476:T483"/>
    <mergeCell ref="U476:U483"/>
    <mergeCell ref="B476:B501"/>
    <mergeCell ref="AM484:AM490"/>
    <mergeCell ref="H488:H489"/>
    <mergeCell ref="H490:H491"/>
    <mergeCell ref="P491:P501"/>
    <mergeCell ref="Q491:Q501"/>
    <mergeCell ref="R491:R501"/>
    <mergeCell ref="AJ491:AJ501"/>
    <mergeCell ref="AK491:AK501"/>
    <mergeCell ref="Y484:Y501"/>
    <mergeCell ref="Z484:Z501"/>
    <mergeCell ref="AA484:AA501"/>
    <mergeCell ref="AJ484:AJ490"/>
    <mergeCell ref="AK484:AK490"/>
    <mergeCell ref="AL484:AL490"/>
    <mergeCell ref="AB476:AB501"/>
    <mergeCell ref="AC476:AC501"/>
    <mergeCell ref="AD476:AD501"/>
    <mergeCell ref="AE476:AE501"/>
    <mergeCell ref="AM476:AM483"/>
    <mergeCell ref="AF476:AF501"/>
    <mergeCell ref="AN476:AN501"/>
    <mergeCell ref="E484:E501"/>
    <mergeCell ref="N484:N501"/>
    <mergeCell ref="O484:O501"/>
    <mergeCell ref="S484:S501"/>
    <mergeCell ref="T484:T501"/>
    <mergeCell ref="U484:U501"/>
    <mergeCell ref="V484:V501"/>
    <mergeCell ref="W484:W501"/>
    <mergeCell ref="AG476:AG501"/>
    <mergeCell ref="AH476:AH501"/>
    <mergeCell ref="AI476:AI501"/>
    <mergeCell ref="AJ476:AJ483"/>
    <mergeCell ref="AK476:AK483"/>
    <mergeCell ref="AL476:AL483"/>
    <mergeCell ref="S502:S516"/>
    <mergeCell ref="T502:T516"/>
    <mergeCell ref="U502:U516"/>
    <mergeCell ref="V502:V516"/>
    <mergeCell ref="W502:W516"/>
    <mergeCell ref="X502:X530"/>
    <mergeCell ref="J502:J530"/>
    <mergeCell ref="K502:K530"/>
    <mergeCell ref="L502:L530"/>
    <mergeCell ref="M502:M530"/>
    <mergeCell ref="N502:N516"/>
    <mergeCell ref="O502:O516"/>
    <mergeCell ref="H498:H499"/>
    <mergeCell ref="H500:H501"/>
    <mergeCell ref="O517:O530"/>
    <mergeCell ref="V517:V530"/>
    <mergeCell ref="W517:W530"/>
    <mergeCell ref="A502:A530"/>
    <mergeCell ref="C502:C530"/>
    <mergeCell ref="D502:D530"/>
    <mergeCell ref="E502:E508"/>
    <mergeCell ref="F502:F530"/>
    <mergeCell ref="G502:G530"/>
    <mergeCell ref="H492:H493"/>
    <mergeCell ref="H494:H495"/>
    <mergeCell ref="H496:H497"/>
    <mergeCell ref="AJ502:AJ516"/>
    <mergeCell ref="AK502:AK516"/>
    <mergeCell ref="AL502:AL516"/>
    <mergeCell ref="AM502:AM516"/>
    <mergeCell ref="AL491:AL501"/>
    <mergeCell ref="AM491:AM501"/>
    <mergeCell ref="AD502:AD530"/>
    <mergeCell ref="AE502:AE530"/>
    <mergeCell ref="AF502:AF528"/>
    <mergeCell ref="AG502:AG530"/>
    <mergeCell ref="AH502:AH530"/>
    <mergeCell ref="AI502:AI530"/>
    <mergeCell ref="Y517:Y530"/>
    <mergeCell ref="Z517:Z530"/>
    <mergeCell ref="AA517:AA530"/>
    <mergeCell ref="AA502:AA516"/>
    <mergeCell ref="AB502:AB530"/>
    <mergeCell ref="AC502:AC530"/>
    <mergeCell ref="Y502:Y516"/>
    <mergeCell ref="Z502:Z516"/>
    <mergeCell ref="S517:S530"/>
    <mergeCell ref="T517:T530"/>
    <mergeCell ref="U517:U530"/>
    <mergeCell ref="AN502:AN516"/>
    <mergeCell ref="E509:E517"/>
    <mergeCell ref="P509:P516"/>
    <mergeCell ref="Q509:Q516"/>
    <mergeCell ref="R509:R516"/>
    <mergeCell ref="H514:H515"/>
    <mergeCell ref="H516:H517"/>
    <mergeCell ref="N517:N530"/>
    <mergeCell ref="P524:P530"/>
    <mergeCell ref="Q524:Q530"/>
    <mergeCell ref="R524:R530"/>
    <mergeCell ref="H526:H528"/>
    <mergeCell ref="AB531:AB556"/>
    <mergeCell ref="AC531:AC556"/>
    <mergeCell ref="AN531:AN556"/>
    <mergeCell ref="Y539:Y556"/>
    <mergeCell ref="Z539:Z556"/>
    <mergeCell ref="AA539:AA556"/>
    <mergeCell ref="AJ539:AJ545"/>
    <mergeCell ref="AN517:AN529"/>
    <mergeCell ref="E518:E529"/>
    <mergeCell ref="H518:H519"/>
    <mergeCell ref="H520:H521"/>
    <mergeCell ref="H522:H523"/>
    <mergeCell ref="H524:H525"/>
    <mergeCell ref="H543:H544"/>
    <mergeCell ref="AJ546:AJ556"/>
    <mergeCell ref="AK546:AK556"/>
    <mergeCell ref="AL546:AL556"/>
    <mergeCell ref="AM546:AM556"/>
    <mergeCell ref="Q546:Q556"/>
    <mergeCell ref="AK539:AK545"/>
    <mergeCell ref="AF531:AF556"/>
    <mergeCell ref="AG531:AG556"/>
    <mergeCell ref="W531:W538"/>
    <mergeCell ref="E539:E556"/>
    <mergeCell ref="N539:N545"/>
    <mergeCell ref="O539:O556"/>
    <mergeCell ref="S539:S556"/>
    <mergeCell ref="H551:H552"/>
    <mergeCell ref="H553:H554"/>
    <mergeCell ref="V539:V556"/>
    <mergeCell ref="R546:R556"/>
    <mergeCell ref="H547:H548"/>
    <mergeCell ref="N531:N538"/>
    <mergeCell ref="O531:O538"/>
    <mergeCell ref="S531:S538"/>
    <mergeCell ref="T531:T538"/>
    <mergeCell ref="U531:U538"/>
    <mergeCell ref="V531:V538"/>
    <mergeCell ref="K531:K556"/>
    <mergeCell ref="L531:L556"/>
    <mergeCell ref="M531:M556"/>
    <mergeCell ref="H549:H550"/>
    <mergeCell ref="A531:A556"/>
    <mergeCell ref="C531:C556"/>
    <mergeCell ref="D531:D556"/>
    <mergeCell ref="E531:E538"/>
    <mergeCell ref="F531:F556"/>
    <mergeCell ref="G531:G556"/>
    <mergeCell ref="T539:T556"/>
    <mergeCell ref="U539:U556"/>
    <mergeCell ref="AL531:AL538"/>
    <mergeCell ref="AM531:AM538"/>
    <mergeCell ref="AJ517:AJ529"/>
    <mergeCell ref="AK517:AK529"/>
    <mergeCell ref="AL517:AL529"/>
    <mergeCell ref="AM517:AM529"/>
    <mergeCell ref="AD531:AD556"/>
    <mergeCell ref="AE531:AE556"/>
    <mergeCell ref="AL539:AL545"/>
    <mergeCell ref="AM539:AM545"/>
    <mergeCell ref="H545:H546"/>
    <mergeCell ref="N546:N556"/>
    <mergeCell ref="P546:P556"/>
    <mergeCell ref="W539:W556"/>
    <mergeCell ref="AH531:AH556"/>
    <mergeCell ref="AI531:AI556"/>
    <mergeCell ref="AJ531:AJ538"/>
    <mergeCell ref="AK531:AK538"/>
    <mergeCell ref="H555:H556"/>
    <mergeCell ref="X531:X556"/>
    <mergeCell ref="Y531:Y538"/>
    <mergeCell ref="Z531:Z538"/>
    <mergeCell ref="AA531:AA538"/>
    <mergeCell ref="J531:J556"/>
    <mergeCell ref="B502:B530"/>
    <mergeCell ref="B531:B556"/>
    <mergeCell ref="B557:B582"/>
    <mergeCell ref="B6:B8"/>
    <mergeCell ref="B9:B34"/>
    <mergeCell ref="B35:B60"/>
    <mergeCell ref="B61:B86"/>
    <mergeCell ref="B87:B112"/>
    <mergeCell ref="B113:B164"/>
    <mergeCell ref="B165:B214"/>
    <mergeCell ref="B215:B241"/>
    <mergeCell ref="B242:B267"/>
    <mergeCell ref="B268:B293"/>
    <mergeCell ref="B294:B319"/>
    <mergeCell ref="B320:B345"/>
    <mergeCell ref="B346:B371"/>
    <mergeCell ref="B372:B397"/>
    <mergeCell ref="B398:B423"/>
    <mergeCell ref="B424:B449"/>
    <mergeCell ref="B450:B475"/>
  </mergeCells>
  <conditionalFormatting sqref="L9 L35 L61 L87 L113 L165 L215 L242 L268 L294 L320 L346 L372 L398 L424 L450 L476 L502 L531">
    <cfRule type="containsText" dxfId="15" priority="9" operator="containsText" text="Extremo">
      <formula>NOT(ISERROR(SEARCH("Extremo",L9)))</formula>
    </cfRule>
    <cfRule type="containsText" dxfId="14" priority="10" operator="containsText" text="Alto">
      <formula>NOT(ISERROR(SEARCH("Alto",L9)))</formula>
    </cfRule>
    <cfRule type="containsText" dxfId="13" priority="11" operator="containsText" text="Moderado">
      <formula>NOT(ISERROR(SEARCH("Moderado",L9)))</formula>
    </cfRule>
    <cfRule type="containsText" dxfId="12" priority="12" operator="containsText" text="Bajo">
      <formula>NOT(ISERROR(SEARCH("Bajo",L9)))</formula>
    </cfRule>
  </conditionalFormatting>
  <conditionalFormatting sqref="L557">
    <cfRule type="containsText" dxfId="11" priority="1" operator="containsText" text="Extremo">
      <formula>NOT(ISERROR(SEARCH("Extremo",L557)))</formula>
    </cfRule>
    <cfRule type="containsText" dxfId="10" priority="2" operator="containsText" text="Alto">
      <formula>NOT(ISERROR(SEARCH("Alto",L557)))</formula>
    </cfRule>
    <cfRule type="containsText" dxfId="9" priority="3" operator="containsText" text="Moderado">
      <formula>NOT(ISERROR(SEARCH("Moderado",L557)))</formula>
    </cfRule>
    <cfRule type="containsText" dxfId="8" priority="4" operator="containsText" text="Bajo">
      <formula>NOT(ISERROR(SEARCH("Bajo",L557)))</formula>
    </cfRule>
  </conditionalFormatting>
  <conditionalFormatting sqref="AH9 AH35 AH61 AH87 AH113 AH165 AH215 AH242 AH268 AH294 AH320 AH346 AH372 AH398 AH424 AH450 AH476 AH502 AH531">
    <cfRule type="containsText" dxfId="7" priority="13" operator="containsText" text="Extremo">
      <formula>NOT(ISERROR(SEARCH("Extremo",AH9)))</formula>
    </cfRule>
    <cfRule type="containsText" dxfId="6" priority="14" operator="containsText" text="Alto">
      <formula>NOT(ISERROR(SEARCH("Alto",AH9)))</formula>
    </cfRule>
    <cfRule type="containsText" dxfId="5" priority="15" operator="containsText" text="Moderado">
      <formula>NOT(ISERROR(SEARCH("Moderado",AH9)))</formula>
    </cfRule>
    <cfRule type="containsText" dxfId="4" priority="16" operator="containsText" text="Bajo">
      <formula>NOT(ISERROR(SEARCH("Bajo",AH9)))</formula>
    </cfRule>
  </conditionalFormatting>
  <conditionalFormatting sqref="AH557">
    <cfRule type="containsText" dxfId="3" priority="5" operator="containsText" text="Extremo">
      <formula>NOT(ISERROR(SEARCH("Extremo",AH557)))</formula>
    </cfRule>
    <cfRule type="containsText" dxfId="2" priority="6" operator="containsText" text="Alto">
      <formula>NOT(ISERROR(SEARCH("Alto",AH557)))</formula>
    </cfRule>
    <cfRule type="containsText" dxfId="1" priority="7" operator="containsText" text="Moderado">
      <formula>NOT(ISERROR(SEARCH("Moderado",AH557)))</formula>
    </cfRule>
    <cfRule type="containsText" dxfId="0" priority="8" operator="containsText" text="Bajo">
      <formula>NOT(ISERROR(SEARCH("Bajo",AH557)))</formula>
    </cfRule>
  </conditionalFormatting>
  <dataValidations count="1">
    <dataValidation type="list" allowBlank="1" showInputMessage="1" showErrorMessage="1" sqref="F139" xr:uid="{00000000-0002-0000-0400-000000000000}">
      <formula1>$A$2:$A$13</formula1>
    </dataValidation>
  </dataValidations>
  <printOptions horizontalCentered="1" verticalCentered="1"/>
  <pageMargins left="0" right="0" top="1.5354330708661419" bottom="0" header="0.31496062992125984" footer="0.31496062992125984"/>
  <pageSetup paperSize="5" scale="33" orientation="landscape" r:id="rId1"/>
  <headerFooter>
    <oddHeader>&amp;C&amp;G</oddHeader>
  </headerFooter>
  <rowBreaks count="5" manualBreakCount="5">
    <brk id="40" max="55" man="1"/>
    <brk id="112" max="55" man="1"/>
    <brk id="143" max="55" man="1"/>
    <brk id="200" max="55" man="1"/>
    <brk id="267" max="55" man="1"/>
  </rowBreaks>
  <colBreaks count="3" manualBreakCount="3">
    <brk id="13" max="1048575" man="1"/>
    <brk id="24" max="1048575" man="1"/>
    <brk id="40" max="1048575" man="1"/>
  </colBreaks>
  <drawing r:id="rId2"/>
  <legacyDrawingHF r:id="rId3"/>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400-000001000000}">
          <x14:formula1>
            <xm:f>'C:\Users\LMADRIGAL\AppData\Local\Microsoft\Windows\INetCache\Content.Outlook\X5BG69ON\[MAPA ANTICORRUPCION 2019 24-12-2018.xlsx]DATOS'!#REF!</xm:f>
          </x14:formula1>
          <xm:sqref>O539:O556 BE43 U35:U43 BA43 BE35 BA35 U61:U69 BE69 BA61 BA69 BE61 BE95 U87:U95 BA95 BE87 BA87 U113:U121 AF139 BE113 BA113 BE121 BA121 AF163 U200:U206 BA223 U179 BE165 BA165 BE172 BA172 G215 U165:U172 O214 Q214 BE215 BA215 BE223 BA242 BE242 BA250 BE250 BA268 BE268 BA276 BE276 BE302 BA302 BE294 BA294 BE346 BA354 BE354 BE320 BA320 BE328 BA328 BA346 BE380 BA380 BE372 BA372 BE406 BA406 BE398 BA398 BE424 BA424 BE432 BA432 O458:O475 O484:O501 Q524 G113:G165 Q17:Q23 BE9 BA9 BE17 BA17</xm:sqref>
        </x14:dataValidation>
        <x14:dataValidation type="list" allowBlank="1" showInputMessage="1" showErrorMessage="1" xr:uid="{00000000-0002-0000-0400-000011000000}">
          <x14:formula1>
            <xm:f>DATOS!$B$2:$B$6</xm:f>
          </x14:formula1>
          <xm:sqref>G9:G112 G242:G582</xm:sqref>
        </x14:dataValidation>
        <x14:dataValidation type="list" allowBlank="1" showInputMessage="1" showErrorMessage="1" xr:uid="{00000000-0002-0000-0400-000012000000}">
          <x14:formula1>
            <xm:f>DATOS!$E$24:$E$26</xm:f>
          </x14:formula1>
          <xm:sqref>U9:U34 U215:U240 U242:U582</xm:sqref>
        </x14:dataValidation>
        <x14:dataValidation type="list" allowBlank="1" showInputMessage="1" showErrorMessage="1" xr:uid="{00000000-0002-0000-0400-000013000000}">
          <x14:formula1>
            <xm:f>DATOS!$G$24:$G$25</xm:f>
          </x14:formula1>
          <xm:sqref>AC9:AC213 AC215:AC240 AC242:AC582</xm:sqref>
        </x14:dataValidation>
        <x14:dataValidation type="list" allowBlank="1" showInputMessage="1" showErrorMessage="1" xr:uid="{00000000-0002-0000-0400-000014000000}">
          <x14:formula1>
            <xm:f>DATOS!$H$24:$H$26</xm:f>
          </x14:formula1>
          <xm:sqref>AD9:AD213 AD215:AD240 AD242:AD582</xm:sqref>
        </x14:dataValidation>
        <x14:dataValidation type="list" allowBlank="1" showInputMessage="1" showErrorMessage="1" xr:uid="{00000000-0002-0000-0400-000015000000}">
          <x14:formula1>
            <xm:f>DATOS!$A$2:$A$14</xm:f>
          </x14:formula1>
          <xm:sqref>D9:D138 D165:D582</xm:sqref>
        </x14:dataValidation>
        <x14:dataValidation type="list" allowBlank="1" showInputMessage="1" showErrorMessage="1" xr:uid="{00000000-0002-0000-0400-000016000000}">
          <x14:formula1>
            <xm:f>DATOS!$D$24:$D$25</xm:f>
          </x14:formula1>
          <xm:sqref>I9:I582</xm:sqref>
        </x14:dataValidation>
        <x14:dataValidation type="list" allowBlank="1" showInputMessage="1" showErrorMessage="1" xr:uid="{00000000-0002-0000-0400-000017000000}">
          <x14:formula1>
            <xm:f>DATOS!$G$2:$G$3</xm:f>
          </x14:formula1>
          <xm:sqref>O9:O213 O215:O240 O242:O457 O476:O483 O502:O538 O557:O582</xm:sqref>
        </x14:dataValidation>
        <x14:dataValidation type="list" allowBlank="1" showInputMessage="1" showErrorMessage="1" xr:uid="{00000000-0002-0000-0400-000018000000}">
          <x14:formula1>
            <xm:f>DATOS!$E$2:$E$3</xm:f>
          </x14:formula1>
          <xm:sqref>Q9 Q35 Q43 Q61 Q69 Q87 Q95 Q113 Q121:Q124 Q165 Q172 Q179 Q186 Q193 Q200 Q207 Q242 Q250 Q268 Q276 Q294 Q302 Q320 Q328 Q346 Q354 Q372 Q380 Q398 Q406 Q424 Q432 Q450 Q458 Q476 Q484 Q502 Q517 Q531 Q539 Q557 Q565 Q215:Q217</xm:sqref>
        </x14:dataValidation>
        <x14:dataValidation type="list" allowBlank="1" showInputMessage="1" showErrorMessage="1" xr:uid="{00000000-0002-0000-0400-000019000000}">
          <x14:formula1>
            <xm:f>DATOS!$E$4:$E$5</xm:f>
          </x14:formula1>
          <xm:sqref>Q10 Q36 Q44 Q62 Q70 Q88 Q96 Q114 Q125:Q128 Q166 Q173 Q180 Q187 Q194 Q201 Q208 Q243 Q251 Q269 Q277 Q295 Q303 Q321 Q329 Q347 Q355 Q373 Q381 Q399 Q407 Q425 Q433 Q451 Q459 Q477 Q485 Q503 Q518 Q532 Q540 Q558 Q566 Q218:Q221</xm:sqref>
        </x14:dataValidation>
        <x14:dataValidation type="list" allowBlank="1" showInputMessage="1" showErrorMessage="1" xr:uid="{00000000-0002-0000-0400-00001A000000}">
          <x14:formula1>
            <xm:f>DATOS!$E$6:$E$7</xm:f>
          </x14:formula1>
          <xm:sqref>Q11 Q37 Q45 Q63 Q71 Q89 Q97 Q115 Q129:Q133 Q167 Q174 Q181 Q188 Q195 Q202 Q209 Q244 Q252 Q270 Q278 Q296 Q304 Q322 Q330 Q348 Q356 Q374 Q382 Q400 Q408 Q426 Q434 Q452 Q460 Q478 Q486 Q504 Q519 Q533 Q541 Q559 Q567 Q222:Q224</xm:sqref>
        </x14:dataValidation>
        <x14:dataValidation type="list" allowBlank="1" showInputMessage="1" showErrorMessage="1" xr:uid="{00000000-0002-0000-0400-00001B000000}">
          <x14:formula1>
            <xm:f>DATOS!$E$8:$E$10</xm:f>
          </x14:formula1>
          <xm:sqref>Q12 Q38 Q46 Q64 Q72 Q90 Q98 Q116 Q134:Q138 Q168 Q175 Q182 Q189 Q196 Q203 Q210 Q245 Q253 Q271 Q279 Q297 Q305 Q323 Q331 Q349 Q357 Q375 Q383 Q401 Q409 Q427 Q435 Q453 Q461 Q479 Q487 Q505 Q520 Q534 Q542 Q560 Q568 Q225:Q227</xm:sqref>
        </x14:dataValidation>
        <x14:dataValidation type="list" allowBlank="1" showInputMessage="1" showErrorMessage="1" xr:uid="{00000000-0002-0000-0400-00001C000000}">
          <x14:formula1>
            <xm:f>DATOS!$E$11:$E$12</xm:f>
          </x14:formula1>
          <xm:sqref>Q13 Q39 Q47 Q65 Q73 Q91 Q99 Q117 Q139:Q142 Q169 Q176 Q183 Q190 Q197 Q204 Q211 Q246 Q254 Q272 Q280 Q298 Q306 Q324 Q332 Q350 Q358 Q376 Q384 Q402 Q410 Q428 Q436 Q454 Q462 Q480 Q488 Q506 Q521 Q535 Q543 Q561 Q569 Q228:Q230</xm:sqref>
        </x14:dataValidation>
        <x14:dataValidation type="list" allowBlank="1" showInputMessage="1" showErrorMessage="1" xr:uid="{00000000-0002-0000-0400-00001D000000}">
          <x14:formula1>
            <xm:f>DATOS!$E$13:$E$14</xm:f>
          </x14:formula1>
          <xm:sqref>Q14 Q40 Q48 Q66 Q74 Q92 Q100 Q118 Q143:Q146 Q170 Q177 Q184 Q191 Q198 Q205 Q212 Q247 Q255 Q273 Q281 Q299 Q307 Q325 Q333 Q351 Q359 Q377 Q385 Q403 Q411 Q429 Q437 Q455 Q463 Q481 Q489 Q507 Q522 Q536 Q544 Q562 Q570 Q231:Q235</xm:sqref>
        </x14:dataValidation>
        <x14:dataValidation type="list" allowBlank="1" showInputMessage="1" showErrorMessage="1" xr:uid="{00000000-0002-0000-0400-00001E000000}">
          <x14:formula1>
            <xm:f>DATOS!$E$15:$E$16</xm:f>
          </x14:formula1>
          <xm:sqref>Q15 Q41 Q49 Q67 Q75 Q93 Q101 Q119 Q147:Q156 Q171 Q178 Q185 Q192 Q199 Q206 Q213 Q248 Q256 Q274 Q282 Q300 Q308 Q326 Q334 Q352 Q360 Q378 Q386 Q404 Q412 Q430 Q438 Q456 Q464 Q482 Q490 Q508 Q523 Q537 Q545 Q563 Q571 Q236:Q240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ColWidth="11.42578125"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D5BCF-A2F5-4322-9203-2180FA5019C5}">
  <dimension ref="A1:T12"/>
  <sheetViews>
    <sheetView zoomScale="80" zoomScaleNormal="80" zoomScaleSheetLayoutView="106" workbookViewId="0">
      <selection activeCell="G7" sqref="G7"/>
    </sheetView>
  </sheetViews>
  <sheetFormatPr baseColWidth="10" defaultColWidth="11.42578125" defaultRowHeight="12.75"/>
  <cols>
    <col min="1" max="1" width="1.85546875" style="18" customWidth="1"/>
    <col min="2" max="2" width="23" style="18" customWidth="1"/>
    <col min="3" max="3" width="5.140625" style="18" customWidth="1"/>
    <col min="4" max="4" width="38.7109375" style="18" customWidth="1"/>
    <col min="5" max="5" width="29.28515625" style="18" customWidth="1"/>
    <col min="6" max="6" width="26" style="18" customWidth="1"/>
    <col min="7" max="9" width="18.28515625" style="98" customWidth="1"/>
    <col min="10" max="10" width="21.5703125" style="159" customWidth="1"/>
    <col min="11" max="11" width="41.85546875" style="159" customWidth="1"/>
    <col min="12" max="12" width="25.42578125" style="272" hidden="1" customWidth="1"/>
    <col min="13" max="13" width="31.5703125" style="273" hidden="1" customWidth="1"/>
    <col min="14" max="14" width="33.7109375" style="273" hidden="1" customWidth="1"/>
    <col min="15" max="15" width="29.85546875" style="273" hidden="1" customWidth="1"/>
    <col min="16" max="16" width="46.28515625" style="273" hidden="1" customWidth="1"/>
    <col min="17" max="17" width="65.85546875" style="18" hidden="1" customWidth="1"/>
    <col min="18" max="16384" width="11.42578125" style="18"/>
  </cols>
  <sheetData>
    <row r="1" spans="1:20" ht="18" customHeight="1">
      <c r="A1" s="418"/>
      <c r="B1" s="1422" t="s">
        <v>0</v>
      </c>
      <c r="C1" s="1423"/>
      <c r="D1" s="1423"/>
      <c r="E1" s="1423"/>
      <c r="F1" s="1423"/>
      <c r="G1" s="1423"/>
      <c r="H1" s="1423"/>
      <c r="I1" s="1423"/>
      <c r="J1" s="1423"/>
      <c r="K1" s="1423"/>
      <c r="L1" s="1423"/>
      <c r="M1" s="1423"/>
      <c r="N1" s="1423"/>
      <c r="O1" s="1423"/>
      <c r="P1" s="1423"/>
      <c r="Q1" s="418"/>
      <c r="R1" s="418"/>
      <c r="S1" s="418"/>
      <c r="T1" s="418"/>
    </row>
    <row r="2" spans="1:20" ht="36" customHeight="1" thickBot="1">
      <c r="A2" s="418"/>
      <c r="B2" s="1424" t="s">
        <v>1244</v>
      </c>
      <c r="C2" s="1425"/>
      <c r="D2" s="1425"/>
      <c r="E2" s="1425"/>
      <c r="F2" s="1425"/>
      <c r="G2" s="1425"/>
      <c r="H2" s="1425"/>
      <c r="I2" s="1425"/>
      <c r="J2" s="1425"/>
      <c r="K2" s="1425"/>
      <c r="L2" s="1426" t="s">
        <v>2</v>
      </c>
      <c r="M2" s="1427"/>
      <c r="N2" s="1427"/>
      <c r="O2" s="1427"/>
      <c r="P2" s="1428"/>
      <c r="Q2" s="417"/>
      <c r="R2" s="418"/>
      <c r="S2" s="418"/>
      <c r="T2" s="418"/>
    </row>
    <row r="3" spans="1:20" ht="78" customHeight="1" thickBot="1">
      <c r="A3" s="418"/>
      <c r="B3" s="416" t="s">
        <v>3</v>
      </c>
      <c r="C3" s="1429" t="s">
        <v>4</v>
      </c>
      <c r="D3" s="1430"/>
      <c r="E3" s="415" t="s">
        <v>5</v>
      </c>
      <c r="F3" s="414" t="s">
        <v>6</v>
      </c>
      <c r="G3" s="414" t="s">
        <v>7</v>
      </c>
      <c r="H3" s="414" t="s">
        <v>8</v>
      </c>
      <c r="I3" s="414" t="s">
        <v>9</v>
      </c>
      <c r="J3" s="415" t="s">
        <v>10</v>
      </c>
      <c r="K3" s="413" t="s">
        <v>11</v>
      </c>
      <c r="L3" s="412" t="s">
        <v>12</v>
      </c>
      <c r="M3" s="411" t="s">
        <v>13</v>
      </c>
      <c r="N3" s="411" t="s">
        <v>14</v>
      </c>
      <c r="O3" s="411" t="s">
        <v>15</v>
      </c>
      <c r="P3" s="410" t="s">
        <v>16</v>
      </c>
      <c r="Q3" s="409" t="s">
        <v>17</v>
      </c>
      <c r="R3" s="418"/>
      <c r="S3" s="418"/>
      <c r="T3" s="418"/>
    </row>
    <row r="4" spans="1:20" ht="42.75" customHeight="1" thickBot="1">
      <c r="A4" s="389"/>
      <c r="B4" s="1419" t="s">
        <v>1245</v>
      </c>
      <c r="C4" s="420">
        <v>1.1000000000000001</v>
      </c>
      <c r="D4" s="419" t="s">
        <v>1246</v>
      </c>
      <c r="E4" s="419" t="s">
        <v>1247</v>
      </c>
      <c r="F4" s="391" t="s">
        <v>38</v>
      </c>
      <c r="G4" s="391">
        <v>1</v>
      </c>
      <c r="H4" s="391">
        <v>0</v>
      </c>
      <c r="I4" s="391">
        <v>0</v>
      </c>
      <c r="J4" s="394" t="s">
        <v>1248</v>
      </c>
      <c r="K4" s="392" t="s">
        <v>1249</v>
      </c>
      <c r="L4" s="408"/>
      <c r="M4" s="407"/>
      <c r="N4" s="406"/>
      <c r="O4" s="406"/>
      <c r="P4" s="406"/>
      <c r="Q4" s="405"/>
      <c r="R4" s="418"/>
      <c r="S4" s="418"/>
      <c r="T4" s="418"/>
    </row>
    <row r="5" spans="1:20" ht="42.75" customHeight="1" thickBot="1">
      <c r="A5" s="389"/>
      <c r="B5" s="1420"/>
      <c r="C5" s="421" t="s">
        <v>1250</v>
      </c>
      <c r="D5" s="393" t="s">
        <v>1251</v>
      </c>
      <c r="E5" s="390" t="s">
        <v>1252</v>
      </c>
      <c r="F5" s="391" t="s">
        <v>38</v>
      </c>
      <c r="G5" s="391">
        <v>0</v>
      </c>
      <c r="H5" s="391">
        <v>1</v>
      </c>
      <c r="I5" s="391">
        <v>0</v>
      </c>
      <c r="J5" s="390" t="s">
        <v>1253</v>
      </c>
      <c r="K5" s="394" t="s">
        <v>1254</v>
      </c>
      <c r="L5" s="408"/>
      <c r="M5" s="407"/>
      <c r="N5" s="406"/>
      <c r="O5" s="406"/>
      <c r="P5" s="406"/>
      <c r="Q5" s="405"/>
      <c r="R5" s="418"/>
      <c r="S5" s="418"/>
      <c r="T5" s="418"/>
    </row>
    <row r="6" spans="1:20" ht="65.25" customHeight="1" thickBot="1">
      <c r="A6" s="389"/>
      <c r="B6" s="1420"/>
      <c r="C6" s="421" t="s">
        <v>1255</v>
      </c>
      <c r="D6" s="393" t="s">
        <v>1256</v>
      </c>
      <c r="E6" s="390" t="s">
        <v>1257</v>
      </c>
      <c r="F6" s="391" t="s">
        <v>38</v>
      </c>
      <c r="G6" s="391">
        <v>0</v>
      </c>
      <c r="H6" s="391">
        <v>1</v>
      </c>
      <c r="I6" s="391">
        <v>0</v>
      </c>
      <c r="J6" s="390" t="s">
        <v>1258</v>
      </c>
      <c r="K6" s="394" t="s">
        <v>1249</v>
      </c>
      <c r="L6" s="404"/>
      <c r="M6" s="407"/>
      <c r="N6" s="406"/>
      <c r="O6" s="406"/>
      <c r="P6" s="406"/>
      <c r="Q6" s="403"/>
      <c r="R6" s="418"/>
      <c r="S6" s="418"/>
      <c r="T6" s="418"/>
    </row>
    <row r="7" spans="1:20" ht="55.5" customHeight="1" thickBot="1">
      <c r="A7" s="389"/>
      <c r="B7" s="1421"/>
      <c r="C7" s="421" t="s">
        <v>1259</v>
      </c>
      <c r="D7" s="393" t="s">
        <v>1260</v>
      </c>
      <c r="E7" s="390" t="s">
        <v>1261</v>
      </c>
      <c r="F7" s="391" t="s">
        <v>38</v>
      </c>
      <c r="G7" s="391">
        <v>0</v>
      </c>
      <c r="H7" s="391">
        <v>1</v>
      </c>
      <c r="I7" s="391">
        <v>0</v>
      </c>
      <c r="J7" s="390" t="s">
        <v>1262</v>
      </c>
      <c r="K7" s="394" t="s">
        <v>1263</v>
      </c>
      <c r="L7" s="404"/>
      <c r="M7" s="402"/>
      <c r="N7" s="401"/>
      <c r="O7" s="401"/>
      <c r="P7" s="401"/>
      <c r="Q7" s="403"/>
      <c r="R7" s="418"/>
      <c r="S7" s="418"/>
      <c r="T7" s="418"/>
    </row>
    <row r="8" spans="1:20" ht="55.5" customHeight="1" thickBot="1">
      <c r="A8" s="389"/>
      <c r="B8" s="1419" t="s">
        <v>1264</v>
      </c>
      <c r="C8" s="422">
        <v>2.1</v>
      </c>
      <c r="D8" s="390" t="s">
        <v>1265</v>
      </c>
      <c r="E8" s="390" t="s">
        <v>1266</v>
      </c>
      <c r="F8" s="391" t="s">
        <v>38</v>
      </c>
      <c r="G8" s="391">
        <v>0</v>
      </c>
      <c r="H8" s="390">
        <v>1</v>
      </c>
      <c r="I8" s="391">
        <v>0</v>
      </c>
      <c r="J8" s="390" t="s">
        <v>1267</v>
      </c>
      <c r="K8" s="394" t="s">
        <v>1268</v>
      </c>
      <c r="L8" s="404"/>
      <c r="M8" s="402"/>
      <c r="N8" s="401"/>
      <c r="O8" s="401"/>
      <c r="P8" s="401"/>
      <c r="Q8" s="403"/>
      <c r="R8" s="418"/>
      <c r="S8" s="418"/>
      <c r="T8" s="418"/>
    </row>
    <row r="9" spans="1:20" ht="60" customHeight="1" thickBot="1">
      <c r="A9" s="389"/>
      <c r="B9" s="1420"/>
      <c r="C9" s="422" t="s">
        <v>1269</v>
      </c>
      <c r="D9" s="390" t="s">
        <v>1270</v>
      </c>
      <c r="E9" s="390" t="s">
        <v>1271</v>
      </c>
      <c r="F9" s="391" t="s">
        <v>38</v>
      </c>
      <c r="G9" s="391">
        <v>0</v>
      </c>
      <c r="H9" s="390">
        <v>1</v>
      </c>
      <c r="I9" s="391">
        <v>0</v>
      </c>
      <c r="J9" s="390" t="s">
        <v>1272</v>
      </c>
      <c r="K9" s="394" t="s">
        <v>1249</v>
      </c>
      <c r="L9" s="404"/>
      <c r="M9" s="402"/>
      <c r="N9" s="401"/>
      <c r="O9" s="401"/>
      <c r="P9" s="401"/>
      <c r="Q9" s="403"/>
      <c r="R9" s="418"/>
      <c r="S9" s="418"/>
      <c r="T9" s="418"/>
    </row>
    <row r="10" spans="1:20" ht="67.5" customHeight="1" thickBot="1">
      <c r="A10" s="389"/>
      <c r="B10" s="1419" t="s">
        <v>1273</v>
      </c>
      <c r="C10" s="421">
        <v>3.1</v>
      </c>
      <c r="D10" s="395" t="s">
        <v>1274</v>
      </c>
      <c r="E10" s="396" t="s">
        <v>1275</v>
      </c>
      <c r="F10" s="391" t="s">
        <v>38</v>
      </c>
      <c r="G10" s="391">
        <v>0</v>
      </c>
      <c r="H10" s="396">
        <v>1</v>
      </c>
      <c r="I10" s="391">
        <v>0</v>
      </c>
      <c r="J10" s="396" t="s">
        <v>1276</v>
      </c>
      <c r="K10" s="394" t="s">
        <v>1277</v>
      </c>
      <c r="L10" s="404"/>
      <c r="M10" s="400"/>
      <c r="N10" s="401"/>
      <c r="O10" s="401"/>
      <c r="P10" s="401"/>
      <c r="Q10" s="403"/>
      <c r="R10" s="418"/>
      <c r="S10" s="418"/>
      <c r="T10" s="418"/>
    </row>
    <row r="11" spans="1:20" ht="67.5" customHeight="1" thickBot="1">
      <c r="A11" s="389"/>
      <c r="B11" s="1420"/>
      <c r="C11" s="421">
        <v>3.2</v>
      </c>
      <c r="D11" s="395" t="s">
        <v>1278</v>
      </c>
      <c r="E11" s="396" t="s">
        <v>1279</v>
      </c>
      <c r="F11" s="391" t="s">
        <v>38</v>
      </c>
      <c r="G11" s="391">
        <v>0</v>
      </c>
      <c r="H11" s="396">
        <v>1</v>
      </c>
      <c r="I11" s="391">
        <v>0</v>
      </c>
      <c r="J11" s="396" t="s">
        <v>1280</v>
      </c>
      <c r="K11" s="394" t="s">
        <v>1249</v>
      </c>
      <c r="L11" s="404"/>
      <c r="M11" s="400"/>
      <c r="N11" s="401"/>
      <c r="O11" s="401"/>
      <c r="P11" s="401"/>
      <c r="Q11" s="403"/>
      <c r="R11" s="418"/>
      <c r="S11" s="418"/>
      <c r="T11" s="418"/>
    </row>
    <row r="12" spans="1:20" s="99" customFormat="1" ht="66" customHeight="1">
      <c r="A12" s="397" t="s">
        <v>521</v>
      </c>
      <c r="B12" s="1421"/>
      <c r="C12" s="421" t="s">
        <v>1281</v>
      </c>
      <c r="D12" s="395" t="s">
        <v>1282</v>
      </c>
      <c r="E12" s="390" t="s">
        <v>1283</v>
      </c>
      <c r="F12" s="391" t="s">
        <v>38</v>
      </c>
      <c r="G12" s="391">
        <v>0</v>
      </c>
      <c r="H12" s="390">
        <v>1</v>
      </c>
      <c r="I12" s="390">
        <v>1</v>
      </c>
      <c r="J12" s="390" t="s">
        <v>1284</v>
      </c>
      <c r="K12" s="394" t="s">
        <v>1249</v>
      </c>
      <c r="L12" s="404"/>
      <c r="M12" s="400"/>
      <c r="N12" s="401"/>
      <c r="O12" s="401"/>
      <c r="P12" s="398"/>
      <c r="Q12" s="403"/>
      <c r="R12" s="399"/>
      <c r="S12" s="399"/>
      <c r="T12" s="399"/>
    </row>
  </sheetData>
  <autoFilter ref="B1:P12" xr:uid="{00000000-0009-0000-0000-00000B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autoFilter>
  <mergeCells count="7">
    <mergeCell ref="B10:B12"/>
    <mergeCell ref="B1:P1"/>
    <mergeCell ref="B2:K2"/>
    <mergeCell ref="L2:P2"/>
    <mergeCell ref="C3:D3"/>
    <mergeCell ref="B4:B7"/>
    <mergeCell ref="B8:B9"/>
  </mergeCells>
  <printOptions horizontalCentered="1" verticalCentered="1"/>
  <pageMargins left="0.70866141732283472" right="0.70866141732283472" top="0.74803149606299213" bottom="0.74803149606299213" header="0.31496062992125984" footer="0.31496062992125984"/>
  <pageSetup paperSize="5" scale="37" orientation="landscape" r:id="rId1"/>
  <rowBreaks count="1" manualBreakCount="1">
    <brk id="12" min="1" max="1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E4:E5"/>
  <sheetViews>
    <sheetView workbookViewId="0"/>
  </sheetViews>
  <sheetFormatPr baseColWidth="10" defaultColWidth="11.42578125" defaultRowHeight="15"/>
  <sheetData>
    <row r="4" spans="5:5">
      <c r="E4" t="s">
        <v>38</v>
      </c>
    </row>
    <row r="5" spans="5:5">
      <c r="E5" t="s">
        <v>22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
  <sheetViews>
    <sheetView workbookViewId="0"/>
  </sheetViews>
  <sheetFormatPr baseColWidth="10" defaultColWidth="11.42578125" defaultRowHeight="15"/>
  <cols>
    <col min="1" max="1" width="18.42578125" customWidth="1"/>
  </cols>
  <sheetData>
    <row r="1" spans="1:1">
      <c r="A1" t="s">
        <v>1285</v>
      </c>
    </row>
    <row r="2" spans="1:1">
      <c r="A2" t="s">
        <v>341</v>
      </c>
    </row>
    <row r="3" spans="1:1">
      <c r="A3" t="s">
        <v>1286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29"/>
  <sheetViews>
    <sheetView workbookViewId="0"/>
  </sheetViews>
  <sheetFormatPr baseColWidth="10" defaultColWidth="11.42578125" defaultRowHeight="15"/>
  <cols>
    <col min="1" max="1" width="31.85546875" style="10" customWidth="1"/>
    <col min="2" max="2" width="18" bestFit="1" customWidth="1"/>
    <col min="3" max="3" width="13" bestFit="1" customWidth="1"/>
    <col min="4" max="4" width="15.5703125" bestFit="1" customWidth="1"/>
    <col min="5" max="5" width="53" customWidth="1"/>
    <col min="6" max="6" width="9.140625" style="12" customWidth="1"/>
    <col min="7" max="7" width="28.140625" customWidth="1"/>
  </cols>
  <sheetData>
    <row r="1" spans="1:7">
      <c r="A1" s="7" t="s">
        <v>1287</v>
      </c>
      <c r="B1" s="6" t="s">
        <v>289</v>
      </c>
      <c r="C1" s="6" t="s">
        <v>291</v>
      </c>
      <c r="D1" s="6" t="s">
        <v>1288</v>
      </c>
      <c r="E1" s="6" t="s">
        <v>1289</v>
      </c>
      <c r="F1" s="11" t="s">
        <v>1290</v>
      </c>
      <c r="G1" s="11" t="s">
        <v>295</v>
      </c>
    </row>
    <row r="2" spans="1:7">
      <c r="A2" s="8" t="s">
        <v>1291</v>
      </c>
      <c r="B2" t="s">
        <v>338</v>
      </c>
      <c r="C2" t="s">
        <v>1292</v>
      </c>
      <c r="D2" t="s">
        <v>340</v>
      </c>
      <c r="E2" s="10" t="s">
        <v>345</v>
      </c>
      <c r="F2" s="12">
        <v>15</v>
      </c>
      <c r="G2" t="s">
        <v>343</v>
      </c>
    </row>
    <row r="3" spans="1:7">
      <c r="A3" s="8" t="s">
        <v>1293</v>
      </c>
      <c r="B3" t="s">
        <v>1294</v>
      </c>
      <c r="C3" t="s">
        <v>1295</v>
      </c>
      <c r="D3" t="s">
        <v>359</v>
      </c>
      <c r="E3" s="10" t="s">
        <v>1296</v>
      </c>
      <c r="F3" s="12">
        <v>0</v>
      </c>
      <c r="G3" t="s">
        <v>500</v>
      </c>
    </row>
    <row r="4" spans="1:7">
      <c r="A4" s="8" t="s">
        <v>1297</v>
      </c>
      <c r="B4" t="s">
        <v>441</v>
      </c>
      <c r="C4" t="s">
        <v>1298</v>
      </c>
      <c r="E4" s="10" t="s">
        <v>356</v>
      </c>
      <c r="F4" s="12">
        <v>15</v>
      </c>
    </row>
    <row r="5" spans="1:7">
      <c r="A5" s="8" t="s">
        <v>1299</v>
      </c>
      <c r="B5" t="s">
        <v>476</v>
      </c>
      <c r="C5" t="s">
        <v>540</v>
      </c>
      <c r="E5" s="10" t="s">
        <v>1300</v>
      </c>
      <c r="F5" s="12">
        <v>0</v>
      </c>
    </row>
    <row r="6" spans="1:7">
      <c r="A6" s="8" t="s">
        <v>1301</v>
      </c>
      <c r="B6" t="s">
        <v>1302</v>
      </c>
      <c r="C6" t="s">
        <v>511</v>
      </c>
      <c r="E6" s="10" t="s">
        <v>361</v>
      </c>
      <c r="F6" s="12">
        <v>15</v>
      </c>
    </row>
    <row r="7" spans="1:7">
      <c r="A7" s="8" t="s">
        <v>1303</v>
      </c>
      <c r="E7" s="10" t="s">
        <v>1304</v>
      </c>
      <c r="F7" s="12">
        <v>0</v>
      </c>
    </row>
    <row r="8" spans="1:7">
      <c r="A8" s="9" t="s">
        <v>1305</v>
      </c>
      <c r="E8" s="10" t="s">
        <v>365</v>
      </c>
      <c r="F8" s="12">
        <v>15</v>
      </c>
    </row>
    <row r="9" spans="1:7">
      <c r="A9" s="9" t="s">
        <v>1306</v>
      </c>
      <c r="E9" s="10" t="s">
        <v>504</v>
      </c>
      <c r="F9" s="12">
        <v>10</v>
      </c>
    </row>
    <row r="10" spans="1:7" ht="26.25">
      <c r="A10" s="9" t="s">
        <v>1307</v>
      </c>
      <c r="E10" s="10" t="s">
        <v>1308</v>
      </c>
      <c r="F10" s="12">
        <v>0</v>
      </c>
    </row>
    <row r="11" spans="1:7">
      <c r="A11" s="9" t="s">
        <v>1309</v>
      </c>
      <c r="E11" s="10" t="s">
        <v>369</v>
      </c>
      <c r="F11" s="12">
        <v>15</v>
      </c>
    </row>
    <row r="12" spans="1:7">
      <c r="A12" s="9" t="s">
        <v>334</v>
      </c>
      <c r="E12" s="10" t="s">
        <v>1310</v>
      </c>
      <c r="F12" s="12">
        <v>0</v>
      </c>
    </row>
    <row r="13" spans="1:7" ht="26.25">
      <c r="A13" s="9" t="s">
        <v>1311</v>
      </c>
      <c r="E13" s="10" t="s">
        <v>373</v>
      </c>
      <c r="F13" s="12">
        <v>15</v>
      </c>
    </row>
    <row r="14" spans="1:7">
      <c r="A14" s="9" t="s">
        <v>1312</v>
      </c>
      <c r="E14" s="10" t="s">
        <v>1313</v>
      </c>
      <c r="F14" s="12">
        <v>0</v>
      </c>
    </row>
    <row r="15" spans="1:7">
      <c r="A15" s="9"/>
      <c r="E15" s="10" t="s">
        <v>377</v>
      </c>
      <c r="F15" s="12">
        <v>10</v>
      </c>
    </row>
    <row r="16" spans="1:7">
      <c r="A16" s="9"/>
      <c r="E16" s="10" t="s">
        <v>1314</v>
      </c>
      <c r="F16" s="12">
        <v>5</v>
      </c>
    </row>
    <row r="17" spans="1:12">
      <c r="A17" s="9"/>
      <c r="E17" s="10" t="s">
        <v>1315</v>
      </c>
      <c r="F17" s="12">
        <v>0</v>
      </c>
    </row>
    <row r="18" spans="1:12">
      <c r="A18" s="8"/>
      <c r="E18" s="13" t="s">
        <v>328</v>
      </c>
      <c r="F18" s="12">
        <f>SUM(F2:F17)</f>
        <v>115</v>
      </c>
    </row>
    <row r="19" spans="1:12">
      <c r="A19" s="8"/>
    </row>
    <row r="20" spans="1:12">
      <c r="A20" s="8"/>
    </row>
    <row r="21" spans="1:12">
      <c r="A21" s="14"/>
    </row>
    <row r="22" spans="1:12">
      <c r="A22" s="14"/>
    </row>
    <row r="23" spans="1:12" ht="60.75">
      <c r="B23" s="1431" t="s">
        <v>1316</v>
      </c>
      <c r="C23" s="1431"/>
      <c r="D23" s="6" t="s">
        <v>1317</v>
      </c>
      <c r="E23" s="15" t="s">
        <v>1318</v>
      </c>
      <c r="G23" s="14" t="s">
        <v>1319</v>
      </c>
      <c r="H23" s="14" t="s">
        <v>1320</v>
      </c>
    </row>
    <row r="24" spans="1:12">
      <c r="B24" s="6" t="s">
        <v>289</v>
      </c>
      <c r="C24" s="6" t="s">
        <v>291</v>
      </c>
      <c r="D24" t="s">
        <v>968</v>
      </c>
      <c r="E24" t="s">
        <v>346</v>
      </c>
      <c r="G24" t="s">
        <v>349</v>
      </c>
      <c r="H24" t="s">
        <v>349</v>
      </c>
    </row>
    <row r="25" spans="1:12">
      <c r="B25" t="s">
        <v>338</v>
      </c>
      <c r="C25" t="s">
        <v>1298</v>
      </c>
      <c r="D25" t="s">
        <v>975</v>
      </c>
      <c r="E25" t="s">
        <v>1298</v>
      </c>
      <c r="G25" t="s">
        <v>350</v>
      </c>
      <c r="H25" t="s">
        <v>1082</v>
      </c>
      <c r="L25" t="b">
        <f>IF(K25=DATOS!E2,"")</f>
        <v>0</v>
      </c>
    </row>
    <row r="26" spans="1:12">
      <c r="B26" t="s">
        <v>1294</v>
      </c>
      <c r="C26" t="s">
        <v>540</v>
      </c>
      <c r="E26" t="s">
        <v>1321</v>
      </c>
      <c r="H26" t="s">
        <v>350</v>
      </c>
    </row>
    <row r="27" spans="1:12">
      <c r="B27" t="s">
        <v>441</v>
      </c>
      <c r="C27" t="s">
        <v>511</v>
      </c>
    </row>
    <row r="28" spans="1:12">
      <c r="B28" t="s">
        <v>476</v>
      </c>
    </row>
    <row r="29" spans="1:12">
      <c r="B29" t="s">
        <v>1302</v>
      </c>
    </row>
  </sheetData>
  <mergeCells count="1">
    <mergeCell ref="B23:C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38E7D-3E4B-477E-93C0-04FA86F77488}">
  <dimension ref="A1:Q17"/>
  <sheetViews>
    <sheetView topLeftCell="A8" zoomScale="80" zoomScaleNormal="80" workbookViewId="0">
      <selection activeCell="A13" sqref="A13:A14"/>
    </sheetView>
  </sheetViews>
  <sheetFormatPr baseColWidth="10" defaultColWidth="11.42578125" defaultRowHeight="12"/>
  <cols>
    <col min="1" max="1" width="22.42578125" style="17" customWidth="1"/>
    <col min="2" max="2" width="4.42578125" style="17" customWidth="1"/>
    <col min="3" max="3" width="31.85546875" style="445" customWidth="1"/>
    <col min="4" max="4" width="26.42578125" style="445" customWidth="1"/>
    <col min="5" max="5" width="26.42578125" style="464" customWidth="1"/>
    <col min="6" max="8" width="26.42578125" style="95" customWidth="1"/>
    <col min="9" max="9" width="28.42578125" style="445" customWidth="1"/>
    <col min="10" max="10" width="24.85546875" style="101" customWidth="1"/>
    <col min="11" max="11" width="16.28515625" style="257" hidden="1" customWidth="1"/>
    <col min="12" max="12" width="23.42578125" style="258" hidden="1" customWidth="1"/>
    <col min="13" max="13" width="23.28515625" style="259" hidden="1" customWidth="1"/>
    <col min="14" max="14" width="27.140625" style="259" hidden="1" customWidth="1"/>
    <col min="15" max="15" width="27.85546875" style="259" hidden="1" customWidth="1"/>
    <col min="16" max="16" width="72.7109375" style="16" hidden="1" customWidth="1"/>
    <col min="17" max="17" width="23.85546875" style="16" customWidth="1"/>
    <col min="18" max="16384" width="11.42578125" style="16"/>
  </cols>
  <sheetData>
    <row r="1" spans="1:17" ht="15" thickBot="1">
      <c r="A1" s="158"/>
      <c r="B1" s="158"/>
      <c r="C1" s="438"/>
      <c r="D1" s="438"/>
      <c r="E1" s="462"/>
      <c r="F1" s="157"/>
      <c r="G1" s="157"/>
      <c r="H1" s="157"/>
      <c r="I1" s="438"/>
      <c r="J1" s="156"/>
      <c r="K1" s="249"/>
      <c r="L1" s="250"/>
      <c r="M1" s="251"/>
      <c r="N1" s="251"/>
      <c r="O1" s="251"/>
      <c r="P1" s="155"/>
    </row>
    <row r="2" spans="1:17" ht="45.75" customHeight="1" thickBot="1">
      <c r="A2" s="504" t="s">
        <v>0</v>
      </c>
      <c r="B2" s="504"/>
      <c r="C2" s="504"/>
      <c r="D2" s="504"/>
      <c r="E2" s="504"/>
      <c r="F2" s="504"/>
      <c r="G2" s="504"/>
      <c r="H2" s="504"/>
      <c r="I2" s="504"/>
      <c r="J2" s="504"/>
      <c r="K2" s="504"/>
      <c r="L2" s="504"/>
      <c r="M2" s="504"/>
      <c r="N2" s="504"/>
      <c r="O2" s="504"/>
      <c r="P2" s="504"/>
    </row>
    <row r="3" spans="1:17" ht="36" customHeight="1" thickBot="1">
      <c r="A3" s="154"/>
      <c r="B3" s="505" t="s">
        <v>70</v>
      </c>
      <c r="C3" s="505"/>
      <c r="D3" s="505"/>
      <c r="E3" s="505"/>
      <c r="F3" s="505"/>
      <c r="G3" s="505"/>
      <c r="H3" s="505"/>
      <c r="I3" s="505"/>
      <c r="J3" s="505"/>
      <c r="K3" s="507" t="s">
        <v>2</v>
      </c>
      <c r="L3" s="507"/>
      <c r="M3" s="507"/>
      <c r="N3" s="507"/>
      <c r="O3" s="507"/>
      <c r="P3" s="213"/>
    </row>
    <row r="4" spans="1:17" ht="69" customHeight="1" thickBot="1">
      <c r="A4" s="302" t="s">
        <v>3</v>
      </c>
      <c r="B4" s="506" t="s">
        <v>4</v>
      </c>
      <c r="C4" s="506"/>
      <c r="D4" s="449" t="s">
        <v>71</v>
      </c>
      <c r="E4" s="312" t="s">
        <v>72</v>
      </c>
      <c r="F4" s="312" t="s">
        <v>7</v>
      </c>
      <c r="G4" s="312" t="s">
        <v>8</v>
      </c>
      <c r="H4" s="311" t="s">
        <v>9</v>
      </c>
      <c r="I4" s="439" t="s">
        <v>10</v>
      </c>
      <c r="J4" s="311" t="s">
        <v>11</v>
      </c>
      <c r="K4" s="305" t="s">
        <v>12</v>
      </c>
      <c r="L4" s="305" t="s">
        <v>73</v>
      </c>
      <c r="M4" s="306" t="s">
        <v>14</v>
      </c>
      <c r="N4" s="306" t="s">
        <v>15</v>
      </c>
      <c r="O4" s="307" t="s">
        <v>16</v>
      </c>
      <c r="P4" s="304" t="s">
        <v>17</v>
      </c>
    </row>
    <row r="5" spans="1:17" ht="53.25" customHeight="1">
      <c r="A5" s="509" t="s">
        <v>74</v>
      </c>
      <c r="B5" s="153" t="s">
        <v>19</v>
      </c>
      <c r="C5" s="440" t="s">
        <v>75</v>
      </c>
      <c r="D5" s="440" t="s">
        <v>76</v>
      </c>
      <c r="E5" s="152" t="s">
        <v>38</v>
      </c>
      <c r="F5" s="343">
        <v>0</v>
      </c>
      <c r="G5" s="343">
        <v>1</v>
      </c>
      <c r="H5" s="343">
        <v>0</v>
      </c>
      <c r="I5" s="440" t="s">
        <v>77</v>
      </c>
      <c r="J5" s="151" t="s">
        <v>29</v>
      </c>
      <c r="K5" s="252"/>
      <c r="L5" s="253"/>
      <c r="M5" s="254"/>
      <c r="N5" s="254"/>
      <c r="O5" s="254"/>
      <c r="P5" s="102"/>
    </row>
    <row r="6" spans="1:17" ht="53.25" customHeight="1">
      <c r="A6" s="509"/>
      <c r="B6" s="188" t="s">
        <v>25</v>
      </c>
      <c r="C6" s="441" t="s">
        <v>78</v>
      </c>
      <c r="D6" s="441" t="s">
        <v>79</v>
      </c>
      <c r="E6" s="184" t="s">
        <v>38</v>
      </c>
      <c r="F6" s="185">
        <v>0</v>
      </c>
      <c r="G6" s="185">
        <v>0</v>
      </c>
      <c r="H6" s="185">
        <v>1</v>
      </c>
      <c r="I6" s="441" t="s">
        <v>80</v>
      </c>
      <c r="J6" s="186" t="s">
        <v>81</v>
      </c>
      <c r="K6" s="253"/>
      <c r="L6" s="253"/>
      <c r="M6" s="254"/>
      <c r="N6" s="254"/>
      <c r="O6" s="254"/>
      <c r="P6" s="102"/>
    </row>
    <row r="7" spans="1:17" ht="63" customHeight="1">
      <c r="A7" s="509"/>
      <c r="B7" s="188" t="s">
        <v>30</v>
      </c>
      <c r="C7" s="441" t="s">
        <v>82</v>
      </c>
      <c r="D7" s="441" t="s">
        <v>83</v>
      </c>
      <c r="E7" s="184" t="s">
        <v>38</v>
      </c>
      <c r="F7" s="185">
        <v>1</v>
      </c>
      <c r="G7" s="185">
        <v>1</v>
      </c>
      <c r="H7" s="185">
        <v>1</v>
      </c>
      <c r="I7" s="441" t="s">
        <v>80</v>
      </c>
      <c r="J7" s="186" t="s">
        <v>29</v>
      </c>
      <c r="K7" s="255"/>
      <c r="L7" s="255"/>
      <c r="M7" s="256"/>
      <c r="N7" s="256"/>
      <c r="O7" s="256"/>
      <c r="P7" s="86"/>
    </row>
    <row r="8" spans="1:17" ht="48">
      <c r="A8" s="510" t="s">
        <v>84</v>
      </c>
      <c r="B8" s="435" t="s">
        <v>35</v>
      </c>
      <c r="C8" s="149" t="s">
        <v>85</v>
      </c>
      <c r="D8" s="149" t="s">
        <v>86</v>
      </c>
      <c r="E8" s="148" t="s">
        <v>22</v>
      </c>
      <c r="F8" s="150">
        <v>0.33</v>
      </c>
      <c r="G8" s="150">
        <v>0.33</v>
      </c>
      <c r="H8" s="150">
        <v>0.34</v>
      </c>
      <c r="I8" s="149" t="s">
        <v>87</v>
      </c>
      <c r="J8" s="145" t="s">
        <v>49</v>
      </c>
      <c r="K8" s="255"/>
      <c r="L8" s="255"/>
      <c r="M8" s="256"/>
      <c r="N8" s="256"/>
      <c r="O8" s="256"/>
      <c r="P8" s="86"/>
    </row>
    <row r="9" spans="1:17" ht="100.5" customHeight="1">
      <c r="A9" s="510"/>
      <c r="B9" s="435">
        <v>2.2000000000000002</v>
      </c>
      <c r="C9" s="149" t="s">
        <v>88</v>
      </c>
      <c r="D9" s="149" t="s">
        <v>89</v>
      </c>
      <c r="E9" s="148" t="s">
        <v>22</v>
      </c>
      <c r="F9" s="150">
        <v>0.33</v>
      </c>
      <c r="G9" s="150">
        <v>0.33</v>
      </c>
      <c r="H9" s="150">
        <v>0.34</v>
      </c>
      <c r="I9" s="149" t="s">
        <v>90</v>
      </c>
      <c r="J9" s="147" t="s">
        <v>49</v>
      </c>
      <c r="K9" s="255"/>
      <c r="L9" s="255"/>
      <c r="M9" s="256"/>
      <c r="N9" s="256"/>
      <c r="O9" s="256"/>
      <c r="P9" s="86"/>
      <c r="Q9" s="113"/>
    </row>
    <row r="10" spans="1:17" ht="24">
      <c r="A10" s="511" t="s">
        <v>91</v>
      </c>
      <c r="B10" s="435" t="s">
        <v>45</v>
      </c>
      <c r="C10" s="149" t="s">
        <v>92</v>
      </c>
      <c r="D10" s="149" t="s">
        <v>93</v>
      </c>
      <c r="E10" s="148" t="s">
        <v>38</v>
      </c>
      <c r="F10" s="146">
        <v>0</v>
      </c>
      <c r="G10" s="146">
        <v>0</v>
      </c>
      <c r="H10" s="146">
        <v>1</v>
      </c>
      <c r="I10" s="149" t="s">
        <v>94</v>
      </c>
      <c r="J10" s="147" t="s">
        <v>95</v>
      </c>
      <c r="K10" s="255"/>
      <c r="L10" s="255"/>
      <c r="M10" s="256"/>
      <c r="N10" s="256"/>
      <c r="O10" s="256"/>
      <c r="P10" s="86"/>
      <c r="Q10" s="113"/>
    </row>
    <row r="11" spans="1:17" ht="39.75" customHeight="1">
      <c r="A11" s="511"/>
      <c r="B11" s="188" t="s">
        <v>96</v>
      </c>
      <c r="C11" s="441" t="s">
        <v>97</v>
      </c>
      <c r="D11" s="441" t="s">
        <v>98</v>
      </c>
      <c r="E11" s="184" t="s">
        <v>38</v>
      </c>
      <c r="F11" s="185">
        <v>1</v>
      </c>
      <c r="G11" s="185">
        <v>0</v>
      </c>
      <c r="H11" s="185">
        <v>1</v>
      </c>
      <c r="I11" s="441" t="s">
        <v>99</v>
      </c>
      <c r="J11" s="187" t="s">
        <v>100</v>
      </c>
      <c r="K11" s="255"/>
      <c r="L11" s="255"/>
      <c r="M11" s="256"/>
      <c r="N11" s="256"/>
      <c r="O11" s="256"/>
      <c r="P11" s="86"/>
      <c r="Q11" s="113"/>
    </row>
    <row r="12" spans="1:17" ht="36">
      <c r="A12" s="511"/>
      <c r="B12" s="188">
        <v>3.3</v>
      </c>
      <c r="C12" s="149" t="s">
        <v>101</v>
      </c>
      <c r="D12" s="149" t="s">
        <v>102</v>
      </c>
      <c r="E12" s="148" t="s">
        <v>38</v>
      </c>
      <c r="F12" s="452">
        <v>1</v>
      </c>
      <c r="G12" s="146">
        <v>0</v>
      </c>
      <c r="H12" s="146">
        <v>1</v>
      </c>
      <c r="I12" s="445" t="s">
        <v>103</v>
      </c>
      <c r="J12" s="147" t="s">
        <v>104</v>
      </c>
      <c r="K12" s="255"/>
      <c r="L12" s="255"/>
      <c r="M12" s="256"/>
      <c r="N12" s="256"/>
      <c r="O12" s="256"/>
      <c r="P12" s="86"/>
      <c r="Q12" s="113"/>
    </row>
    <row r="13" spans="1:17" ht="68.25" customHeight="1">
      <c r="A13" s="510" t="s">
        <v>105</v>
      </c>
      <c r="B13" s="437" t="s">
        <v>51</v>
      </c>
      <c r="C13" s="450" t="s">
        <v>106</v>
      </c>
      <c r="D13" s="450" t="s">
        <v>107</v>
      </c>
      <c r="E13" s="362" t="s">
        <v>38</v>
      </c>
      <c r="F13" s="185">
        <v>0</v>
      </c>
      <c r="G13" s="185">
        <v>0</v>
      </c>
      <c r="H13" s="185">
        <v>1</v>
      </c>
      <c r="I13" s="442" t="s">
        <v>108</v>
      </c>
      <c r="J13" s="186" t="s">
        <v>109</v>
      </c>
      <c r="K13" s="255"/>
      <c r="L13" s="255"/>
      <c r="M13" s="256"/>
      <c r="N13" s="256"/>
      <c r="O13" s="256"/>
      <c r="P13" s="86"/>
      <c r="Q13" s="16" t="s">
        <v>65</v>
      </c>
    </row>
    <row r="14" spans="1:17" ht="96">
      <c r="A14" s="510"/>
      <c r="B14" s="436" t="s">
        <v>110</v>
      </c>
      <c r="C14" s="443" t="s">
        <v>111</v>
      </c>
      <c r="D14" s="443" t="s">
        <v>112</v>
      </c>
      <c r="E14" s="317" t="s">
        <v>38</v>
      </c>
      <c r="F14" s="318">
        <v>0</v>
      </c>
      <c r="G14" s="318">
        <v>0</v>
      </c>
      <c r="H14" s="318">
        <v>1</v>
      </c>
      <c r="I14" s="443" t="s">
        <v>113</v>
      </c>
      <c r="J14" s="319" t="s">
        <v>100</v>
      </c>
      <c r="K14" s="320"/>
      <c r="L14" s="320"/>
      <c r="M14" s="321"/>
      <c r="N14" s="321"/>
      <c r="O14" s="321"/>
      <c r="P14" s="322"/>
      <c r="Q14" s="113"/>
    </row>
    <row r="15" spans="1:17" ht="55.5" customHeight="1">
      <c r="A15" s="508" t="s">
        <v>114</v>
      </c>
      <c r="B15" s="453" t="s">
        <v>56</v>
      </c>
      <c r="C15" s="454" t="s">
        <v>115</v>
      </c>
      <c r="D15" s="451" t="s">
        <v>116</v>
      </c>
      <c r="E15" s="317" t="s">
        <v>38</v>
      </c>
      <c r="F15" s="446">
        <v>1</v>
      </c>
      <c r="G15" s="446">
        <v>0</v>
      </c>
      <c r="H15" s="446">
        <v>0</v>
      </c>
      <c r="I15" s="447" t="s">
        <v>117</v>
      </c>
      <c r="J15" s="448" t="s">
        <v>100</v>
      </c>
      <c r="K15" s="323"/>
      <c r="L15" s="324"/>
      <c r="M15" s="256"/>
      <c r="N15" s="256"/>
      <c r="O15" s="256"/>
      <c r="P15" s="325"/>
    </row>
    <row r="16" spans="1:17" ht="57" customHeight="1">
      <c r="A16" s="508"/>
      <c r="B16" s="453" t="s">
        <v>60</v>
      </c>
      <c r="C16" s="444" t="s">
        <v>118</v>
      </c>
      <c r="D16" s="444" t="s">
        <v>119</v>
      </c>
      <c r="E16" s="148" t="s">
        <v>38</v>
      </c>
      <c r="F16" s="433">
        <v>1</v>
      </c>
      <c r="G16" s="433">
        <v>0</v>
      </c>
      <c r="H16" s="433">
        <v>0</v>
      </c>
      <c r="I16" s="444" t="s">
        <v>120</v>
      </c>
      <c r="J16" s="434" t="s">
        <v>100</v>
      </c>
      <c r="K16" s="323"/>
      <c r="L16" s="324"/>
      <c r="M16" s="256"/>
      <c r="N16" s="256"/>
      <c r="O16" s="256"/>
      <c r="P16" s="325"/>
    </row>
    <row r="17" spans="1:16" s="455" customFormat="1" ht="58.5" customHeight="1">
      <c r="A17" s="465" t="s">
        <v>121</v>
      </c>
      <c r="B17" s="461" t="s">
        <v>122</v>
      </c>
      <c r="C17" s="370" t="s">
        <v>123</v>
      </c>
      <c r="D17" s="460" t="s">
        <v>124</v>
      </c>
      <c r="E17" s="463" t="s">
        <v>38</v>
      </c>
      <c r="F17" s="463">
        <v>0</v>
      </c>
      <c r="G17" s="463">
        <v>1</v>
      </c>
      <c r="H17" s="463">
        <v>0</v>
      </c>
      <c r="I17" s="460" t="s">
        <v>125</v>
      </c>
      <c r="J17" s="434" t="s">
        <v>100</v>
      </c>
      <c r="K17" s="459"/>
      <c r="L17" s="458"/>
      <c r="M17" s="457"/>
      <c r="N17" s="457"/>
      <c r="O17" s="457"/>
      <c r="P17" s="456"/>
    </row>
  </sheetData>
  <mergeCells count="9">
    <mergeCell ref="A2:P2"/>
    <mergeCell ref="B3:J3"/>
    <mergeCell ref="B4:C4"/>
    <mergeCell ref="K3:O3"/>
    <mergeCell ref="A15:A16"/>
    <mergeCell ref="A5:A7"/>
    <mergeCell ref="A8:A9"/>
    <mergeCell ref="A13:A14"/>
    <mergeCell ref="A10:A12"/>
  </mergeCells>
  <printOptions horizontalCentered="1" verticalCentered="1"/>
  <pageMargins left="0.70866141732283472" right="0.70866141732283472" top="0.74803149606299213" bottom="0.74803149606299213"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FA1F6-AA82-4D60-A653-F7BE30576FFF}">
  <sheetPr>
    <tabColor rgb="FF00B050"/>
  </sheetPr>
  <dimension ref="A1:S16"/>
  <sheetViews>
    <sheetView showGridLines="0" view="pageBreakPreview" zoomScale="80" zoomScaleNormal="100" zoomScaleSheetLayoutView="80" workbookViewId="0">
      <pane ySplit="4" topLeftCell="A11" activePane="bottomLeft" state="frozen"/>
      <selection activeCell="I1" sqref="I1"/>
      <selection pane="bottomLeft" activeCell="E11" sqref="E11"/>
    </sheetView>
  </sheetViews>
  <sheetFormatPr baseColWidth="10" defaultColWidth="11.42578125" defaultRowHeight="12.75"/>
  <cols>
    <col min="1" max="1" width="23.140625" style="167" customWidth="1"/>
    <col min="2" max="2" width="4.28515625" style="167" customWidth="1"/>
    <col min="3" max="3" width="42.42578125" style="167" customWidth="1"/>
    <col min="4" max="4" width="20.85546875" style="167" customWidth="1"/>
    <col min="5" max="5" width="23.28515625" style="168" customWidth="1"/>
    <col min="6" max="6" width="24.85546875" style="168" bestFit="1" customWidth="1"/>
    <col min="7" max="7" width="25.28515625" style="168" bestFit="1" customWidth="1"/>
    <col min="8" max="8" width="24.85546875" style="168" bestFit="1" customWidth="1"/>
    <col min="9" max="9" width="28.42578125" style="167" customWidth="1"/>
    <col min="10" max="10" width="33.5703125" style="167" customWidth="1"/>
    <col min="11" max="11" width="19.42578125" style="167" hidden="1" customWidth="1"/>
    <col min="12" max="12" width="25.42578125" style="167" hidden="1" customWidth="1"/>
    <col min="13" max="13" width="26.42578125" style="167" hidden="1" customWidth="1"/>
    <col min="14" max="14" width="29.28515625" style="167" hidden="1" customWidth="1"/>
    <col min="15" max="15" width="27.28515625" style="167" hidden="1" customWidth="1"/>
    <col min="16" max="16" width="51.28515625" style="167" hidden="1" customWidth="1"/>
    <col min="17" max="16384" width="11.42578125" style="167"/>
  </cols>
  <sheetData>
    <row r="1" spans="1:19" s="182" customFormat="1" ht="29.25" customHeight="1">
      <c r="A1" s="523"/>
      <c r="B1" s="523"/>
      <c r="C1" s="512" t="s">
        <v>0</v>
      </c>
      <c r="D1" s="512"/>
      <c r="E1" s="512"/>
      <c r="F1" s="512"/>
      <c r="G1" s="512"/>
      <c r="H1" s="512"/>
      <c r="I1" s="512"/>
      <c r="J1" s="512"/>
      <c r="K1" s="512"/>
      <c r="L1" s="512"/>
      <c r="M1" s="512"/>
      <c r="N1" s="512"/>
      <c r="O1" s="512"/>
      <c r="P1" s="512"/>
    </row>
    <row r="2" spans="1:19" s="182" customFormat="1" ht="21.75" customHeight="1" thickBot="1">
      <c r="A2" s="523"/>
      <c r="B2" s="523"/>
      <c r="C2" s="513" t="s">
        <v>126</v>
      </c>
      <c r="D2" s="513"/>
      <c r="E2" s="513"/>
      <c r="F2" s="513"/>
      <c r="G2" s="513"/>
      <c r="H2" s="513"/>
      <c r="I2" s="513"/>
      <c r="J2" s="513"/>
      <c r="K2" s="513"/>
      <c r="L2" s="513"/>
      <c r="M2" s="513"/>
      <c r="N2" s="513"/>
      <c r="O2" s="513"/>
      <c r="P2" s="513"/>
    </row>
    <row r="3" spans="1:19" s="182" customFormat="1" ht="18" customHeight="1">
      <c r="A3" s="520" t="s">
        <v>3</v>
      </c>
      <c r="B3" s="515" t="s">
        <v>4</v>
      </c>
      <c r="C3" s="515"/>
      <c r="D3" s="515" t="s">
        <v>71</v>
      </c>
      <c r="E3" s="517" t="s">
        <v>127</v>
      </c>
      <c r="F3" s="517" t="s">
        <v>7</v>
      </c>
      <c r="G3" s="517" t="s">
        <v>8</v>
      </c>
      <c r="H3" s="517" t="s">
        <v>9</v>
      </c>
      <c r="I3" s="516" t="s">
        <v>10</v>
      </c>
      <c r="J3" s="514" t="s">
        <v>11</v>
      </c>
      <c r="K3" s="518" t="s">
        <v>128</v>
      </c>
      <c r="L3" s="518"/>
      <c r="M3" s="518"/>
      <c r="N3" s="518"/>
      <c r="O3" s="518"/>
      <c r="P3" s="519" t="s">
        <v>129</v>
      </c>
    </row>
    <row r="4" spans="1:19" s="181" customFormat="1" ht="51" customHeight="1" thickBot="1">
      <c r="A4" s="521"/>
      <c r="B4" s="515"/>
      <c r="C4" s="515"/>
      <c r="D4" s="515"/>
      <c r="E4" s="517"/>
      <c r="F4" s="517"/>
      <c r="G4" s="517"/>
      <c r="H4" s="517"/>
      <c r="I4" s="516"/>
      <c r="J4" s="515"/>
      <c r="K4" s="313" t="s">
        <v>12</v>
      </c>
      <c r="L4" s="314" t="s">
        <v>13</v>
      </c>
      <c r="M4" s="314" t="s">
        <v>14</v>
      </c>
      <c r="N4" s="314" t="s">
        <v>15</v>
      </c>
      <c r="O4" s="314" t="s">
        <v>16</v>
      </c>
      <c r="P4" s="519"/>
    </row>
    <row r="5" spans="1:19" ht="101.25" customHeight="1">
      <c r="A5" s="522" t="s">
        <v>130</v>
      </c>
      <c r="B5" s="174" t="s">
        <v>19</v>
      </c>
      <c r="C5" s="173" t="s">
        <v>131</v>
      </c>
      <c r="D5" s="173" t="s">
        <v>132</v>
      </c>
      <c r="E5" s="180" t="s">
        <v>38</v>
      </c>
      <c r="F5" s="172">
        <v>1</v>
      </c>
      <c r="G5" s="172">
        <v>1</v>
      </c>
      <c r="H5" s="172">
        <v>1</v>
      </c>
      <c r="I5" s="170" t="s">
        <v>133</v>
      </c>
      <c r="J5" s="173" t="s">
        <v>40</v>
      </c>
      <c r="K5" s="173"/>
      <c r="L5" s="290"/>
      <c r="M5" s="288"/>
      <c r="N5" s="288"/>
      <c r="O5" s="288"/>
      <c r="P5" s="169"/>
    </row>
    <row r="6" spans="1:19" ht="89.25" customHeight="1">
      <c r="A6" s="522"/>
      <c r="B6" s="179" t="s">
        <v>25</v>
      </c>
      <c r="C6" s="384" t="s">
        <v>134</v>
      </c>
      <c r="D6" s="384" t="s">
        <v>135</v>
      </c>
      <c r="E6" s="385" t="s">
        <v>38</v>
      </c>
      <c r="F6" s="386">
        <v>0</v>
      </c>
      <c r="G6" s="387">
        <v>1</v>
      </c>
      <c r="H6" s="385">
        <v>1</v>
      </c>
      <c r="I6" s="388" t="s">
        <v>136</v>
      </c>
      <c r="J6" s="178" t="s">
        <v>40</v>
      </c>
      <c r="K6" s="178"/>
      <c r="L6" s="290"/>
      <c r="M6" s="288"/>
      <c r="N6" s="288"/>
      <c r="O6" s="288"/>
      <c r="P6" s="169"/>
    </row>
    <row r="7" spans="1:19" ht="89.25" customHeight="1">
      <c r="A7" s="524" t="s">
        <v>137</v>
      </c>
      <c r="B7" s="466" t="s">
        <v>35</v>
      </c>
      <c r="C7" s="467" t="s">
        <v>138</v>
      </c>
      <c r="D7" s="467" t="s">
        <v>139</v>
      </c>
      <c r="E7" s="468" t="s">
        <v>22</v>
      </c>
      <c r="F7" s="469">
        <v>0</v>
      </c>
      <c r="G7" s="469">
        <v>0</v>
      </c>
      <c r="H7" s="469">
        <v>1</v>
      </c>
      <c r="I7" s="170" t="s">
        <v>140</v>
      </c>
      <c r="J7" s="173" t="s">
        <v>59</v>
      </c>
      <c r="K7" s="173"/>
      <c r="L7" s="289"/>
      <c r="M7" s="288"/>
      <c r="N7" s="288"/>
      <c r="O7" s="288"/>
      <c r="P7" s="169"/>
    </row>
    <row r="8" spans="1:19" s="291" customFormat="1" ht="243.75" customHeight="1">
      <c r="A8" s="525"/>
      <c r="B8" s="295" t="s">
        <v>41</v>
      </c>
      <c r="C8" s="292" t="s">
        <v>141</v>
      </c>
      <c r="D8" s="292" t="s">
        <v>142</v>
      </c>
      <c r="E8" s="294" t="s">
        <v>38</v>
      </c>
      <c r="F8" s="298">
        <v>3</v>
      </c>
      <c r="G8" s="298">
        <v>0</v>
      </c>
      <c r="H8" s="298">
        <v>9</v>
      </c>
      <c r="I8" s="293" t="s">
        <v>143</v>
      </c>
      <c r="J8" s="292" t="s">
        <v>144</v>
      </c>
      <c r="K8" s="292"/>
      <c r="L8" s="297"/>
      <c r="M8" s="288"/>
      <c r="N8" s="288"/>
      <c r="O8" s="288"/>
      <c r="P8" s="296"/>
      <c r="Q8" s="182"/>
      <c r="R8" s="182"/>
      <c r="S8" s="182"/>
    </row>
    <row r="9" spans="1:19" ht="124.5" customHeight="1">
      <c r="A9" s="525"/>
      <c r="B9" s="174" t="s">
        <v>145</v>
      </c>
      <c r="C9" s="173" t="s">
        <v>146</v>
      </c>
      <c r="D9" s="173" t="s">
        <v>147</v>
      </c>
      <c r="E9" s="172" t="s">
        <v>22</v>
      </c>
      <c r="F9" s="176">
        <v>0</v>
      </c>
      <c r="G9" s="176">
        <v>0</v>
      </c>
      <c r="H9" s="176">
        <v>1</v>
      </c>
      <c r="I9" s="170" t="s">
        <v>148</v>
      </c>
      <c r="J9" s="173" t="s">
        <v>59</v>
      </c>
      <c r="K9" s="173"/>
      <c r="L9" s="290"/>
      <c r="M9" s="288"/>
      <c r="N9" s="288"/>
      <c r="O9" s="288"/>
      <c r="P9" s="169"/>
    </row>
    <row r="10" spans="1:19" s="182" customFormat="1" ht="194.25" customHeight="1">
      <c r="A10" s="526"/>
      <c r="B10" s="295" t="s">
        <v>149</v>
      </c>
      <c r="C10" s="292" t="s">
        <v>150</v>
      </c>
      <c r="D10" s="292"/>
      <c r="E10" s="294" t="s">
        <v>22</v>
      </c>
      <c r="F10" s="290">
        <v>0.2</v>
      </c>
      <c r="G10" s="290">
        <v>0.3</v>
      </c>
      <c r="H10" s="290">
        <v>0.5</v>
      </c>
      <c r="I10" s="293" t="s">
        <v>151</v>
      </c>
      <c r="J10" s="292" t="s">
        <v>152</v>
      </c>
      <c r="K10" s="292"/>
      <c r="L10" s="290"/>
      <c r="M10" s="288"/>
      <c r="N10" s="288"/>
      <c r="O10" s="288"/>
      <c r="P10" s="296"/>
    </row>
    <row r="11" spans="1:19" ht="89.25" customHeight="1">
      <c r="A11" s="522" t="s">
        <v>153</v>
      </c>
      <c r="B11" s="174" t="s">
        <v>45</v>
      </c>
      <c r="C11" s="173" t="s">
        <v>154</v>
      </c>
      <c r="D11" s="173" t="s">
        <v>155</v>
      </c>
      <c r="E11" s="177" t="s">
        <v>38</v>
      </c>
      <c r="F11" s="177">
        <v>1</v>
      </c>
      <c r="G11" s="171">
        <v>1</v>
      </c>
      <c r="H11" s="171">
        <v>1</v>
      </c>
      <c r="I11" s="170" t="s">
        <v>156</v>
      </c>
      <c r="J11" s="173" t="s">
        <v>157</v>
      </c>
      <c r="K11" s="173"/>
      <c r="L11" s="290"/>
      <c r="M11" s="288"/>
      <c r="N11" s="288"/>
      <c r="O11" s="288"/>
      <c r="P11" s="169"/>
    </row>
    <row r="12" spans="1:19" ht="89.25" customHeight="1">
      <c r="A12" s="522"/>
      <c r="B12" s="174" t="s">
        <v>96</v>
      </c>
      <c r="C12" s="173" t="s">
        <v>158</v>
      </c>
      <c r="D12" s="173" t="s">
        <v>159</v>
      </c>
      <c r="E12" s="177" t="s">
        <v>160</v>
      </c>
      <c r="F12" s="175" t="s">
        <v>161</v>
      </c>
      <c r="G12" s="175" t="s">
        <v>161</v>
      </c>
      <c r="H12" s="175" t="s">
        <v>161</v>
      </c>
      <c r="I12" s="170" t="s">
        <v>162</v>
      </c>
      <c r="J12" s="173" t="s">
        <v>163</v>
      </c>
      <c r="K12" s="173"/>
      <c r="L12" s="290"/>
      <c r="M12" s="288"/>
      <c r="N12" s="288"/>
      <c r="O12" s="288"/>
      <c r="P12" s="169"/>
    </row>
    <row r="13" spans="1:19" ht="89.25" customHeight="1">
      <c r="A13" s="367" t="s">
        <v>164</v>
      </c>
      <c r="B13" s="172" t="s">
        <v>51</v>
      </c>
      <c r="C13" s="173" t="s">
        <v>165</v>
      </c>
      <c r="D13" s="173" t="s">
        <v>166</v>
      </c>
      <c r="E13" s="172" t="s">
        <v>38</v>
      </c>
      <c r="F13" s="172">
        <v>4</v>
      </c>
      <c r="G13" s="172">
        <v>4</v>
      </c>
      <c r="H13" s="172">
        <v>4</v>
      </c>
      <c r="I13" s="170" t="s">
        <v>167</v>
      </c>
      <c r="J13" s="173" t="s">
        <v>59</v>
      </c>
      <c r="K13" s="173"/>
      <c r="L13" s="290"/>
      <c r="M13" s="288"/>
      <c r="N13" s="288"/>
      <c r="O13" s="288"/>
      <c r="P13" s="169"/>
    </row>
    <row r="14" spans="1:19" ht="120.75" customHeight="1">
      <c r="A14" s="368" t="s">
        <v>168</v>
      </c>
      <c r="B14" s="349" t="s">
        <v>56</v>
      </c>
      <c r="C14" s="326" t="s">
        <v>169</v>
      </c>
      <c r="D14" s="326" t="s">
        <v>170</v>
      </c>
      <c r="E14" s="327" t="s">
        <v>38</v>
      </c>
      <c r="F14" s="328">
        <v>0</v>
      </c>
      <c r="G14" s="328">
        <v>1</v>
      </c>
      <c r="H14" s="328">
        <v>1</v>
      </c>
      <c r="I14" s="329" t="s">
        <v>171</v>
      </c>
      <c r="J14" s="326" t="s">
        <v>172</v>
      </c>
      <c r="K14" s="326"/>
      <c r="L14" s="330"/>
      <c r="M14" s="331"/>
      <c r="N14" s="332"/>
      <c r="O14" s="332"/>
      <c r="P14" s="333"/>
    </row>
    <row r="15" spans="1:19" ht="72" customHeight="1">
      <c r="A15" s="367" t="s">
        <v>173</v>
      </c>
      <c r="B15" s="174" t="s">
        <v>122</v>
      </c>
      <c r="C15" s="173" t="s">
        <v>174</v>
      </c>
      <c r="D15" s="173" t="s">
        <v>38</v>
      </c>
      <c r="E15" s="172" t="s">
        <v>38</v>
      </c>
      <c r="F15" s="171">
        <v>1</v>
      </c>
      <c r="G15" s="171">
        <v>0</v>
      </c>
      <c r="H15" s="171">
        <v>1</v>
      </c>
      <c r="I15" s="170" t="s">
        <v>175</v>
      </c>
      <c r="J15" s="173" t="s">
        <v>176</v>
      </c>
      <c r="K15" s="350"/>
      <c r="L15" s="335"/>
      <c r="M15" s="335"/>
      <c r="N15" s="335"/>
      <c r="O15" s="335"/>
      <c r="P15" s="335"/>
    </row>
    <row r="16" spans="1:19">
      <c r="D16" s="334"/>
    </row>
  </sheetData>
  <mergeCells count="17">
    <mergeCell ref="A3:A4"/>
    <mergeCell ref="A11:A12"/>
    <mergeCell ref="A1:B2"/>
    <mergeCell ref="A5:A6"/>
    <mergeCell ref="A7:A10"/>
    <mergeCell ref="C1:P1"/>
    <mergeCell ref="C2:P2"/>
    <mergeCell ref="J3:J4"/>
    <mergeCell ref="I3:I4"/>
    <mergeCell ref="H3:H4"/>
    <mergeCell ref="F3:F4"/>
    <mergeCell ref="G3:G4"/>
    <mergeCell ref="E3:E4"/>
    <mergeCell ref="D3:D4"/>
    <mergeCell ref="K3:O3"/>
    <mergeCell ref="B3:C4"/>
    <mergeCell ref="P3:P4"/>
  </mergeCells>
  <phoneticPr fontId="18" type="noConversion"/>
  <pageMargins left="0.70866141732283472" right="0.70866141732283472" top="0.74803149606299213" bottom="0.74803149606299213" header="0.31496062992125984" footer="0.31496062992125984"/>
  <pageSetup scale="22"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ADAAD-9EE2-426F-AE29-C1F666C06308}">
  <sheetPr>
    <tabColor rgb="FF00B050"/>
  </sheetPr>
  <dimension ref="A1:X16"/>
  <sheetViews>
    <sheetView zoomScale="80" zoomScaleNormal="80" workbookViewId="0">
      <pane ySplit="6" topLeftCell="A9" activePane="bottomLeft" state="frozen"/>
      <selection activeCell="F1" sqref="F1"/>
      <selection pane="bottomLeft" activeCell="C9" sqref="C9"/>
    </sheetView>
  </sheetViews>
  <sheetFormatPr baseColWidth="10" defaultColWidth="11.42578125" defaultRowHeight="12" customHeight="1"/>
  <cols>
    <col min="1" max="2" width="11.42578125" style="166"/>
    <col min="3" max="3" width="36" style="166" customWidth="1"/>
    <col min="4" max="4" width="27" style="166" customWidth="1"/>
    <col min="5" max="5" width="58.85546875" style="166" customWidth="1"/>
    <col min="6" max="6" width="39.7109375" style="166" customWidth="1"/>
    <col min="7" max="7" width="15.85546875" style="166" customWidth="1"/>
    <col min="8" max="8" width="16.42578125" style="166" customWidth="1"/>
    <col min="9" max="9" width="20.28515625" style="166" customWidth="1"/>
    <col min="10" max="10" width="28.28515625" style="166" customWidth="1"/>
    <col min="11" max="11" width="18.5703125" style="166" customWidth="1"/>
    <col min="12" max="12" width="24.140625" style="166" customWidth="1"/>
    <col min="13" max="13" width="23.28515625" style="166" customWidth="1"/>
    <col min="14" max="14" width="25.28515625" style="166" customWidth="1"/>
    <col min="15" max="15" width="22" style="166" customWidth="1"/>
    <col min="16" max="16" width="11.42578125" style="165"/>
    <col min="17" max="17" width="27.42578125" style="165" customWidth="1"/>
    <col min="18" max="18" width="56.5703125" style="166" customWidth="1"/>
    <col min="19" max="19" width="26.5703125" style="166" hidden="1" customWidth="1"/>
    <col min="20" max="20" width="22.28515625" style="165" hidden="1" customWidth="1"/>
    <col min="21" max="21" width="26" style="165" hidden="1" customWidth="1"/>
    <col min="22" max="22" width="31.140625" style="165" hidden="1" customWidth="1"/>
    <col min="23" max="23" width="32.28515625" style="165" hidden="1" customWidth="1"/>
    <col min="24" max="24" width="42.28515625" style="165" hidden="1" customWidth="1"/>
    <col min="25" max="16384" width="11.42578125" style="165"/>
  </cols>
  <sheetData>
    <row r="1" spans="1:24" ht="48" customHeight="1">
      <c r="A1" s="539" t="s">
        <v>177</v>
      </c>
      <c r="B1" s="540"/>
      <c r="C1" s="540"/>
      <c r="D1" s="540"/>
      <c r="E1" s="540"/>
      <c r="F1" s="540"/>
      <c r="G1" s="540"/>
      <c r="H1" s="540"/>
      <c r="I1" s="540"/>
      <c r="J1" s="540"/>
      <c r="K1" s="540"/>
      <c r="L1" s="540"/>
      <c r="M1" s="540"/>
      <c r="N1" s="540"/>
      <c r="O1" s="540"/>
      <c r="P1" s="540"/>
      <c r="Q1" s="540"/>
      <c r="R1" s="540"/>
      <c r="S1" s="527"/>
      <c r="T1" s="528"/>
      <c r="U1" s="528"/>
      <c r="V1" s="528"/>
      <c r="W1" s="528"/>
      <c r="X1" s="529"/>
    </row>
    <row r="2" spans="1:24" ht="12" customHeight="1">
      <c r="A2" s="547"/>
      <c r="B2" s="548"/>
      <c r="C2" s="548"/>
      <c r="D2" s="548"/>
      <c r="E2" s="548"/>
      <c r="F2" s="548"/>
      <c r="G2" s="548"/>
      <c r="H2" s="548"/>
      <c r="I2" s="548"/>
      <c r="J2" s="548"/>
      <c r="K2" s="548"/>
      <c r="L2" s="548"/>
      <c r="M2" s="548"/>
      <c r="N2" s="548"/>
      <c r="O2" s="548"/>
      <c r="P2" s="548"/>
      <c r="Q2" s="548"/>
      <c r="R2" s="548"/>
      <c r="S2" s="530"/>
      <c r="T2" s="531"/>
      <c r="U2" s="531"/>
      <c r="V2" s="531"/>
      <c r="W2" s="531"/>
      <c r="X2" s="532"/>
    </row>
    <row r="3" spans="1:24" ht="12" customHeight="1">
      <c r="A3" s="547"/>
      <c r="B3" s="548"/>
      <c r="C3" s="548"/>
      <c r="D3" s="548"/>
      <c r="E3" s="548"/>
      <c r="F3" s="548"/>
      <c r="G3" s="548"/>
      <c r="H3" s="548"/>
      <c r="I3" s="548"/>
      <c r="J3" s="548"/>
      <c r="K3" s="548"/>
      <c r="L3" s="548"/>
      <c r="M3" s="548"/>
      <c r="N3" s="548"/>
      <c r="O3" s="548"/>
      <c r="P3" s="548"/>
      <c r="Q3" s="548"/>
      <c r="R3" s="548"/>
      <c r="S3" s="530"/>
      <c r="T3" s="531"/>
      <c r="U3" s="531"/>
      <c r="V3" s="531"/>
      <c r="W3" s="531"/>
      <c r="X3" s="532"/>
    </row>
    <row r="4" spans="1:24" ht="12.75" customHeight="1" thickBot="1">
      <c r="A4" s="549"/>
      <c r="B4" s="550"/>
      <c r="C4" s="550"/>
      <c r="D4" s="550"/>
      <c r="E4" s="550"/>
      <c r="F4" s="550"/>
      <c r="G4" s="550"/>
      <c r="H4" s="550"/>
      <c r="I4" s="550"/>
      <c r="J4" s="550"/>
      <c r="K4" s="550"/>
      <c r="L4" s="550"/>
      <c r="M4" s="550"/>
      <c r="N4" s="550"/>
      <c r="O4" s="550"/>
      <c r="P4" s="550"/>
      <c r="Q4" s="550"/>
      <c r="R4" s="550"/>
      <c r="S4" s="533"/>
      <c r="T4" s="534"/>
      <c r="U4" s="534"/>
      <c r="V4" s="534"/>
      <c r="W4" s="534"/>
      <c r="X4" s="535"/>
    </row>
    <row r="5" spans="1:24" ht="21" customHeight="1" thickBot="1">
      <c r="A5" s="542" t="s">
        <v>178</v>
      </c>
      <c r="B5" s="543"/>
      <c r="C5" s="544"/>
      <c r="D5" s="542" t="s">
        <v>179</v>
      </c>
      <c r="E5" s="543"/>
      <c r="F5" s="543"/>
      <c r="G5" s="543"/>
      <c r="H5" s="543"/>
      <c r="I5" s="543"/>
      <c r="J5" s="544"/>
      <c r="K5" s="551" t="s">
        <v>180</v>
      </c>
      <c r="L5" s="552"/>
      <c r="M5" s="552"/>
      <c r="N5" s="552"/>
      <c r="O5" s="552"/>
      <c r="P5" s="552"/>
      <c r="Q5" s="552"/>
      <c r="R5" s="552"/>
      <c r="S5" s="538" t="s">
        <v>181</v>
      </c>
      <c r="T5" s="538"/>
      <c r="U5" s="538"/>
      <c r="V5" s="538"/>
      <c r="W5" s="538"/>
      <c r="X5" s="536" t="s">
        <v>129</v>
      </c>
    </row>
    <row r="6" spans="1:24" ht="16.5" customHeight="1">
      <c r="A6" s="344" t="s">
        <v>182</v>
      </c>
      <c r="B6" s="345" t="s">
        <v>183</v>
      </c>
      <c r="C6" s="346" t="s">
        <v>184</v>
      </c>
      <c r="D6" s="346" t="s">
        <v>185</v>
      </c>
      <c r="E6" s="346" t="s">
        <v>186</v>
      </c>
      <c r="F6" s="346" t="s">
        <v>187</v>
      </c>
      <c r="G6" s="545" t="s">
        <v>188</v>
      </c>
      <c r="H6" s="546"/>
      <c r="I6" s="346" t="s">
        <v>189</v>
      </c>
      <c r="J6" s="346" t="s">
        <v>190</v>
      </c>
      <c r="K6" s="346" t="s">
        <v>191</v>
      </c>
      <c r="L6" s="346" t="s">
        <v>7</v>
      </c>
      <c r="M6" s="346" t="s">
        <v>8</v>
      </c>
      <c r="N6" s="346" t="s">
        <v>9</v>
      </c>
      <c r="O6" s="346" t="s">
        <v>10</v>
      </c>
      <c r="P6" s="346" t="s">
        <v>192</v>
      </c>
      <c r="Q6" s="346" t="s">
        <v>193</v>
      </c>
      <c r="R6" s="346" t="s">
        <v>11</v>
      </c>
      <c r="S6" s="315" t="s">
        <v>12</v>
      </c>
      <c r="T6" s="316" t="s">
        <v>13</v>
      </c>
      <c r="U6" s="316" t="s">
        <v>14</v>
      </c>
      <c r="V6" s="316" t="s">
        <v>15</v>
      </c>
      <c r="W6" s="316" t="s">
        <v>16</v>
      </c>
      <c r="X6" s="537"/>
    </row>
    <row r="7" spans="1:24" ht="286.5" customHeight="1">
      <c r="A7" s="347" t="s">
        <v>194</v>
      </c>
      <c r="B7" s="347">
        <v>1560</v>
      </c>
      <c r="C7" s="347" t="s">
        <v>195</v>
      </c>
      <c r="D7" s="378" t="s">
        <v>196</v>
      </c>
      <c r="E7" s="375" t="s">
        <v>197</v>
      </c>
      <c r="F7" s="375" t="s">
        <v>198</v>
      </c>
      <c r="G7" s="553" t="s">
        <v>199</v>
      </c>
      <c r="H7" s="553"/>
      <c r="I7" s="375" t="s">
        <v>200</v>
      </c>
      <c r="J7" s="379" t="s">
        <v>201</v>
      </c>
      <c r="K7" s="378" t="s">
        <v>22</v>
      </c>
      <c r="L7" s="374">
        <v>0.6</v>
      </c>
      <c r="M7" s="374">
        <v>0.2</v>
      </c>
      <c r="N7" s="374">
        <v>0.2</v>
      </c>
      <c r="O7" s="378" t="s">
        <v>202</v>
      </c>
      <c r="P7" s="487" t="s">
        <v>203</v>
      </c>
      <c r="Q7" s="487" t="s">
        <v>204</v>
      </c>
      <c r="R7" s="380" t="s">
        <v>205</v>
      </c>
      <c r="S7" s="381"/>
      <c r="T7" s="348"/>
      <c r="U7" s="348"/>
      <c r="V7" s="348"/>
      <c r="W7" s="348"/>
      <c r="X7" s="348"/>
    </row>
    <row r="8" spans="1:24" s="166" customFormat="1" ht="132" customHeight="1">
      <c r="A8" s="347" t="s">
        <v>194</v>
      </c>
      <c r="B8" s="347">
        <v>1557</v>
      </c>
      <c r="C8" s="347" t="s">
        <v>206</v>
      </c>
      <c r="D8" s="378" t="s">
        <v>196</v>
      </c>
      <c r="E8" s="375" t="s">
        <v>207</v>
      </c>
      <c r="F8" s="375" t="s">
        <v>208</v>
      </c>
      <c r="G8" s="554" t="s">
        <v>209</v>
      </c>
      <c r="H8" s="554"/>
      <c r="I8" s="375" t="s">
        <v>200</v>
      </c>
      <c r="J8" s="378" t="s">
        <v>201</v>
      </c>
      <c r="K8" s="376" t="s">
        <v>22</v>
      </c>
      <c r="L8" s="374">
        <v>0.6</v>
      </c>
      <c r="M8" s="374">
        <v>0.2</v>
      </c>
      <c r="N8" s="374">
        <v>0.2</v>
      </c>
      <c r="O8" s="376" t="s">
        <v>202</v>
      </c>
      <c r="P8" s="488" t="s">
        <v>203</v>
      </c>
      <c r="Q8" s="488" t="s">
        <v>204</v>
      </c>
      <c r="R8" s="380" t="s">
        <v>205</v>
      </c>
      <c r="S8" s="381"/>
      <c r="T8" s="348"/>
      <c r="U8" s="348"/>
      <c r="V8" s="348"/>
      <c r="W8" s="348"/>
      <c r="X8" s="348"/>
    </row>
    <row r="9" spans="1:24" s="166" customFormat="1" ht="132" customHeight="1">
      <c r="A9" s="347" t="s">
        <v>194</v>
      </c>
      <c r="B9" s="347">
        <v>33890</v>
      </c>
      <c r="C9" s="489" t="s">
        <v>210</v>
      </c>
      <c r="D9" s="378" t="s">
        <v>196</v>
      </c>
      <c r="E9" s="375" t="s">
        <v>211</v>
      </c>
      <c r="F9" s="375" t="s">
        <v>212</v>
      </c>
      <c r="G9" s="541" t="s">
        <v>213</v>
      </c>
      <c r="H9" s="541"/>
      <c r="I9" s="375" t="s">
        <v>214</v>
      </c>
      <c r="J9" s="379" t="s">
        <v>215</v>
      </c>
      <c r="K9" s="376" t="s">
        <v>22</v>
      </c>
      <c r="L9" s="374">
        <v>0.5</v>
      </c>
      <c r="M9" s="374">
        <v>0.3</v>
      </c>
      <c r="N9" s="374">
        <v>0.2</v>
      </c>
      <c r="O9" s="376" t="s">
        <v>202</v>
      </c>
      <c r="P9" s="488" t="s">
        <v>203</v>
      </c>
      <c r="Q9" s="488" t="s">
        <v>204</v>
      </c>
      <c r="R9" s="380" t="s">
        <v>104</v>
      </c>
      <c r="S9" s="381"/>
      <c r="T9" s="348"/>
      <c r="U9" s="348"/>
      <c r="V9" s="348"/>
      <c r="W9" s="348"/>
      <c r="X9" s="348"/>
    </row>
    <row r="10" spans="1:24" s="382" customFormat="1" ht="12" customHeight="1">
      <c r="A10" s="383"/>
      <c r="B10" s="383"/>
      <c r="C10" s="383"/>
      <c r="D10" s="383"/>
      <c r="E10" s="383"/>
      <c r="F10" s="383"/>
      <c r="G10" s="383"/>
      <c r="H10" s="383"/>
      <c r="I10" s="383"/>
      <c r="J10" s="383"/>
      <c r="K10" s="383"/>
      <c r="L10" s="383"/>
      <c r="M10" s="383"/>
      <c r="N10" s="383"/>
      <c r="O10" s="383"/>
      <c r="R10" s="383"/>
      <c r="S10" s="383"/>
    </row>
    <row r="11" spans="1:24" s="382" customFormat="1" ht="12" customHeight="1">
      <c r="A11" s="383"/>
      <c r="B11" s="383"/>
      <c r="C11" s="383"/>
      <c r="D11" s="383"/>
      <c r="E11" s="383"/>
      <c r="F11" s="383"/>
      <c r="G11" s="383"/>
      <c r="H11" s="383"/>
      <c r="I11" s="383"/>
      <c r="J11" s="383"/>
      <c r="K11" s="383"/>
      <c r="L11" s="383"/>
      <c r="M11" s="383"/>
      <c r="N11" s="383"/>
      <c r="O11" s="383"/>
      <c r="R11" s="383"/>
      <c r="S11" s="383"/>
    </row>
    <row r="12" spans="1:24" s="382" customFormat="1" ht="12" customHeight="1">
      <c r="A12" s="383"/>
      <c r="B12" s="383"/>
      <c r="C12" s="383"/>
      <c r="D12" s="383"/>
      <c r="E12" s="383"/>
      <c r="F12" s="383"/>
      <c r="G12" s="383"/>
      <c r="H12" s="383"/>
      <c r="I12" s="383"/>
      <c r="J12" s="383"/>
      <c r="K12" s="383"/>
      <c r="L12" s="383"/>
      <c r="M12" s="383"/>
      <c r="N12" s="383"/>
      <c r="O12" s="383"/>
      <c r="R12" s="383"/>
      <c r="S12" s="383"/>
    </row>
    <row r="13" spans="1:24" s="382" customFormat="1" ht="12" customHeight="1">
      <c r="A13" s="383"/>
      <c r="B13" s="383"/>
      <c r="C13" s="383"/>
      <c r="D13" s="383"/>
      <c r="E13" s="383"/>
      <c r="F13" s="383"/>
      <c r="G13" s="383"/>
      <c r="H13" s="383"/>
      <c r="I13" s="383"/>
      <c r="J13" s="383"/>
      <c r="K13" s="383"/>
      <c r="L13" s="383"/>
      <c r="M13" s="383"/>
      <c r="N13" s="383"/>
      <c r="O13" s="383"/>
      <c r="R13" s="383"/>
      <c r="S13" s="383"/>
    </row>
    <row r="14" spans="1:24" s="382" customFormat="1" ht="12" customHeight="1">
      <c r="A14" s="383"/>
      <c r="B14" s="383"/>
      <c r="C14" s="383"/>
      <c r="D14" s="383"/>
      <c r="E14" s="383"/>
      <c r="F14" s="383"/>
      <c r="G14" s="383"/>
      <c r="H14" s="383"/>
      <c r="I14" s="383"/>
      <c r="J14" s="383"/>
      <c r="K14" s="383"/>
      <c r="L14" s="383"/>
      <c r="M14" s="383"/>
      <c r="N14" s="383"/>
      <c r="O14" s="383"/>
      <c r="R14" s="383"/>
      <c r="S14" s="383"/>
    </row>
    <row r="15" spans="1:24" s="382" customFormat="1" ht="12" customHeight="1">
      <c r="A15" s="383"/>
      <c r="B15" s="383"/>
      <c r="C15" s="383"/>
      <c r="D15" s="383"/>
      <c r="E15" s="383"/>
      <c r="F15" s="383"/>
      <c r="G15" s="383"/>
      <c r="H15" s="383"/>
      <c r="I15" s="383"/>
      <c r="J15" s="383"/>
      <c r="K15" s="383"/>
      <c r="L15" s="383"/>
      <c r="M15" s="383"/>
      <c r="N15" s="383"/>
      <c r="O15" s="383"/>
      <c r="R15" s="383"/>
      <c r="S15" s="383"/>
    </row>
    <row r="16" spans="1:24" s="382" customFormat="1" ht="12" customHeight="1">
      <c r="A16" s="383"/>
      <c r="B16" s="383"/>
      <c r="C16" s="383"/>
      <c r="D16" s="383"/>
      <c r="E16" s="383"/>
      <c r="F16" s="383"/>
      <c r="G16" s="383"/>
      <c r="H16" s="383"/>
      <c r="I16" s="383"/>
      <c r="J16" s="383"/>
      <c r="K16" s="383"/>
      <c r="L16" s="383"/>
      <c r="M16" s="383"/>
      <c r="N16" s="383"/>
      <c r="O16" s="383"/>
      <c r="R16" s="383"/>
      <c r="S16" s="383"/>
    </row>
  </sheetData>
  <mergeCells count="13">
    <mergeCell ref="S1:X4"/>
    <mergeCell ref="X5:X6"/>
    <mergeCell ref="S5:W5"/>
    <mergeCell ref="A1:R1"/>
    <mergeCell ref="G9:H9"/>
    <mergeCell ref="A5:C5"/>
    <mergeCell ref="G6:H6"/>
    <mergeCell ref="D5:J5"/>
    <mergeCell ref="A2:R3"/>
    <mergeCell ref="A4:R4"/>
    <mergeCell ref="K5:R5"/>
    <mergeCell ref="G7:H7"/>
    <mergeCell ref="G8:H8"/>
  </mergeCells>
  <printOptions horizontalCentered="1" verticalCentered="1"/>
  <pageMargins left="0.70866141732283472" right="0.70866141732283472" top="0.74803149606299213" bottom="0.74803149606299213" header="0.31496062992125984" footer="0.31496062992125984"/>
  <pageSetup paperSize="5" scale="70" orientation="landscape" r:id="rId1"/>
  <headerFooter>
    <oddFooter>&amp;C&amp;P</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CBFD2-A2FE-4F63-BD3F-7D4A93F2E1D7}">
  <dimension ref="B1:Q15"/>
  <sheetViews>
    <sheetView zoomScale="80" zoomScaleNormal="80" zoomScaleSheetLayoutView="106" workbookViewId="0">
      <selection activeCell="H7" sqref="H7:H10"/>
    </sheetView>
  </sheetViews>
  <sheetFormatPr baseColWidth="10" defaultColWidth="11.42578125" defaultRowHeight="12.75"/>
  <cols>
    <col min="1" max="1" width="1.85546875" style="18" customWidth="1"/>
    <col min="2" max="2" width="23" style="18" customWidth="1"/>
    <col min="3" max="3" width="5.140625" style="18" customWidth="1"/>
    <col min="4" max="4" width="38.7109375" style="18" customWidth="1"/>
    <col min="5" max="5" width="29.28515625" style="18" customWidth="1"/>
    <col min="6" max="6" width="26" style="18" customWidth="1"/>
    <col min="7" max="9" width="18.28515625" style="98" customWidth="1"/>
    <col min="10" max="10" width="21.5703125" style="159" customWidth="1"/>
    <col min="11" max="11" width="41.85546875" style="159" customWidth="1"/>
    <col min="12" max="12" width="25.42578125" style="272" hidden="1" customWidth="1"/>
    <col min="13" max="13" width="31.5703125" style="273" hidden="1" customWidth="1"/>
    <col min="14" max="14" width="33.7109375" style="273" hidden="1" customWidth="1"/>
    <col min="15" max="15" width="29.85546875" style="273" hidden="1" customWidth="1"/>
    <col min="16" max="16" width="46.28515625" style="273" hidden="1" customWidth="1"/>
    <col min="17" max="17" width="65.85546875" style="18" hidden="1" customWidth="1"/>
    <col min="18" max="16384" width="11.42578125" style="18"/>
  </cols>
  <sheetData>
    <row r="1" spans="2:17" ht="33" customHeight="1">
      <c r="B1" s="493" t="s">
        <v>0</v>
      </c>
      <c r="C1" s="494"/>
      <c r="D1" s="494"/>
      <c r="E1" s="494"/>
      <c r="F1" s="494"/>
      <c r="G1" s="494"/>
      <c r="H1" s="494"/>
      <c r="I1" s="494"/>
      <c r="J1" s="494"/>
      <c r="K1" s="494"/>
      <c r="L1" s="494"/>
      <c r="M1" s="494"/>
      <c r="N1" s="494"/>
      <c r="O1" s="494"/>
      <c r="P1" s="494"/>
    </row>
    <row r="2" spans="2:17" ht="36" customHeight="1" thickBot="1">
      <c r="B2" s="495" t="s">
        <v>216</v>
      </c>
      <c r="C2" s="496"/>
      <c r="D2" s="496"/>
      <c r="E2" s="496"/>
      <c r="F2" s="496"/>
      <c r="G2" s="496"/>
      <c r="H2" s="496"/>
      <c r="I2" s="496"/>
      <c r="J2" s="496"/>
      <c r="K2" s="496"/>
      <c r="L2" s="501" t="s">
        <v>2</v>
      </c>
      <c r="M2" s="502"/>
      <c r="N2" s="502"/>
      <c r="O2" s="502"/>
      <c r="P2" s="503"/>
      <c r="Q2" s="213"/>
    </row>
    <row r="3" spans="2:17" ht="78" customHeight="1">
      <c r="B3" s="302" t="s">
        <v>3</v>
      </c>
      <c r="C3" s="497" t="s">
        <v>4</v>
      </c>
      <c r="D3" s="498"/>
      <c r="E3" s="301" t="s">
        <v>5</v>
      </c>
      <c r="F3" s="107" t="s">
        <v>6</v>
      </c>
      <c r="G3" s="107" t="s">
        <v>7</v>
      </c>
      <c r="H3" s="107" t="s">
        <v>8</v>
      </c>
      <c r="I3" s="107" t="s">
        <v>9</v>
      </c>
      <c r="J3" s="301" t="s">
        <v>10</v>
      </c>
      <c r="K3" s="303" t="s">
        <v>11</v>
      </c>
      <c r="L3" s="308" t="s">
        <v>12</v>
      </c>
      <c r="M3" s="309" t="s">
        <v>13</v>
      </c>
      <c r="N3" s="309" t="s">
        <v>14</v>
      </c>
      <c r="O3" s="309" t="s">
        <v>15</v>
      </c>
      <c r="P3" s="310" t="s">
        <v>16</v>
      </c>
      <c r="Q3" s="304" t="s">
        <v>17</v>
      </c>
    </row>
    <row r="4" spans="2:17" ht="69.75" customHeight="1">
      <c r="B4" s="558" t="s">
        <v>217</v>
      </c>
      <c r="C4" s="189" t="s">
        <v>19</v>
      </c>
      <c r="D4" s="190" t="s">
        <v>218</v>
      </c>
      <c r="E4" s="189" t="s">
        <v>219</v>
      </c>
      <c r="F4" s="191" t="s">
        <v>38</v>
      </c>
      <c r="G4" s="184">
        <v>1</v>
      </c>
      <c r="H4" s="184">
        <v>0</v>
      </c>
      <c r="I4" s="184">
        <v>0</v>
      </c>
      <c r="J4" s="193" t="s">
        <v>220</v>
      </c>
      <c r="K4" s="214" t="s">
        <v>221</v>
      </c>
      <c r="L4" s="262"/>
      <c r="M4" s="260"/>
      <c r="N4" s="261"/>
      <c r="O4" s="261"/>
      <c r="P4" s="261"/>
      <c r="Q4" s="102"/>
    </row>
    <row r="5" spans="2:17" ht="55.5" customHeight="1">
      <c r="B5" s="559"/>
      <c r="C5" s="194" t="s">
        <v>25</v>
      </c>
      <c r="D5" s="336" t="s">
        <v>222</v>
      </c>
      <c r="E5" s="194" t="s">
        <v>223</v>
      </c>
      <c r="F5" s="184" t="s">
        <v>38</v>
      </c>
      <c r="G5" s="184">
        <v>0</v>
      </c>
      <c r="H5" s="184">
        <v>1</v>
      </c>
      <c r="I5" s="184">
        <v>0</v>
      </c>
      <c r="J5" s="337" t="s">
        <v>224</v>
      </c>
      <c r="K5" s="214" t="s">
        <v>225</v>
      </c>
      <c r="L5" s="262"/>
      <c r="M5" s="260"/>
      <c r="N5" s="261"/>
      <c r="O5" s="261"/>
      <c r="P5" s="261"/>
      <c r="Q5" s="102"/>
    </row>
    <row r="6" spans="2:17" ht="53.25" hidden="1" customHeight="1">
      <c r="B6" s="500"/>
      <c r="C6" s="195" t="s">
        <v>30</v>
      </c>
      <c r="D6" s="283"/>
      <c r="E6" s="299"/>
      <c r="F6" s="284"/>
      <c r="G6" s="285"/>
      <c r="H6" s="285"/>
      <c r="I6" s="285"/>
      <c r="J6" s="300"/>
      <c r="K6" s="286"/>
      <c r="L6" s="262"/>
      <c r="M6" s="260"/>
      <c r="N6" s="261"/>
      <c r="O6" s="261"/>
      <c r="P6" s="261"/>
      <c r="Q6" s="86"/>
    </row>
    <row r="7" spans="2:17" ht="72">
      <c r="B7" s="490" t="s">
        <v>226</v>
      </c>
      <c r="C7" s="195" t="s">
        <v>35</v>
      </c>
      <c r="D7" s="195" t="s">
        <v>227</v>
      </c>
      <c r="E7" s="195" t="s">
        <v>228</v>
      </c>
      <c r="F7" s="184" t="s">
        <v>22</v>
      </c>
      <c r="G7" s="164">
        <v>0.33</v>
      </c>
      <c r="H7" s="164">
        <v>0.33</v>
      </c>
      <c r="I7" s="164">
        <v>0.34</v>
      </c>
      <c r="J7" s="163" t="s">
        <v>229</v>
      </c>
      <c r="K7" s="216" t="s">
        <v>49</v>
      </c>
      <c r="L7" s="262"/>
      <c r="M7" s="265"/>
      <c r="N7" s="264"/>
      <c r="O7" s="264"/>
      <c r="P7" s="264"/>
      <c r="Q7" s="86"/>
    </row>
    <row r="8" spans="2:17" ht="55.5" hidden="1" customHeight="1">
      <c r="B8" s="490"/>
      <c r="C8" s="195" t="s">
        <v>41</v>
      </c>
      <c r="D8" s="195"/>
      <c r="E8" s="195"/>
      <c r="F8" s="184"/>
      <c r="G8" s="163"/>
      <c r="H8" s="163"/>
      <c r="I8" s="163"/>
      <c r="J8" s="163"/>
      <c r="K8" s="216"/>
      <c r="L8" s="262"/>
      <c r="M8" s="265"/>
      <c r="N8" s="264"/>
      <c r="O8" s="264"/>
      <c r="P8" s="264"/>
      <c r="Q8" s="86"/>
    </row>
    <row r="9" spans="2:17" ht="60" hidden="1" customHeight="1">
      <c r="B9" s="490"/>
      <c r="C9" s="195" t="s">
        <v>145</v>
      </c>
      <c r="D9" s="196"/>
      <c r="E9" s="195"/>
      <c r="F9" s="184"/>
      <c r="G9" s="163"/>
      <c r="H9" s="163"/>
      <c r="I9" s="163"/>
      <c r="J9" s="163"/>
      <c r="K9" s="216"/>
      <c r="L9" s="262"/>
      <c r="M9" s="265"/>
      <c r="N9" s="264"/>
      <c r="O9" s="264"/>
      <c r="P9" s="264"/>
      <c r="Q9" s="86"/>
    </row>
    <row r="10" spans="2:17" ht="109.5" customHeight="1">
      <c r="B10" s="555" t="s">
        <v>230</v>
      </c>
      <c r="C10" s="196" t="s">
        <v>45</v>
      </c>
      <c r="D10" s="195" t="s">
        <v>231</v>
      </c>
      <c r="E10" s="195" t="s">
        <v>232</v>
      </c>
      <c r="F10" s="184" t="s">
        <v>22</v>
      </c>
      <c r="G10" s="164">
        <v>0.33</v>
      </c>
      <c r="H10" s="164">
        <v>0.33</v>
      </c>
      <c r="I10" s="164">
        <v>0.34</v>
      </c>
      <c r="J10" s="163" t="s">
        <v>229</v>
      </c>
      <c r="K10" s="216" t="s">
        <v>233</v>
      </c>
      <c r="L10" s="262"/>
      <c r="M10" s="266"/>
      <c r="N10" s="264"/>
      <c r="O10" s="264"/>
      <c r="P10" s="264"/>
      <c r="Q10" s="86"/>
    </row>
    <row r="11" spans="2:17" ht="67.5" hidden="1" customHeight="1">
      <c r="B11" s="556"/>
      <c r="C11" s="196" t="s">
        <v>96</v>
      </c>
      <c r="D11" s="196"/>
      <c r="E11" s="197"/>
      <c r="F11" s="184"/>
      <c r="G11" s="198"/>
      <c r="H11" s="198"/>
      <c r="I11" s="198"/>
      <c r="J11" s="198"/>
      <c r="K11" s="216"/>
      <c r="L11" s="262"/>
      <c r="M11" s="266"/>
      <c r="N11" s="264"/>
      <c r="O11" s="264"/>
      <c r="P11" s="264"/>
      <c r="Q11" s="86"/>
    </row>
    <row r="12" spans="2:17" s="99" customFormat="1" ht="66" hidden="1" customHeight="1">
      <c r="B12" s="557"/>
      <c r="C12" s="195" t="s">
        <v>96</v>
      </c>
      <c r="D12" s="195"/>
      <c r="E12" s="195"/>
      <c r="F12" s="184"/>
      <c r="G12" s="163"/>
      <c r="H12" s="163"/>
      <c r="I12" s="163"/>
      <c r="J12" s="163"/>
      <c r="K12" s="216"/>
      <c r="L12" s="262"/>
      <c r="M12" s="266"/>
      <c r="N12" s="264"/>
      <c r="O12" s="264"/>
      <c r="P12" s="267"/>
      <c r="Q12" s="86"/>
    </row>
    <row r="13" spans="2:17" ht="58.5" customHeight="1">
      <c r="B13" s="491" t="s">
        <v>234</v>
      </c>
      <c r="C13" s="195" t="s">
        <v>56</v>
      </c>
      <c r="D13" s="195" t="s">
        <v>235</v>
      </c>
      <c r="E13" s="163" t="s">
        <v>236</v>
      </c>
      <c r="F13" s="184" t="s">
        <v>22</v>
      </c>
      <c r="G13" s="164">
        <v>0.33</v>
      </c>
      <c r="H13" s="164">
        <v>0.33</v>
      </c>
      <c r="I13" s="164">
        <v>0.34</v>
      </c>
      <c r="J13" s="163" t="s">
        <v>237</v>
      </c>
      <c r="K13" s="216" t="s">
        <v>221</v>
      </c>
      <c r="L13" s="262"/>
      <c r="M13" s="268"/>
      <c r="N13" s="264"/>
      <c r="O13" s="269"/>
      <c r="P13" s="269"/>
      <c r="Q13" s="86"/>
    </row>
    <row r="14" spans="2:17" ht="54.75" hidden="1" customHeight="1">
      <c r="B14" s="491"/>
      <c r="C14" s="199" t="s">
        <v>60</v>
      </c>
      <c r="D14" s="199"/>
      <c r="E14" s="200"/>
      <c r="F14" s="184"/>
      <c r="G14" s="198"/>
      <c r="H14" s="198"/>
      <c r="I14" s="198"/>
      <c r="J14" s="200"/>
      <c r="K14" s="216"/>
      <c r="L14" s="262"/>
      <c r="M14" s="266"/>
      <c r="N14" s="264"/>
      <c r="O14" s="264"/>
      <c r="P14" s="264"/>
      <c r="Q14" s="87"/>
    </row>
    <row r="15" spans="2:17" ht="55.5" hidden="1" customHeight="1">
      <c r="B15" s="492"/>
      <c r="C15" s="201" t="s">
        <v>66</v>
      </c>
      <c r="D15" s="202"/>
      <c r="E15" s="203"/>
      <c r="F15" s="204"/>
      <c r="G15" s="205"/>
      <c r="H15" s="205"/>
      <c r="I15" s="205"/>
      <c r="J15" s="203"/>
      <c r="K15" s="217"/>
      <c r="L15" s="262"/>
      <c r="M15" s="270"/>
      <c r="N15" s="271"/>
      <c r="O15" s="271"/>
      <c r="P15" s="271"/>
    </row>
  </sheetData>
  <autoFilter ref="B1:P15" xr:uid="{00000000-0009-0000-0000-00000B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autoFilter>
  <mergeCells count="8">
    <mergeCell ref="B13:B15"/>
    <mergeCell ref="B10:B12"/>
    <mergeCell ref="B1:P1"/>
    <mergeCell ref="B2:K2"/>
    <mergeCell ref="L2:P2"/>
    <mergeCell ref="C3:D3"/>
    <mergeCell ref="B4:B6"/>
    <mergeCell ref="B7:B9"/>
  </mergeCells>
  <printOptions horizontalCentered="1" verticalCentered="1"/>
  <pageMargins left="0.70866141732283472" right="0.70866141732283472" top="0.74803149606299213" bottom="0.74803149606299213" header="0.31496062992125984" footer="0.31496062992125984"/>
  <pageSetup paperSize="5" scale="37" orientation="landscape" r:id="rId1"/>
  <rowBreaks count="1" manualBreakCount="1">
    <brk id="15" min="1" max="1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D0F34-5BE9-466D-848D-59FCB22ADA1C}">
  <sheetPr>
    <tabColor rgb="FF089949"/>
  </sheetPr>
  <dimension ref="B1:Q13"/>
  <sheetViews>
    <sheetView zoomScale="80" zoomScaleNormal="80" zoomScaleSheetLayoutView="106" workbookViewId="0">
      <selection activeCell="F5" sqref="F5"/>
    </sheetView>
  </sheetViews>
  <sheetFormatPr baseColWidth="10" defaultColWidth="11.42578125" defaultRowHeight="12.75"/>
  <cols>
    <col min="1" max="1" width="1.85546875" style="18" customWidth="1"/>
    <col min="2" max="2" width="23" style="18" customWidth="1"/>
    <col min="3" max="3" width="5.140625" style="18" customWidth="1"/>
    <col min="4" max="4" width="44" style="18" customWidth="1"/>
    <col min="5" max="5" width="39.85546875" style="18" customWidth="1"/>
    <col min="6" max="6" width="20.7109375" style="18" customWidth="1"/>
    <col min="7" max="9" width="18.28515625" style="98" customWidth="1"/>
    <col min="10" max="10" width="31.42578125" style="159" customWidth="1"/>
    <col min="11" max="11" width="26.5703125" style="159" customWidth="1"/>
    <col min="12" max="12" width="25.42578125" style="272" hidden="1" customWidth="1"/>
    <col min="13" max="13" width="31.5703125" style="273" hidden="1" customWidth="1"/>
    <col min="14" max="14" width="33.7109375" style="273" hidden="1" customWidth="1"/>
    <col min="15" max="15" width="29.85546875" style="273" hidden="1" customWidth="1"/>
    <col min="16" max="16" width="46.28515625" style="273" hidden="1" customWidth="1"/>
    <col min="17" max="17" width="65.85546875" style="18" hidden="1" customWidth="1"/>
    <col min="18" max="16384" width="11.42578125" style="18"/>
  </cols>
  <sheetData>
    <row r="1" spans="2:17" ht="18" customHeight="1">
      <c r="B1" s="493" t="s">
        <v>0</v>
      </c>
      <c r="C1" s="494"/>
      <c r="D1" s="494"/>
      <c r="E1" s="494"/>
      <c r="F1" s="494"/>
      <c r="G1" s="494"/>
      <c r="H1" s="494"/>
      <c r="I1" s="494"/>
      <c r="J1" s="494"/>
      <c r="K1" s="494"/>
      <c r="L1" s="494"/>
      <c r="M1" s="494"/>
      <c r="N1" s="494"/>
      <c r="O1" s="494"/>
      <c r="P1" s="494"/>
    </row>
    <row r="2" spans="2:17" ht="36" customHeight="1">
      <c r="B2" s="495" t="s">
        <v>238</v>
      </c>
      <c r="C2" s="496"/>
      <c r="D2" s="496"/>
      <c r="E2" s="496"/>
      <c r="F2" s="496"/>
      <c r="G2" s="496"/>
      <c r="H2" s="496"/>
      <c r="I2" s="496"/>
      <c r="J2" s="496"/>
      <c r="K2" s="496"/>
      <c r="L2" s="501" t="s">
        <v>2</v>
      </c>
      <c r="M2" s="502"/>
      <c r="N2" s="502"/>
      <c r="O2" s="502"/>
      <c r="P2" s="503"/>
      <c r="Q2" s="213"/>
    </row>
    <row r="3" spans="2:17" ht="78" customHeight="1">
      <c r="B3" s="302" t="s">
        <v>3</v>
      </c>
      <c r="C3" s="497" t="s">
        <v>4</v>
      </c>
      <c r="D3" s="498"/>
      <c r="E3" s="301" t="s">
        <v>5</v>
      </c>
      <c r="F3" s="107" t="s">
        <v>6</v>
      </c>
      <c r="G3" s="107" t="s">
        <v>7</v>
      </c>
      <c r="H3" s="107" t="s">
        <v>8</v>
      </c>
      <c r="I3" s="107" t="s">
        <v>9</v>
      </c>
      <c r="J3" s="301" t="s">
        <v>10</v>
      </c>
      <c r="K3" s="303" t="s">
        <v>11</v>
      </c>
      <c r="L3" s="338" t="s">
        <v>12</v>
      </c>
      <c r="M3" s="341" t="s">
        <v>13</v>
      </c>
      <c r="N3" s="309" t="s">
        <v>14</v>
      </c>
      <c r="O3" s="309" t="s">
        <v>15</v>
      </c>
      <c r="P3" s="310" t="s">
        <v>16</v>
      </c>
      <c r="Q3" s="304" t="s">
        <v>17</v>
      </c>
    </row>
    <row r="4" spans="2:17" ht="66.75" customHeight="1">
      <c r="B4" s="560" t="s">
        <v>239</v>
      </c>
      <c r="C4" s="423">
        <v>1.1000000000000001</v>
      </c>
      <c r="D4" s="424" t="s">
        <v>240</v>
      </c>
      <c r="E4" s="423" t="s">
        <v>241</v>
      </c>
      <c r="F4" s="177" t="s">
        <v>22</v>
      </c>
      <c r="G4" s="425">
        <v>0.25</v>
      </c>
      <c r="H4" s="425">
        <v>0.45</v>
      </c>
      <c r="I4" s="425">
        <v>0.3</v>
      </c>
      <c r="J4" s="423" t="s">
        <v>242</v>
      </c>
      <c r="K4" s="426" t="s">
        <v>243</v>
      </c>
      <c r="L4" s="339"/>
      <c r="M4" s="260"/>
      <c r="N4" s="261"/>
      <c r="O4" s="261"/>
      <c r="P4" s="261"/>
      <c r="Q4" s="102"/>
    </row>
    <row r="5" spans="2:17" ht="107.25" customHeight="1">
      <c r="B5" s="560"/>
      <c r="C5" s="426">
        <v>1.2</v>
      </c>
      <c r="D5" s="427" t="s">
        <v>244</v>
      </c>
      <c r="E5" s="426" t="s">
        <v>245</v>
      </c>
      <c r="F5" s="294" t="s">
        <v>22</v>
      </c>
      <c r="G5" s="425">
        <v>0.25</v>
      </c>
      <c r="H5" s="425">
        <v>0.45</v>
      </c>
      <c r="I5" s="425">
        <v>0.3</v>
      </c>
      <c r="J5" s="428" t="s">
        <v>246</v>
      </c>
      <c r="K5" s="426" t="s">
        <v>247</v>
      </c>
      <c r="L5" s="339"/>
      <c r="M5" s="260"/>
      <c r="N5" s="261"/>
      <c r="O5" s="261"/>
      <c r="P5" s="261"/>
      <c r="Q5" s="102"/>
    </row>
    <row r="6" spans="2:17" ht="63" customHeight="1">
      <c r="B6" s="560"/>
      <c r="C6" s="426">
        <v>1.3</v>
      </c>
      <c r="D6" s="427" t="s">
        <v>248</v>
      </c>
      <c r="E6" s="426" t="s">
        <v>249</v>
      </c>
      <c r="F6" s="294" t="s">
        <v>22</v>
      </c>
      <c r="G6" s="425">
        <v>0.25</v>
      </c>
      <c r="H6" s="425">
        <v>0.45</v>
      </c>
      <c r="I6" s="425">
        <v>0.3</v>
      </c>
      <c r="J6" s="426" t="s">
        <v>250</v>
      </c>
      <c r="K6" s="426" t="s">
        <v>29</v>
      </c>
      <c r="L6" s="340"/>
      <c r="M6" s="260"/>
      <c r="N6" s="261"/>
      <c r="O6" s="261"/>
      <c r="P6" s="261"/>
      <c r="Q6" s="86"/>
    </row>
    <row r="7" spans="2:17" ht="55.5" customHeight="1">
      <c r="B7" s="560"/>
      <c r="C7" s="423">
        <v>1.4</v>
      </c>
      <c r="D7" s="424" t="s">
        <v>251</v>
      </c>
      <c r="E7" s="423" t="s">
        <v>252</v>
      </c>
      <c r="F7" s="177" t="s">
        <v>38</v>
      </c>
      <c r="G7" s="172">
        <v>0</v>
      </c>
      <c r="H7" s="172">
        <v>0</v>
      </c>
      <c r="I7" s="172">
        <v>1</v>
      </c>
      <c r="J7" s="423" t="s">
        <v>253</v>
      </c>
      <c r="K7" s="423" t="s">
        <v>254</v>
      </c>
      <c r="L7" s="340"/>
      <c r="M7" s="265"/>
      <c r="N7" s="264"/>
      <c r="O7" s="264"/>
      <c r="P7" s="264"/>
      <c r="Q7" s="86"/>
    </row>
    <row r="8" spans="2:17" ht="51">
      <c r="B8" s="560" t="s">
        <v>255</v>
      </c>
      <c r="C8" s="423">
        <v>2.1</v>
      </c>
      <c r="D8" s="424" t="s">
        <v>256</v>
      </c>
      <c r="E8" s="423" t="s">
        <v>257</v>
      </c>
      <c r="F8" s="177" t="s">
        <v>22</v>
      </c>
      <c r="G8" s="425">
        <v>0.35</v>
      </c>
      <c r="H8" s="425">
        <v>0.35</v>
      </c>
      <c r="I8" s="425">
        <v>0.3</v>
      </c>
      <c r="J8" s="423" t="s">
        <v>258</v>
      </c>
      <c r="K8" s="423" t="s">
        <v>100</v>
      </c>
      <c r="L8" s="340"/>
      <c r="M8" s="265"/>
      <c r="N8" s="264"/>
      <c r="O8" s="264"/>
      <c r="P8" s="264"/>
      <c r="Q8" s="86"/>
    </row>
    <row r="9" spans="2:17" ht="84">
      <c r="B9" s="560"/>
      <c r="C9" s="423">
        <v>2.2000000000000002</v>
      </c>
      <c r="D9" s="424" t="s">
        <v>259</v>
      </c>
      <c r="E9" s="423" t="s">
        <v>260</v>
      </c>
      <c r="F9" s="177" t="s">
        <v>22</v>
      </c>
      <c r="G9" s="425">
        <v>0.35</v>
      </c>
      <c r="H9" s="425">
        <v>0.35</v>
      </c>
      <c r="I9" s="425">
        <v>0.3</v>
      </c>
      <c r="J9" s="423" t="s">
        <v>261</v>
      </c>
      <c r="K9" s="429" t="s">
        <v>262</v>
      </c>
      <c r="L9" s="340"/>
      <c r="M9" s="265"/>
      <c r="N9" s="264"/>
      <c r="O9" s="264"/>
      <c r="P9" s="264"/>
      <c r="Q9" s="86"/>
    </row>
    <row r="10" spans="2:17" ht="67.5" customHeight="1">
      <c r="B10" s="560"/>
      <c r="C10" s="423">
        <v>2.2999999999999998</v>
      </c>
      <c r="D10" s="424" t="s">
        <v>263</v>
      </c>
      <c r="E10" s="423" t="s">
        <v>264</v>
      </c>
      <c r="F10" s="177" t="s">
        <v>22</v>
      </c>
      <c r="G10" s="425">
        <v>0.35</v>
      </c>
      <c r="H10" s="425">
        <v>0.35</v>
      </c>
      <c r="I10" s="425">
        <v>0.3</v>
      </c>
      <c r="J10" s="423" t="s">
        <v>265</v>
      </c>
      <c r="K10" s="429" t="s">
        <v>262</v>
      </c>
      <c r="L10" s="340"/>
      <c r="M10" s="266"/>
      <c r="N10" s="264"/>
      <c r="O10" s="264"/>
      <c r="P10" s="264"/>
      <c r="Q10" s="86"/>
    </row>
    <row r="11" spans="2:17" ht="67.5" customHeight="1">
      <c r="B11" s="560" t="s">
        <v>266</v>
      </c>
      <c r="C11" s="423">
        <v>3.1</v>
      </c>
      <c r="D11" s="424" t="s">
        <v>267</v>
      </c>
      <c r="E11" s="424" t="s">
        <v>268</v>
      </c>
      <c r="F11" s="177" t="s">
        <v>22</v>
      </c>
      <c r="G11" s="425">
        <v>0.35</v>
      </c>
      <c r="H11" s="425">
        <v>0.35</v>
      </c>
      <c r="I11" s="425">
        <v>0.3</v>
      </c>
      <c r="J11" s="423" t="s">
        <v>269</v>
      </c>
      <c r="K11" s="423" t="s">
        <v>270</v>
      </c>
      <c r="L11" s="340"/>
      <c r="M11" s="266"/>
      <c r="N11" s="264"/>
      <c r="O11" s="264"/>
      <c r="P11" s="264"/>
      <c r="Q11" s="86"/>
    </row>
    <row r="12" spans="2:17" s="99" customFormat="1" ht="79.5" customHeight="1">
      <c r="B12" s="560"/>
      <c r="C12" s="423">
        <v>3.2</v>
      </c>
      <c r="D12" s="424" t="s">
        <v>271</v>
      </c>
      <c r="E12" s="430" t="s">
        <v>272</v>
      </c>
      <c r="F12" s="177" t="s">
        <v>38</v>
      </c>
      <c r="G12" s="172">
        <v>4</v>
      </c>
      <c r="H12" s="172">
        <v>4</v>
      </c>
      <c r="I12" s="172">
        <v>4</v>
      </c>
      <c r="J12" s="430" t="s">
        <v>273</v>
      </c>
      <c r="K12" s="423" t="s">
        <v>270</v>
      </c>
      <c r="L12" s="340"/>
      <c r="M12" s="266"/>
      <c r="N12" s="264"/>
      <c r="O12" s="264"/>
      <c r="P12" s="267"/>
      <c r="Q12" s="86"/>
    </row>
    <row r="13" spans="2:17" ht="86.25" customHeight="1">
      <c r="B13" s="560"/>
      <c r="C13" s="426">
        <v>3.3</v>
      </c>
      <c r="D13" s="427" t="s">
        <v>274</v>
      </c>
      <c r="E13" s="431" t="s">
        <v>275</v>
      </c>
      <c r="F13" s="294" t="s">
        <v>22</v>
      </c>
      <c r="G13" s="425">
        <v>0.25</v>
      </c>
      <c r="H13" s="425">
        <v>0.35</v>
      </c>
      <c r="I13" s="425">
        <v>0.3</v>
      </c>
      <c r="J13" s="431" t="s">
        <v>276</v>
      </c>
      <c r="K13" s="426" t="s">
        <v>277</v>
      </c>
    </row>
  </sheetData>
  <autoFilter ref="B1:P12" xr:uid="{00000000-0009-0000-0000-00000B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autoFilter>
  <mergeCells count="7">
    <mergeCell ref="B8:B10"/>
    <mergeCell ref="B11:B13"/>
    <mergeCell ref="B1:P1"/>
    <mergeCell ref="B2:K2"/>
    <mergeCell ref="L2:P2"/>
    <mergeCell ref="C3:D3"/>
    <mergeCell ref="B4:B7"/>
  </mergeCells>
  <printOptions horizontalCentered="1" verticalCentered="1"/>
  <pageMargins left="0.70866141732283472" right="0.70866141732283472" top="0.74803149606299213" bottom="0.74803149606299213" header="0.31496062992125984" footer="0.31496062992125984"/>
  <pageSetup paperSize="5" scale="37" orientation="landscape" r:id="rId1"/>
  <rowBreaks count="1" manualBreakCount="1">
    <brk id="12" min="1" max="12"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AY550"/>
  <sheetViews>
    <sheetView tabSelected="1" topLeftCell="A63" zoomScale="58" zoomScaleNormal="58" workbookViewId="0">
      <selection activeCell="I234" sqref="I234:I252"/>
    </sheetView>
  </sheetViews>
  <sheetFormatPr baseColWidth="10" defaultColWidth="11.42578125" defaultRowHeight="15"/>
  <cols>
    <col min="1" max="1" width="8.28515625" style="56" customWidth="1"/>
    <col min="2" max="2" width="24" style="106" customWidth="1"/>
    <col min="3" max="3" width="38.7109375" style="106" customWidth="1"/>
    <col min="4" max="4" width="52.5703125" style="106" customWidth="1"/>
    <col min="5" max="5" width="28.42578125" style="56" customWidth="1"/>
    <col min="6" max="6" width="24" style="57" customWidth="1"/>
    <col min="7" max="7" width="32.7109375" style="56" customWidth="1"/>
    <col min="8" max="9" width="27.140625" style="56" customWidth="1"/>
    <col min="10" max="10" width="33.42578125" style="57" customWidth="1"/>
    <col min="11" max="11" width="75.7109375" style="58" customWidth="1"/>
    <col min="12" max="12" width="10.85546875" style="57" customWidth="1"/>
    <col min="13" max="13" width="8" style="59" customWidth="1"/>
    <col min="14" max="14" width="19.140625" style="57" customWidth="1"/>
    <col min="15" max="16" width="17.85546875" style="57" customWidth="1"/>
    <col min="17" max="17" width="108" style="56" customWidth="1"/>
    <col min="18" max="18" width="25.140625" style="56" customWidth="1"/>
    <col min="19" max="19" width="54.28515625" style="56" customWidth="1"/>
    <col min="20" max="20" width="42.28515625" style="56" customWidth="1"/>
    <col min="21" max="21" width="22.28515625" style="56" customWidth="1"/>
    <col min="22" max="22" width="26.5703125" style="56" customWidth="1"/>
    <col min="23" max="23" width="25.7109375" style="56" customWidth="1"/>
    <col min="24" max="24" width="22" style="56" customWidth="1"/>
    <col min="25" max="25" width="23.42578125" style="56" customWidth="1"/>
    <col min="26" max="26" width="29.7109375" style="56" customWidth="1"/>
    <col min="27" max="27" width="28.7109375" style="56" customWidth="1"/>
    <col min="28" max="28" width="35.140625" style="56" customWidth="1"/>
    <col min="29" max="29" width="16" style="56" customWidth="1"/>
    <col min="30" max="31" width="18.5703125" style="56" customWidth="1"/>
    <col min="32" max="32" width="21.85546875" style="56" customWidth="1"/>
    <col min="33" max="33" width="24.7109375" style="106" customWidth="1"/>
    <col min="34" max="34" width="14" style="56" customWidth="1"/>
    <col min="35" max="35" width="22.85546875" style="56" customWidth="1"/>
    <col min="36" max="36" width="23.140625" style="56" customWidth="1"/>
    <col min="37" max="37" width="17.42578125" style="57" customWidth="1"/>
    <col min="38" max="38" width="22.5703125" style="57" hidden="1" customWidth="1"/>
    <col min="39" max="39" width="12.85546875" style="57" customWidth="1"/>
    <col min="40" max="40" width="27.140625" style="56" customWidth="1"/>
    <col min="41" max="41" width="30.5703125" style="57" customWidth="1"/>
    <col min="42" max="42" width="36" style="56" customWidth="1"/>
    <col min="43" max="44" width="16.5703125" style="56" customWidth="1"/>
    <col min="45" max="45" width="23.42578125" style="56" customWidth="1"/>
    <col min="46" max="46" width="25.140625" style="56" customWidth="1"/>
    <col min="47" max="47" width="16.140625" style="56" hidden="1" customWidth="1"/>
    <col min="48" max="48" width="19.42578125" style="56" hidden="1" customWidth="1"/>
    <col min="49" max="49" width="23.140625" style="56" hidden="1" customWidth="1"/>
    <col min="50" max="50" width="25.5703125" style="56" hidden="1" customWidth="1"/>
    <col min="51" max="51" width="69.28515625" style="55" customWidth="1"/>
    <col min="52" max="16384" width="11.42578125" style="55"/>
  </cols>
  <sheetData>
    <row r="1" spans="1:51" ht="81.75" customHeight="1">
      <c r="A1" s="723"/>
      <c r="B1" s="724"/>
      <c r="C1" s="724"/>
      <c r="D1" s="724"/>
      <c r="E1" s="724"/>
      <c r="F1" s="725" t="s">
        <v>278</v>
      </c>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6"/>
      <c r="AU1" s="247"/>
      <c r="AV1" s="248"/>
      <c r="AW1" s="248"/>
      <c r="AX1" s="248"/>
    </row>
    <row r="2" spans="1:51" s="60" customFormat="1" ht="18.75" customHeight="1" thickBot="1">
      <c r="A2" s="727" t="s">
        <v>279</v>
      </c>
      <c r="B2" s="728"/>
      <c r="C2" s="728"/>
      <c r="D2" s="728"/>
      <c r="E2" s="728"/>
      <c r="F2" s="728"/>
      <c r="G2" s="728"/>
      <c r="H2" s="728"/>
      <c r="I2" s="104"/>
      <c r="J2" s="728" t="s">
        <v>280</v>
      </c>
      <c r="K2" s="728"/>
      <c r="L2" s="728"/>
      <c r="M2" s="728"/>
      <c r="N2" s="728"/>
      <c r="O2" s="728"/>
      <c r="P2" s="729"/>
      <c r="Q2" s="729" t="s">
        <v>281</v>
      </c>
      <c r="R2" s="729"/>
      <c r="S2" s="729"/>
      <c r="T2" s="729"/>
      <c r="U2" s="729"/>
      <c r="V2" s="729"/>
      <c r="W2" s="729"/>
      <c r="X2" s="729"/>
      <c r="Y2" s="729"/>
      <c r="Z2" s="729"/>
      <c r="AA2" s="729"/>
      <c r="AB2" s="729"/>
      <c r="AC2" s="729"/>
      <c r="AD2" s="729"/>
      <c r="AE2" s="729"/>
      <c r="AF2" s="729"/>
      <c r="AG2" s="729"/>
      <c r="AH2" s="729"/>
      <c r="AI2" s="729"/>
      <c r="AJ2" s="729"/>
      <c r="AK2" s="729"/>
      <c r="AL2" s="729"/>
      <c r="AM2" s="729"/>
      <c r="AN2" s="729"/>
      <c r="AO2" s="729"/>
      <c r="AP2" s="729"/>
      <c r="AQ2" s="729"/>
      <c r="AR2" s="729"/>
      <c r="AS2" s="729"/>
      <c r="AT2" s="730"/>
      <c r="AU2" s="734"/>
      <c r="AV2" s="735"/>
      <c r="AW2" s="735"/>
      <c r="AX2" s="735"/>
    </row>
    <row r="3" spans="1:51" s="61" customFormat="1" ht="61.5" customHeight="1" thickBot="1">
      <c r="A3" s="736" t="s">
        <v>282</v>
      </c>
      <c r="B3" s="711" t="s">
        <v>283</v>
      </c>
      <c r="C3" s="712"/>
      <c r="D3" s="712"/>
      <c r="E3" s="708" t="s">
        <v>284</v>
      </c>
      <c r="F3" s="708" t="s">
        <v>285</v>
      </c>
      <c r="G3" s="708" t="s">
        <v>286</v>
      </c>
      <c r="H3" s="708" t="s">
        <v>287</v>
      </c>
      <c r="I3" s="708" t="s">
        <v>288</v>
      </c>
      <c r="J3" s="708" t="s">
        <v>289</v>
      </c>
      <c r="K3" s="696" t="s">
        <v>290</v>
      </c>
      <c r="L3" s="741"/>
      <c r="M3" s="742"/>
      <c r="N3" s="708" t="s">
        <v>291</v>
      </c>
      <c r="O3" s="696" t="s">
        <v>292</v>
      </c>
      <c r="P3" s="699" t="s">
        <v>293</v>
      </c>
      <c r="Q3" s="699" t="s">
        <v>294</v>
      </c>
      <c r="R3" s="758" t="s">
        <v>295</v>
      </c>
      <c r="S3" s="768" t="s">
        <v>296</v>
      </c>
      <c r="T3" s="769"/>
      <c r="U3" s="770"/>
      <c r="V3" s="755" t="s">
        <v>297</v>
      </c>
      <c r="W3" s="758" t="s">
        <v>298</v>
      </c>
      <c r="X3" s="751" t="s">
        <v>299</v>
      </c>
      <c r="Y3" s="751" t="s">
        <v>300</v>
      </c>
      <c r="Z3" s="751" t="s">
        <v>301</v>
      </c>
      <c r="AA3" s="751" t="s">
        <v>302</v>
      </c>
      <c r="AB3" s="702" t="s">
        <v>303</v>
      </c>
      <c r="AC3" s="762" t="s">
        <v>7</v>
      </c>
      <c r="AD3" s="762" t="s">
        <v>8</v>
      </c>
      <c r="AE3" s="762" t="s">
        <v>9</v>
      </c>
      <c r="AF3" s="699" t="s">
        <v>11</v>
      </c>
      <c r="AG3" s="699" t="s">
        <v>304</v>
      </c>
      <c r="AH3" s="748" t="s">
        <v>305</v>
      </c>
      <c r="AI3" s="699" t="s">
        <v>306</v>
      </c>
      <c r="AJ3" s="748" t="s">
        <v>307</v>
      </c>
      <c r="AK3" s="699" t="s">
        <v>308</v>
      </c>
      <c r="AL3" s="105"/>
      <c r="AM3" s="699" t="s">
        <v>309</v>
      </c>
      <c r="AN3" s="699" t="s">
        <v>310</v>
      </c>
      <c r="AO3" s="748" t="s">
        <v>311</v>
      </c>
      <c r="AP3" s="759" t="s">
        <v>312</v>
      </c>
      <c r="AQ3" s="760"/>
      <c r="AR3" s="760"/>
      <c r="AS3" s="760"/>
      <c r="AT3" s="761"/>
      <c r="AU3" s="779" t="s">
        <v>128</v>
      </c>
      <c r="AV3" s="779"/>
      <c r="AW3" s="779"/>
      <c r="AX3" s="780"/>
    </row>
    <row r="4" spans="1:51" s="61" customFormat="1" ht="42" customHeight="1">
      <c r="A4" s="737"/>
      <c r="B4" s="711" t="s">
        <v>313</v>
      </c>
      <c r="C4" s="711" t="s">
        <v>314</v>
      </c>
      <c r="D4" s="711" t="s">
        <v>315</v>
      </c>
      <c r="E4" s="739"/>
      <c r="F4" s="709"/>
      <c r="G4" s="709"/>
      <c r="H4" s="709"/>
      <c r="I4" s="709"/>
      <c r="J4" s="709"/>
      <c r="K4" s="743"/>
      <c r="L4" s="744"/>
      <c r="M4" s="745"/>
      <c r="N4" s="709"/>
      <c r="O4" s="697"/>
      <c r="P4" s="700"/>
      <c r="Q4" s="700"/>
      <c r="R4" s="737"/>
      <c r="S4" s="708" t="s">
        <v>316</v>
      </c>
      <c r="T4" s="708" t="s">
        <v>317</v>
      </c>
      <c r="U4" s="708" t="s">
        <v>318</v>
      </c>
      <c r="V4" s="756"/>
      <c r="W4" s="737"/>
      <c r="X4" s="709"/>
      <c r="Y4" s="709"/>
      <c r="Z4" s="709"/>
      <c r="AA4" s="709"/>
      <c r="AB4" s="703"/>
      <c r="AC4" s="763"/>
      <c r="AD4" s="763"/>
      <c r="AE4" s="763"/>
      <c r="AF4" s="700"/>
      <c r="AG4" s="700"/>
      <c r="AH4" s="749"/>
      <c r="AI4" s="700"/>
      <c r="AJ4" s="749"/>
      <c r="AK4" s="700"/>
      <c r="AL4" s="108"/>
      <c r="AM4" s="700"/>
      <c r="AN4" s="700"/>
      <c r="AO4" s="749"/>
      <c r="AP4" s="731" t="s">
        <v>319</v>
      </c>
      <c r="AQ4" s="699" t="s">
        <v>320</v>
      </c>
      <c r="AR4" s="699" t="s">
        <v>321</v>
      </c>
      <c r="AS4" s="699" t="s">
        <v>322</v>
      </c>
      <c r="AT4" s="783" t="s">
        <v>323</v>
      </c>
      <c r="AU4" s="781" t="s">
        <v>12</v>
      </c>
      <c r="AV4" s="746" t="s">
        <v>324</v>
      </c>
      <c r="AW4" s="746" t="s">
        <v>15</v>
      </c>
      <c r="AX4" s="746" t="s">
        <v>325</v>
      </c>
    </row>
    <row r="5" spans="1:51" s="60" customFormat="1" ht="94.5" customHeight="1" thickBot="1">
      <c r="A5" s="738"/>
      <c r="B5" s="713"/>
      <c r="C5" s="714"/>
      <c r="D5" s="714"/>
      <c r="E5" s="740"/>
      <c r="F5" s="710"/>
      <c r="G5" s="710"/>
      <c r="H5" s="710"/>
      <c r="I5" s="710"/>
      <c r="J5" s="710"/>
      <c r="K5" s="111" t="s">
        <v>326</v>
      </c>
      <c r="L5" s="100" t="s">
        <v>327</v>
      </c>
      <c r="M5" s="112" t="s">
        <v>328</v>
      </c>
      <c r="N5" s="710"/>
      <c r="O5" s="698"/>
      <c r="P5" s="701"/>
      <c r="Q5" s="701"/>
      <c r="R5" s="738"/>
      <c r="S5" s="710"/>
      <c r="T5" s="710"/>
      <c r="U5" s="710"/>
      <c r="V5" s="757"/>
      <c r="W5" s="738"/>
      <c r="X5" s="710"/>
      <c r="Y5" s="710"/>
      <c r="Z5" s="710"/>
      <c r="AA5" s="710"/>
      <c r="AB5" s="704"/>
      <c r="AC5" s="764"/>
      <c r="AD5" s="764"/>
      <c r="AE5" s="764"/>
      <c r="AF5" s="701"/>
      <c r="AG5" s="701"/>
      <c r="AH5" s="750"/>
      <c r="AI5" s="701"/>
      <c r="AJ5" s="750"/>
      <c r="AK5" s="701"/>
      <c r="AL5" s="109"/>
      <c r="AM5" s="701"/>
      <c r="AN5" s="701"/>
      <c r="AO5" s="750"/>
      <c r="AP5" s="732"/>
      <c r="AQ5" s="701"/>
      <c r="AR5" s="701"/>
      <c r="AS5" s="701"/>
      <c r="AT5" s="784"/>
      <c r="AU5" s="782"/>
      <c r="AV5" s="747"/>
      <c r="AW5" s="747"/>
      <c r="AX5" s="747"/>
    </row>
    <row r="6" spans="1:51" ht="46.5" hidden="1" customHeight="1">
      <c r="A6" s="721" t="s">
        <v>329</v>
      </c>
      <c r="B6" s="650" t="s">
        <v>330</v>
      </c>
      <c r="C6" s="705" t="s">
        <v>331</v>
      </c>
      <c r="D6" s="705" t="s">
        <v>332</v>
      </c>
      <c r="E6" s="590" t="s">
        <v>333</v>
      </c>
      <c r="F6" s="590" t="s">
        <v>334</v>
      </c>
      <c r="G6" s="722" t="s">
        <v>335</v>
      </c>
      <c r="H6" s="590" t="s">
        <v>336</v>
      </c>
      <c r="I6" s="717" t="s">
        <v>337</v>
      </c>
      <c r="J6" s="718" t="s">
        <v>338</v>
      </c>
      <c r="K6" s="110" t="s">
        <v>339</v>
      </c>
      <c r="L6" s="103" t="s">
        <v>340</v>
      </c>
      <c r="M6" s="752">
        <f>COUNTIF(L6:L24,"Si")</f>
        <v>12</v>
      </c>
      <c r="N6" s="753" t="str">
        <f>+IF(AND(M6&lt;6,M6&gt;0),"Moderado",IF(AND(M6&lt;12,M6&gt;5),"Mayor",IF(AND(M6&lt;20,M6&gt;11),"Catastrófico","Responda las Preguntas de Impacto")))</f>
        <v>Catastrófico</v>
      </c>
      <c r="O6" s="754" t="str">
        <f>IF(AND(EXACT(J6,"Rara vez"),(EXACT(N6,"Moderado"))),"Moderado",IF(AND(EXACT(J6,"Rara vez"),(EXACT(N6,"Mayor"))),"Alto",IF(AND(EXACT(J6,"Rara vez"),(EXACT(N6,"Catastrófico"))),"Extremo",IF(AND(EXACT(J6,"Improbable"),(EXACT(N6,"Moderado"))),"Moderado",IF(AND(EXACT(J6,"Improbable"),(EXACT(N6,"Mayor"))),"Alto",IF(AND(EXACT(J6,"Improbable"),(EXACT(N6,"Catastrófico"))),"Extremo",IF(AND(EXACT(J6,"Posible"),(EXACT(N6,"Moderado"))),"Alto",IF(AND(EXACT(J6,"Posible"),(EXACT(N6,"Mayor"))),"Extremo",IF(AND(EXACT(J6,"Posible"),(EXACT(N6,"Catastrófico"))),"Extremo",IF(AND(EXACT(J6,"Probable"),(EXACT(N6,"Moderado"))),"Alto",IF(AND(EXACT(J6,"Probable"),(EXACT(N6,"Mayor"))),"Extremo",IF(AND(EXACT(J6,"Probable"),(EXACT(N6,"Catastrófico"))),"Extremo",IF(AND(EXACT(J6,"Casi Seguro"),(EXACT(N6,"Moderado"))),"Extremo",IF(AND(EXACT(J6,"Casi Seguro"),(EXACT(N6,"Mayor"))),"Extremo",IF(AND(EXACT(J6,"Casi Seguro"),(EXACT(N6,"Catastrófico"))),"Extremo","")))))))))))))))</f>
        <v>Extremo</v>
      </c>
      <c r="P6" s="718" t="s">
        <v>341</v>
      </c>
      <c r="Q6" s="720" t="s">
        <v>342</v>
      </c>
      <c r="R6" s="590" t="s">
        <v>343</v>
      </c>
      <c r="S6" s="218" t="s">
        <v>344</v>
      </c>
      <c r="T6" s="220" t="s">
        <v>345</v>
      </c>
      <c r="U6" s="218">
        <f>+IFERROR(VLOOKUP(T6,[3]DATOS!$E$2:$F$17,2,FALSE),"")</f>
        <v>15</v>
      </c>
      <c r="V6" s="567">
        <f>SUM(U6:U12)</f>
        <v>100</v>
      </c>
      <c r="W6" s="567" t="str">
        <f>+IF(AND(V6&lt;=100,V6&gt;=96),"Fuerte",IF(AND(V6&lt;=95,V6&gt;=86),"Moderado",IF(AND(V6&lt;=85,M6&gt;=0),"Débil"," ")))</f>
        <v>Fuerte</v>
      </c>
      <c r="X6" s="795" t="s">
        <v>346</v>
      </c>
      <c r="Y6" s="567" t="str">
        <f>IF(AND(EXACT(W6,"Fuerte"),(EXACT(X6,"Fuerte"))),"Fuerte",IF(AND(EXACT(W6,"Fuerte"),(EXACT(X6,"Moderado"))),"Moderado",IF(AND(EXACT(W6,"Fuerte"),(EXACT(X6,"Débil"))),"Débil",IF(AND(EXACT(W6,"Moderado"),(EXACT(X6,"Fuerte"))),"Moderado",IF(AND(EXACT(W6,"Moderado"),(EXACT(X6,"Moderado"))),"Moderado",IF(AND(EXACT(W6,"Moderado"),(EXACT(X6,"Débil"))),"Débil",IF(AND(EXACT(W6,"Débil"),(EXACT(X6,"Fuerte"))),"Débil",IF(AND(EXACT(W6,"Débil"),(EXACT(X6,"Moderado"))),"Débil",IF(AND(EXACT(W6,"Débil"),(EXACT(X6,"Débil"))),"Débil",)))))))))</f>
        <v>Fuerte</v>
      </c>
      <c r="Z6" s="567">
        <f>IF(Y6="Fuerte",100,IF(Y6="Moderado",50,IF(Y6="Débil",0)))</f>
        <v>100</v>
      </c>
      <c r="AA6" s="567">
        <f>AVERAGE(Z6:Z24)</f>
        <v>100</v>
      </c>
      <c r="AB6" s="562" t="s">
        <v>38</v>
      </c>
      <c r="AC6" s="562">
        <v>4</v>
      </c>
      <c r="AD6" s="562">
        <v>4</v>
      </c>
      <c r="AE6" s="562">
        <v>4</v>
      </c>
      <c r="AF6" s="717" t="s">
        <v>347</v>
      </c>
      <c r="AG6" s="771" t="s">
        <v>348</v>
      </c>
      <c r="AH6" s="772" t="str">
        <f>+IF(AA6=100,"Fuerte",IF(AND(AA6&lt;=99,AA6&gt;=50),"Moderado",IF(AA6&lt;50,"Débil"," ")))</f>
        <v>Fuerte</v>
      </c>
      <c r="AI6" s="715" t="s">
        <v>349</v>
      </c>
      <c r="AJ6" s="772" t="s">
        <v>350</v>
      </c>
      <c r="AK6" s="774" t="str">
        <f>IF(AND(OR(AJ6="Directamente",AJ6="Indirectamente",AJ6="No Disminuye"),(AH6="Fuerte"),(AI6="Directamente"),(OR(J6="Rara vez",J6="Improbable",J6="Posible"))),"Rara vez",IF(AND(OR(AJ6="Directamente",AJ6="Indirectamente",AJ6="No Disminuye"),(AH6="Fuerte"),(AI6="Directamente"),(J6="Probable")),"Improbable",IF(AND(OR(AJ6="Directamente",AJ6="Indirectamente",AJ6="No Disminuye"),(AH6="Fuerte"),(AI6="Directamente"),(J6="Casi Seguro")),"Posible",IF(AND(AJ6="Directamente",AI6="No disminuye",AH6="Fuerte"),J6,IF(AND(OR(AJ6="Directamente",AJ6="Indirectamente",AJ6="No Disminuye"),AH6="Moderado",AI6="Directamente",(OR(J6="Rara vez",J6="Improbable"))),"Rara vez",IF(AND(OR(AJ6="Directamente",AJ6="Indirectamente",AJ6="No Disminuye"),(AH6="Moderado"),(AI6="Directamente"),(J6="Posible")),"Improbable",IF(AND(OR(AJ6="Directamente",AJ6="Indirectamente",AJ6="No Disminuye"),(AH6="Moderado"),(AI6="Directamente"),(J6="Probable")),"Posible",IF(AND(OR(AJ6="Directamente",AJ6="Indirectamente",AJ6="No Disminuye"),(AH6="Moderado"),(AI6="Directamente"),(J6="Casi Seguro")),"Probable",IF(AND(AJ6="Directamente",AI6="No disminuye",AH6="Moderado"),J6,IF(AH6="Débil",J6," ESTA COMBINACION NO ESTÁ CONTEMPLADA EN LA METODOLOGÍA "))))))))))</f>
        <v>Rara vez</v>
      </c>
      <c r="AL6" s="774" t="str">
        <f>IF(AND(OR(AJ6="Directamente",AJ6="Indirectamente",AJ6="No Disminuye"),AH6="Moderado",AI6="Directamente",(OR(J6="Raro",J6="Improbable"))),"Raro",IF(AND(OR(AJ6="Directamente",AJ6="Indirectamente",AJ6="No Disminuye"),(AH6="Moderado"),(AI6="Directamente"),(J6="Posible")),"Improbable",IF(AND(OR(AJ6="Directamente",AJ6="Indirectamente",AJ6="No Disminuye"),(AH6="Moderado"),(AI6="Directamente"),(J6="Probable")),"Posible",IF(AND(OR(AJ6="Directamente",AJ6="Indirectamente",AJ6="No Disminuye"),(AH6="Moderado"),(AI6="Directamente"),(J6="Casi Seguro")),"Probable",IF(AND(AJ6="Directamente",AI6="No disminuye",AH6="Moderado"),J6," ")))))</f>
        <v xml:space="preserve"> </v>
      </c>
      <c r="AM6" s="774" t="str">
        <f>N6</f>
        <v>Catastrófico</v>
      </c>
      <c r="AN6" s="794" t="str">
        <f>IF(AND(EXACT(AK6,"Rara vez"),(EXACT(AM6,"Moderado"))),"Moderado",IF(AND(EXACT(AK6,"Rara vez"),(EXACT(AM6,"Mayor"))),"Alto",IF(AND(EXACT(AK6,"Rara vez"),(EXACT(AM6,"Catastrófico"))),"Extremo",IF(AND(EXACT(AK6,"Improbable"),(EXACT(AM6,"Moderado"))),"Moderado",IF(AND(EXACT(AK6,"Improbable"),(EXACT(AM6,"Mayor"))),"Alto",IF(AND(EXACT(AK6,"Improbable"),(EXACT(AM6,"Catastrófico"))),"Extremo",IF(AND(EXACT(AK6,"Posible"),(EXACT(AM6,"Moderado"))),"Alto",IF(AND(EXACT(AK6,"Posible"),(EXACT(AM6,"Mayor"))),"Extremo",IF(AND(EXACT(AK6,"Posible"),(EXACT(AM6,"Catastrófico"))),"Extremo",IF(AND(EXACT(AK6,"Probable"),(EXACT(AM6,"Moderado"))),"Alto",IF(AND(EXACT(AK6,"Probable"),(EXACT(AM6,"Mayor"))),"Extremo",IF(AND(EXACT(AK6,"Probable"),(EXACT(AM6,"Catastrófico"))),"Extremo",IF(AND(EXACT(AK6,"Casi Seguro"),(EXACT(AM6,"Moderado"))),"Extremo",IF(AND(EXACT(AK6,"Casi Seguro"),(EXACT(AM6,"Mayor"))),"Extremo",IF(AND(EXACT(AK6,"Casi Seguro"),(EXACT(AM6,"Catastrófico"))),"Extremo","")))))))))))))))</f>
        <v>Extremo</v>
      </c>
      <c r="AO6" s="718" t="s">
        <v>341</v>
      </c>
      <c r="AP6" s="765" t="s">
        <v>351</v>
      </c>
      <c r="AQ6" s="787">
        <v>45292</v>
      </c>
      <c r="AR6" s="787">
        <v>45657</v>
      </c>
      <c r="AS6" s="789" t="s">
        <v>352</v>
      </c>
      <c r="AT6" s="718" t="s">
        <v>353</v>
      </c>
      <c r="AU6" s="775"/>
      <c r="AV6" s="778"/>
      <c r="AW6" s="778"/>
      <c r="AX6" s="778"/>
      <c r="AY6" s="377"/>
    </row>
    <row r="7" spans="1:51" ht="30" hidden="1" customHeight="1">
      <c r="A7" s="599"/>
      <c r="B7" s="600"/>
      <c r="C7" s="706"/>
      <c r="D7" s="706"/>
      <c r="E7" s="586"/>
      <c r="F7" s="586"/>
      <c r="G7" s="679"/>
      <c r="H7" s="586"/>
      <c r="I7" s="717"/>
      <c r="J7" s="573"/>
      <c r="K7" s="82" t="s">
        <v>354</v>
      </c>
      <c r="L7" s="88" t="s">
        <v>340</v>
      </c>
      <c r="M7" s="595"/>
      <c r="N7" s="572"/>
      <c r="O7" s="574"/>
      <c r="P7" s="573"/>
      <c r="Q7" s="632"/>
      <c r="R7" s="586"/>
      <c r="S7" s="130" t="s">
        <v>355</v>
      </c>
      <c r="T7" s="131" t="s">
        <v>356</v>
      </c>
      <c r="U7" s="130">
        <f>+IFERROR(VLOOKUP(T7,[3]DATOS!$E$2:$F$17,2,FALSE),"")</f>
        <v>15</v>
      </c>
      <c r="V7" s="564"/>
      <c r="W7" s="564"/>
      <c r="X7" s="626"/>
      <c r="Y7" s="564"/>
      <c r="Z7" s="564"/>
      <c r="AA7" s="564"/>
      <c r="AB7" s="562"/>
      <c r="AC7" s="562"/>
      <c r="AD7" s="562"/>
      <c r="AE7" s="562"/>
      <c r="AF7" s="717"/>
      <c r="AG7" s="771"/>
      <c r="AH7" s="773"/>
      <c r="AI7" s="716"/>
      <c r="AJ7" s="773"/>
      <c r="AK7" s="733"/>
      <c r="AL7" s="733"/>
      <c r="AM7" s="733"/>
      <c r="AN7" s="631"/>
      <c r="AO7" s="573"/>
      <c r="AP7" s="766"/>
      <c r="AQ7" s="788"/>
      <c r="AR7" s="788"/>
      <c r="AS7" s="790"/>
      <c r="AT7" s="573"/>
      <c r="AU7" s="776"/>
      <c r="AV7" s="776"/>
      <c r="AW7" s="776"/>
      <c r="AX7" s="776"/>
      <c r="AY7" s="114" t="s">
        <v>357</v>
      </c>
    </row>
    <row r="8" spans="1:51" ht="30" hidden="1" customHeight="1">
      <c r="A8" s="599"/>
      <c r="B8" s="600"/>
      <c r="C8" s="706"/>
      <c r="D8" s="706"/>
      <c r="E8" s="586"/>
      <c r="F8" s="586"/>
      <c r="G8" s="679"/>
      <c r="H8" s="586"/>
      <c r="I8" s="717"/>
      <c r="J8" s="573"/>
      <c r="K8" s="82" t="s">
        <v>358</v>
      </c>
      <c r="L8" s="88" t="s">
        <v>359</v>
      </c>
      <c r="M8" s="595"/>
      <c r="N8" s="572"/>
      <c r="O8" s="574"/>
      <c r="P8" s="573"/>
      <c r="Q8" s="632"/>
      <c r="R8" s="586"/>
      <c r="S8" s="130" t="s">
        <v>360</v>
      </c>
      <c r="T8" s="131" t="s">
        <v>361</v>
      </c>
      <c r="U8" s="130">
        <f>+IFERROR(VLOOKUP(T8,[3]DATOS!$E$2:$F$17,2,FALSE),"")</f>
        <v>15</v>
      </c>
      <c r="V8" s="564"/>
      <c r="W8" s="564"/>
      <c r="X8" s="626"/>
      <c r="Y8" s="564"/>
      <c r="Z8" s="564"/>
      <c r="AA8" s="564"/>
      <c r="AB8" s="562"/>
      <c r="AC8" s="562"/>
      <c r="AD8" s="562"/>
      <c r="AE8" s="562"/>
      <c r="AF8" s="717"/>
      <c r="AG8" s="771"/>
      <c r="AH8" s="773"/>
      <c r="AI8" s="716"/>
      <c r="AJ8" s="773"/>
      <c r="AK8" s="733"/>
      <c r="AL8" s="733"/>
      <c r="AM8" s="733"/>
      <c r="AN8" s="631"/>
      <c r="AO8" s="573"/>
      <c r="AP8" s="766"/>
      <c r="AQ8" s="788"/>
      <c r="AR8" s="788"/>
      <c r="AS8" s="790"/>
      <c r="AT8" s="573"/>
      <c r="AU8" s="776"/>
      <c r="AV8" s="776"/>
      <c r="AW8" s="776"/>
      <c r="AX8" s="776"/>
      <c r="AY8" s="114" t="s">
        <v>362</v>
      </c>
    </row>
    <row r="9" spans="1:51" ht="30" hidden="1" customHeight="1">
      <c r="A9" s="599"/>
      <c r="B9" s="600"/>
      <c r="C9" s="706"/>
      <c r="D9" s="706"/>
      <c r="E9" s="586"/>
      <c r="F9" s="586"/>
      <c r="G9" s="679"/>
      <c r="H9" s="586"/>
      <c r="I9" s="717"/>
      <c r="J9" s="573"/>
      <c r="K9" s="82" t="s">
        <v>363</v>
      </c>
      <c r="L9" s="88" t="s">
        <v>359</v>
      </c>
      <c r="M9" s="595"/>
      <c r="N9" s="572"/>
      <c r="O9" s="574"/>
      <c r="P9" s="573"/>
      <c r="Q9" s="632"/>
      <c r="R9" s="586"/>
      <c r="S9" s="130" t="s">
        <v>364</v>
      </c>
      <c r="T9" s="131" t="s">
        <v>365</v>
      </c>
      <c r="U9" s="130">
        <f>+IFERROR(VLOOKUP(T9,[3]DATOS!$E$2:$F$17,2,FALSE),"")</f>
        <v>15</v>
      </c>
      <c r="V9" s="564"/>
      <c r="W9" s="564"/>
      <c r="X9" s="626"/>
      <c r="Y9" s="564"/>
      <c r="Z9" s="564"/>
      <c r="AA9" s="564"/>
      <c r="AB9" s="562"/>
      <c r="AC9" s="562"/>
      <c r="AD9" s="562"/>
      <c r="AE9" s="562"/>
      <c r="AF9" s="717"/>
      <c r="AG9" s="771"/>
      <c r="AH9" s="773"/>
      <c r="AI9" s="716"/>
      <c r="AJ9" s="773"/>
      <c r="AK9" s="733"/>
      <c r="AL9" s="733"/>
      <c r="AM9" s="733"/>
      <c r="AN9" s="631"/>
      <c r="AO9" s="573"/>
      <c r="AP9" s="766"/>
      <c r="AQ9" s="788"/>
      <c r="AR9" s="788"/>
      <c r="AS9" s="790"/>
      <c r="AT9" s="573"/>
      <c r="AU9" s="776"/>
      <c r="AV9" s="776"/>
      <c r="AW9" s="776"/>
      <c r="AX9" s="776"/>
      <c r="AY9" s="114" t="s">
        <v>366</v>
      </c>
    </row>
    <row r="10" spans="1:51" ht="30" hidden="1" customHeight="1">
      <c r="A10" s="599"/>
      <c r="B10" s="600"/>
      <c r="C10" s="706"/>
      <c r="D10" s="706"/>
      <c r="E10" s="586"/>
      <c r="F10" s="586"/>
      <c r="G10" s="679"/>
      <c r="H10" s="586"/>
      <c r="I10" s="717"/>
      <c r="J10" s="573"/>
      <c r="K10" s="82" t="s">
        <v>367</v>
      </c>
      <c r="L10" s="88" t="s">
        <v>340</v>
      </c>
      <c r="M10" s="595"/>
      <c r="N10" s="572"/>
      <c r="O10" s="574"/>
      <c r="P10" s="573"/>
      <c r="Q10" s="632"/>
      <c r="R10" s="586"/>
      <c r="S10" s="130" t="s">
        <v>368</v>
      </c>
      <c r="T10" s="131" t="s">
        <v>369</v>
      </c>
      <c r="U10" s="130">
        <f>+IFERROR(VLOOKUP(T10,[3]DATOS!$E$2:$F$17,2,FALSE),"")</f>
        <v>15</v>
      </c>
      <c r="V10" s="564"/>
      <c r="W10" s="564"/>
      <c r="X10" s="626"/>
      <c r="Y10" s="564"/>
      <c r="Z10" s="564"/>
      <c r="AA10" s="564"/>
      <c r="AB10" s="562"/>
      <c r="AC10" s="562"/>
      <c r="AD10" s="562"/>
      <c r="AE10" s="562"/>
      <c r="AF10" s="717"/>
      <c r="AG10" s="771"/>
      <c r="AH10" s="773"/>
      <c r="AI10" s="716"/>
      <c r="AJ10" s="773"/>
      <c r="AK10" s="733"/>
      <c r="AL10" s="733"/>
      <c r="AM10" s="733"/>
      <c r="AN10" s="631"/>
      <c r="AO10" s="573"/>
      <c r="AP10" s="766"/>
      <c r="AQ10" s="788"/>
      <c r="AR10" s="788"/>
      <c r="AS10" s="790"/>
      <c r="AT10" s="573"/>
      <c r="AU10" s="776"/>
      <c r="AV10" s="776"/>
      <c r="AW10" s="776"/>
      <c r="AX10" s="776"/>
      <c r="AY10" s="114" t="s">
        <v>370</v>
      </c>
    </row>
    <row r="11" spans="1:51" ht="42" hidden="1" customHeight="1">
      <c r="A11" s="599"/>
      <c r="B11" s="600"/>
      <c r="C11" s="706"/>
      <c r="D11" s="706"/>
      <c r="E11" s="586"/>
      <c r="F11" s="586"/>
      <c r="G11" s="679"/>
      <c r="H11" s="586"/>
      <c r="I11" s="717"/>
      <c r="J11" s="573"/>
      <c r="K11" s="82" t="s">
        <v>371</v>
      </c>
      <c r="L11" s="88" t="s">
        <v>340</v>
      </c>
      <c r="M11" s="595"/>
      <c r="N11" s="572"/>
      <c r="O11" s="574"/>
      <c r="P11" s="573"/>
      <c r="Q11" s="632"/>
      <c r="R11" s="586"/>
      <c r="S11" s="130" t="s">
        <v>372</v>
      </c>
      <c r="T11" s="131" t="s">
        <v>373</v>
      </c>
      <c r="U11" s="130">
        <f>+IFERROR(VLOOKUP(T11,[3]DATOS!$E$2:$F$17,2,FALSE),"")</f>
        <v>15</v>
      </c>
      <c r="V11" s="564"/>
      <c r="W11" s="564"/>
      <c r="X11" s="626"/>
      <c r="Y11" s="564"/>
      <c r="Z11" s="564"/>
      <c r="AA11" s="564"/>
      <c r="AB11" s="562"/>
      <c r="AC11" s="562"/>
      <c r="AD11" s="562"/>
      <c r="AE11" s="562"/>
      <c r="AF11" s="717"/>
      <c r="AG11" s="771"/>
      <c r="AH11" s="773"/>
      <c r="AI11" s="716"/>
      <c r="AJ11" s="773"/>
      <c r="AK11" s="733"/>
      <c r="AL11" s="733"/>
      <c r="AM11" s="733"/>
      <c r="AN11" s="631"/>
      <c r="AO11" s="573"/>
      <c r="AP11" s="766"/>
      <c r="AQ11" s="788"/>
      <c r="AR11" s="788"/>
      <c r="AS11" s="790"/>
      <c r="AT11" s="573"/>
      <c r="AU11" s="776"/>
      <c r="AV11" s="776"/>
      <c r="AW11" s="776"/>
      <c r="AX11" s="776"/>
      <c r="AY11" s="114" t="s">
        <v>374</v>
      </c>
    </row>
    <row r="12" spans="1:51" ht="54" hidden="1" customHeight="1">
      <c r="A12" s="599"/>
      <c r="B12" s="600"/>
      <c r="C12" s="706"/>
      <c r="D12" s="706"/>
      <c r="E12" s="586"/>
      <c r="F12" s="586"/>
      <c r="G12" s="679"/>
      <c r="H12" s="586"/>
      <c r="I12" s="717"/>
      <c r="J12" s="573"/>
      <c r="K12" s="82" t="s">
        <v>375</v>
      </c>
      <c r="L12" s="88" t="s">
        <v>340</v>
      </c>
      <c r="M12" s="595"/>
      <c r="N12" s="572"/>
      <c r="O12" s="574"/>
      <c r="P12" s="573"/>
      <c r="Q12" s="632"/>
      <c r="R12" s="586"/>
      <c r="S12" s="130" t="s">
        <v>376</v>
      </c>
      <c r="T12" s="131" t="s">
        <v>377</v>
      </c>
      <c r="U12" s="130">
        <f>+IFERROR(VLOOKUP(T12,[3]DATOS!$E$2:$F$17,2,FALSE),"")</f>
        <v>10</v>
      </c>
      <c r="V12" s="564"/>
      <c r="W12" s="564"/>
      <c r="X12" s="626"/>
      <c r="Y12" s="564"/>
      <c r="Z12" s="564"/>
      <c r="AA12" s="564"/>
      <c r="AB12" s="562"/>
      <c r="AC12" s="562"/>
      <c r="AD12" s="562"/>
      <c r="AE12" s="562"/>
      <c r="AF12" s="717"/>
      <c r="AG12" s="771"/>
      <c r="AH12" s="773"/>
      <c r="AI12" s="716"/>
      <c r="AJ12" s="773"/>
      <c r="AK12" s="733"/>
      <c r="AL12" s="733"/>
      <c r="AM12" s="733"/>
      <c r="AN12" s="631"/>
      <c r="AO12" s="573"/>
      <c r="AP12" s="766"/>
      <c r="AQ12" s="788"/>
      <c r="AR12" s="788"/>
      <c r="AS12" s="790"/>
      <c r="AT12" s="573"/>
      <c r="AU12" s="776"/>
      <c r="AV12" s="776"/>
      <c r="AW12" s="776"/>
      <c r="AX12" s="776"/>
      <c r="AY12" s="114" t="s">
        <v>378</v>
      </c>
    </row>
    <row r="13" spans="1:51" ht="44.25" hidden="1" customHeight="1">
      <c r="A13" s="599"/>
      <c r="B13" s="600"/>
      <c r="C13" s="706"/>
      <c r="D13" s="706"/>
      <c r="E13" s="586"/>
      <c r="F13" s="586"/>
      <c r="G13" s="679"/>
      <c r="H13" s="586"/>
      <c r="I13" s="717"/>
      <c r="J13" s="573"/>
      <c r="K13" s="82" t="s">
        <v>379</v>
      </c>
      <c r="L13" s="88" t="s">
        <v>359</v>
      </c>
      <c r="M13" s="595"/>
      <c r="N13" s="572"/>
      <c r="O13" s="574"/>
      <c r="P13" s="573"/>
      <c r="Q13" s="632"/>
      <c r="R13" s="586"/>
      <c r="S13" s="564"/>
      <c r="T13" s="626"/>
      <c r="U13" s="564"/>
      <c r="V13" s="564"/>
      <c r="W13" s="564"/>
      <c r="X13" s="626"/>
      <c r="Y13" s="564"/>
      <c r="Z13" s="564"/>
      <c r="AA13" s="564"/>
      <c r="AB13" s="562"/>
      <c r="AC13" s="562"/>
      <c r="AD13" s="562"/>
      <c r="AE13" s="562"/>
      <c r="AF13" s="717"/>
      <c r="AG13" s="771"/>
      <c r="AH13" s="773"/>
      <c r="AI13" s="716"/>
      <c r="AJ13" s="773"/>
      <c r="AK13" s="733"/>
      <c r="AL13" s="733"/>
      <c r="AM13" s="733"/>
      <c r="AN13" s="631"/>
      <c r="AO13" s="573"/>
      <c r="AP13" s="766"/>
      <c r="AQ13" s="788"/>
      <c r="AR13" s="788"/>
      <c r="AS13" s="790"/>
      <c r="AT13" s="573"/>
      <c r="AU13" s="776"/>
      <c r="AV13" s="776"/>
      <c r="AW13" s="776"/>
      <c r="AX13" s="776"/>
      <c r="AY13" s="115" t="s">
        <v>380</v>
      </c>
    </row>
    <row r="14" spans="1:51" ht="44.25" hidden="1" customHeight="1">
      <c r="A14" s="599"/>
      <c r="B14" s="600"/>
      <c r="C14" s="707"/>
      <c r="D14" s="707"/>
      <c r="E14" s="586"/>
      <c r="F14" s="586"/>
      <c r="G14" s="679"/>
      <c r="H14" s="586"/>
      <c r="I14" s="717"/>
      <c r="J14" s="573"/>
      <c r="K14" s="82" t="s">
        <v>381</v>
      </c>
      <c r="L14" s="88" t="s">
        <v>340</v>
      </c>
      <c r="M14" s="595"/>
      <c r="N14" s="572"/>
      <c r="O14" s="574"/>
      <c r="P14" s="573"/>
      <c r="Q14" s="632"/>
      <c r="R14" s="586"/>
      <c r="S14" s="564"/>
      <c r="T14" s="626"/>
      <c r="U14" s="564"/>
      <c r="V14" s="564"/>
      <c r="W14" s="564"/>
      <c r="X14" s="626"/>
      <c r="Y14" s="564"/>
      <c r="Z14" s="564"/>
      <c r="AA14" s="564"/>
      <c r="AB14" s="562"/>
      <c r="AC14" s="562"/>
      <c r="AD14" s="562"/>
      <c r="AE14" s="562"/>
      <c r="AF14" s="717"/>
      <c r="AG14" s="771"/>
      <c r="AH14" s="773"/>
      <c r="AI14" s="716"/>
      <c r="AJ14" s="773"/>
      <c r="AK14" s="733"/>
      <c r="AL14" s="733"/>
      <c r="AM14" s="733"/>
      <c r="AN14" s="631"/>
      <c r="AO14" s="573"/>
      <c r="AP14" s="766"/>
      <c r="AQ14" s="788"/>
      <c r="AR14" s="788"/>
      <c r="AS14" s="790"/>
      <c r="AT14" s="573"/>
      <c r="AU14" s="776"/>
      <c r="AV14" s="776"/>
      <c r="AW14" s="776"/>
      <c r="AX14" s="776"/>
      <c r="AY14" s="115" t="s">
        <v>382</v>
      </c>
    </row>
    <row r="15" spans="1:51" ht="44.25" hidden="1" customHeight="1">
      <c r="A15" s="599"/>
      <c r="B15" s="600"/>
      <c r="C15" s="705" t="s">
        <v>383</v>
      </c>
      <c r="D15" s="705" t="s">
        <v>384</v>
      </c>
      <c r="E15" s="586"/>
      <c r="F15" s="586"/>
      <c r="G15" s="679"/>
      <c r="H15" s="586"/>
      <c r="I15" s="717"/>
      <c r="J15" s="573"/>
      <c r="K15" s="82" t="s">
        <v>385</v>
      </c>
      <c r="L15" s="88" t="s">
        <v>340</v>
      </c>
      <c r="M15" s="595"/>
      <c r="N15" s="572"/>
      <c r="O15" s="574"/>
      <c r="P15" s="573"/>
      <c r="Q15" s="632"/>
      <c r="R15" s="586"/>
      <c r="S15" s="564"/>
      <c r="T15" s="626"/>
      <c r="U15" s="564"/>
      <c r="V15" s="564"/>
      <c r="W15" s="564"/>
      <c r="X15" s="626"/>
      <c r="Y15" s="564"/>
      <c r="Z15" s="564"/>
      <c r="AA15" s="564"/>
      <c r="AB15" s="562"/>
      <c r="AC15" s="562"/>
      <c r="AD15" s="562"/>
      <c r="AE15" s="562"/>
      <c r="AF15" s="717"/>
      <c r="AG15" s="771"/>
      <c r="AH15" s="773"/>
      <c r="AI15" s="716"/>
      <c r="AJ15" s="773"/>
      <c r="AK15" s="733"/>
      <c r="AL15" s="733"/>
      <c r="AM15" s="733"/>
      <c r="AN15" s="631"/>
      <c r="AO15" s="573"/>
      <c r="AP15" s="766"/>
      <c r="AQ15" s="788"/>
      <c r="AR15" s="788"/>
      <c r="AS15" s="790"/>
      <c r="AT15" s="573"/>
      <c r="AU15" s="776"/>
      <c r="AV15" s="776"/>
      <c r="AW15" s="776"/>
      <c r="AX15" s="776"/>
      <c r="AY15" s="115" t="s">
        <v>386</v>
      </c>
    </row>
    <row r="16" spans="1:51" ht="44.25" hidden="1" customHeight="1">
      <c r="A16" s="599"/>
      <c r="B16" s="600"/>
      <c r="C16" s="706"/>
      <c r="D16" s="706"/>
      <c r="E16" s="586"/>
      <c r="F16" s="586"/>
      <c r="G16" s="680"/>
      <c r="H16" s="586"/>
      <c r="I16" s="717"/>
      <c r="J16" s="573"/>
      <c r="K16" s="82" t="s">
        <v>387</v>
      </c>
      <c r="L16" s="88" t="s">
        <v>340</v>
      </c>
      <c r="M16" s="595"/>
      <c r="N16" s="572"/>
      <c r="O16" s="574"/>
      <c r="P16" s="573"/>
      <c r="Q16" s="632"/>
      <c r="R16" s="586"/>
      <c r="S16" s="564"/>
      <c r="T16" s="626"/>
      <c r="U16" s="564"/>
      <c r="V16" s="564"/>
      <c r="W16" s="564"/>
      <c r="X16" s="626"/>
      <c r="Y16" s="564"/>
      <c r="Z16" s="564"/>
      <c r="AA16" s="564"/>
      <c r="AB16" s="563"/>
      <c r="AC16" s="563"/>
      <c r="AD16" s="563"/>
      <c r="AE16" s="563"/>
      <c r="AF16" s="718"/>
      <c r="AG16" s="715"/>
      <c r="AH16" s="773"/>
      <c r="AI16" s="716"/>
      <c r="AJ16" s="773"/>
      <c r="AK16" s="733"/>
      <c r="AL16" s="733"/>
      <c r="AM16" s="733"/>
      <c r="AN16" s="631"/>
      <c r="AO16" s="573"/>
      <c r="AP16" s="767"/>
      <c r="AQ16" s="788"/>
      <c r="AR16" s="788"/>
      <c r="AS16" s="790"/>
      <c r="AT16" s="573"/>
      <c r="AU16" s="776"/>
      <c r="AV16" s="776"/>
      <c r="AW16" s="776"/>
      <c r="AX16" s="776"/>
      <c r="AY16" s="115" t="s">
        <v>388</v>
      </c>
    </row>
    <row r="17" spans="1:51" ht="40.5" hidden="1" customHeight="1">
      <c r="A17" s="599"/>
      <c r="B17" s="600"/>
      <c r="C17" s="706"/>
      <c r="D17" s="706"/>
      <c r="E17" s="586"/>
      <c r="F17" s="586"/>
      <c r="G17" s="591" t="s">
        <v>389</v>
      </c>
      <c r="H17" s="586"/>
      <c r="I17" s="717"/>
      <c r="J17" s="573"/>
      <c r="K17" s="82" t="s">
        <v>390</v>
      </c>
      <c r="L17" s="88" t="s">
        <v>340</v>
      </c>
      <c r="M17" s="595"/>
      <c r="N17" s="572"/>
      <c r="O17" s="574"/>
      <c r="P17" s="573"/>
      <c r="Q17" s="638" t="s">
        <v>391</v>
      </c>
      <c r="R17" s="586"/>
      <c r="S17" s="565"/>
      <c r="T17" s="565"/>
      <c r="U17" s="565"/>
      <c r="V17" s="564"/>
      <c r="W17" s="564"/>
      <c r="X17" s="626"/>
      <c r="Y17" s="564"/>
      <c r="Z17" s="564"/>
      <c r="AA17" s="564"/>
      <c r="AB17" s="561"/>
      <c r="AC17" s="719"/>
      <c r="AD17" s="719"/>
      <c r="AE17" s="719"/>
      <c r="AF17" s="719"/>
      <c r="AG17" s="793"/>
      <c r="AH17" s="773"/>
      <c r="AI17" s="716"/>
      <c r="AJ17" s="773"/>
      <c r="AK17" s="733"/>
      <c r="AL17" s="733"/>
      <c r="AM17" s="733"/>
      <c r="AN17" s="631"/>
      <c r="AO17" s="573"/>
      <c r="AP17" s="791" t="s">
        <v>392</v>
      </c>
      <c r="AQ17" s="788"/>
      <c r="AR17" s="788"/>
      <c r="AS17" s="790"/>
      <c r="AT17" s="573" t="s">
        <v>393</v>
      </c>
      <c r="AU17" s="776"/>
      <c r="AV17" s="776"/>
      <c r="AW17" s="776"/>
      <c r="AX17" s="776"/>
      <c r="AY17" s="115" t="s">
        <v>394</v>
      </c>
    </row>
    <row r="18" spans="1:51" ht="42" hidden="1" customHeight="1">
      <c r="A18" s="599"/>
      <c r="B18" s="600"/>
      <c r="C18" s="706"/>
      <c r="D18" s="706"/>
      <c r="E18" s="586"/>
      <c r="F18" s="586"/>
      <c r="G18" s="591"/>
      <c r="H18" s="586"/>
      <c r="I18" s="717"/>
      <c r="J18" s="573"/>
      <c r="K18" s="83" t="s">
        <v>395</v>
      </c>
      <c r="L18" s="88" t="s">
        <v>340</v>
      </c>
      <c r="M18" s="595"/>
      <c r="N18" s="572"/>
      <c r="O18" s="574"/>
      <c r="P18" s="573"/>
      <c r="Q18" s="638"/>
      <c r="R18" s="586"/>
      <c r="S18" s="566"/>
      <c r="T18" s="566"/>
      <c r="U18" s="566"/>
      <c r="V18" s="564"/>
      <c r="W18" s="564"/>
      <c r="X18" s="626"/>
      <c r="Y18" s="564"/>
      <c r="Z18" s="564"/>
      <c r="AA18" s="564"/>
      <c r="AB18" s="562"/>
      <c r="AC18" s="717"/>
      <c r="AD18" s="717"/>
      <c r="AE18" s="717"/>
      <c r="AF18" s="717"/>
      <c r="AG18" s="771"/>
      <c r="AH18" s="773"/>
      <c r="AI18" s="716"/>
      <c r="AJ18" s="773"/>
      <c r="AK18" s="733"/>
      <c r="AL18" s="733"/>
      <c r="AM18" s="733"/>
      <c r="AN18" s="631"/>
      <c r="AO18" s="573"/>
      <c r="AP18" s="792"/>
      <c r="AQ18" s="788"/>
      <c r="AR18" s="788"/>
      <c r="AS18" s="790"/>
      <c r="AT18" s="573"/>
      <c r="AU18" s="776"/>
      <c r="AV18" s="776"/>
      <c r="AW18" s="776"/>
      <c r="AX18" s="776"/>
      <c r="AY18" s="115" t="s">
        <v>396</v>
      </c>
    </row>
    <row r="19" spans="1:51" ht="22.5" hidden="1" customHeight="1">
      <c r="A19" s="599"/>
      <c r="B19" s="600"/>
      <c r="C19" s="706"/>
      <c r="D19" s="706"/>
      <c r="E19" s="586"/>
      <c r="F19" s="586"/>
      <c r="G19" s="591"/>
      <c r="H19" s="586"/>
      <c r="I19" s="717"/>
      <c r="J19" s="573"/>
      <c r="K19" s="83" t="s">
        <v>397</v>
      </c>
      <c r="L19" s="88" t="s">
        <v>340</v>
      </c>
      <c r="M19" s="595"/>
      <c r="N19" s="572"/>
      <c r="O19" s="574"/>
      <c r="P19" s="573"/>
      <c r="Q19" s="638"/>
      <c r="R19" s="586"/>
      <c r="S19" s="566"/>
      <c r="T19" s="566"/>
      <c r="U19" s="566"/>
      <c r="V19" s="564"/>
      <c r="W19" s="564"/>
      <c r="X19" s="626"/>
      <c r="Y19" s="564"/>
      <c r="Z19" s="564"/>
      <c r="AA19" s="564"/>
      <c r="AB19" s="562"/>
      <c r="AC19" s="717"/>
      <c r="AD19" s="717"/>
      <c r="AE19" s="717"/>
      <c r="AF19" s="717"/>
      <c r="AG19" s="771"/>
      <c r="AH19" s="773"/>
      <c r="AI19" s="716"/>
      <c r="AJ19" s="773"/>
      <c r="AK19" s="733"/>
      <c r="AL19" s="733"/>
      <c r="AM19" s="733"/>
      <c r="AN19" s="631"/>
      <c r="AO19" s="573"/>
      <c r="AP19" s="792"/>
      <c r="AQ19" s="788"/>
      <c r="AR19" s="788"/>
      <c r="AS19" s="790"/>
      <c r="AT19" s="573"/>
      <c r="AU19" s="776"/>
      <c r="AV19" s="776"/>
      <c r="AW19" s="776"/>
      <c r="AX19" s="776"/>
    </row>
    <row r="20" spans="1:51" ht="27" hidden="1" customHeight="1">
      <c r="A20" s="599"/>
      <c r="B20" s="600"/>
      <c r="C20" s="706"/>
      <c r="D20" s="706"/>
      <c r="E20" s="586"/>
      <c r="F20" s="586"/>
      <c r="G20" s="591"/>
      <c r="H20" s="586"/>
      <c r="I20" s="717"/>
      <c r="J20" s="573"/>
      <c r="K20" s="83" t="s">
        <v>398</v>
      </c>
      <c r="L20" s="88" t="s">
        <v>340</v>
      </c>
      <c r="M20" s="595"/>
      <c r="N20" s="572"/>
      <c r="O20" s="574"/>
      <c r="P20" s="573"/>
      <c r="Q20" s="638"/>
      <c r="R20" s="586"/>
      <c r="S20" s="566"/>
      <c r="T20" s="566"/>
      <c r="U20" s="566"/>
      <c r="V20" s="564"/>
      <c r="W20" s="564"/>
      <c r="X20" s="626"/>
      <c r="Y20" s="564"/>
      <c r="Z20" s="564"/>
      <c r="AA20" s="564"/>
      <c r="AB20" s="562"/>
      <c r="AC20" s="717"/>
      <c r="AD20" s="717"/>
      <c r="AE20" s="717"/>
      <c r="AF20" s="717"/>
      <c r="AG20" s="771"/>
      <c r="AH20" s="773"/>
      <c r="AI20" s="716"/>
      <c r="AJ20" s="773"/>
      <c r="AK20" s="733"/>
      <c r="AL20" s="733"/>
      <c r="AM20" s="733"/>
      <c r="AN20" s="631"/>
      <c r="AO20" s="573"/>
      <c r="AP20" s="792"/>
      <c r="AQ20" s="788"/>
      <c r="AR20" s="788"/>
      <c r="AS20" s="790"/>
      <c r="AT20" s="573"/>
      <c r="AU20" s="776"/>
      <c r="AV20" s="776"/>
      <c r="AW20" s="776"/>
      <c r="AX20" s="776"/>
    </row>
    <row r="21" spans="1:51" ht="42" hidden="1" customHeight="1">
      <c r="A21" s="599"/>
      <c r="B21" s="600"/>
      <c r="C21" s="706"/>
      <c r="D21" s="706"/>
      <c r="E21" s="586"/>
      <c r="F21" s="586"/>
      <c r="G21" s="591"/>
      <c r="H21" s="586"/>
      <c r="I21" s="717"/>
      <c r="J21" s="573"/>
      <c r="K21" s="83" t="s">
        <v>399</v>
      </c>
      <c r="L21" s="84" t="s">
        <v>359</v>
      </c>
      <c r="M21" s="595"/>
      <c r="N21" s="572"/>
      <c r="O21" s="574"/>
      <c r="P21" s="573"/>
      <c r="Q21" s="638"/>
      <c r="R21" s="586"/>
      <c r="S21" s="566"/>
      <c r="T21" s="566"/>
      <c r="U21" s="566"/>
      <c r="V21" s="564"/>
      <c r="W21" s="564"/>
      <c r="X21" s="626"/>
      <c r="Y21" s="564"/>
      <c r="Z21" s="564"/>
      <c r="AA21" s="564"/>
      <c r="AB21" s="562"/>
      <c r="AC21" s="717"/>
      <c r="AD21" s="717"/>
      <c r="AE21" s="717"/>
      <c r="AF21" s="717"/>
      <c r="AG21" s="771"/>
      <c r="AH21" s="773"/>
      <c r="AI21" s="716"/>
      <c r="AJ21" s="773"/>
      <c r="AK21" s="733"/>
      <c r="AL21" s="733"/>
      <c r="AM21" s="733"/>
      <c r="AN21" s="631"/>
      <c r="AO21" s="573"/>
      <c r="AP21" s="792"/>
      <c r="AQ21" s="788"/>
      <c r="AR21" s="788"/>
      <c r="AS21" s="790"/>
      <c r="AT21" s="573"/>
      <c r="AU21" s="776"/>
      <c r="AV21" s="776"/>
      <c r="AW21" s="776"/>
      <c r="AX21" s="776"/>
    </row>
    <row r="22" spans="1:51" ht="51" hidden="1" customHeight="1">
      <c r="A22" s="599"/>
      <c r="B22" s="600"/>
      <c r="C22" s="706"/>
      <c r="D22" s="706"/>
      <c r="E22" s="586"/>
      <c r="F22" s="586"/>
      <c r="G22" s="591"/>
      <c r="H22" s="586"/>
      <c r="I22" s="717"/>
      <c r="J22" s="573"/>
      <c r="K22" s="83" t="s">
        <v>400</v>
      </c>
      <c r="L22" s="88" t="s">
        <v>359</v>
      </c>
      <c r="M22" s="595"/>
      <c r="N22" s="572"/>
      <c r="O22" s="574"/>
      <c r="P22" s="573"/>
      <c r="Q22" s="638"/>
      <c r="R22" s="586"/>
      <c r="S22" s="566"/>
      <c r="T22" s="566"/>
      <c r="U22" s="566"/>
      <c r="V22" s="564"/>
      <c r="W22" s="564"/>
      <c r="X22" s="626"/>
      <c r="Y22" s="564"/>
      <c r="Z22" s="564"/>
      <c r="AA22" s="564"/>
      <c r="AB22" s="562"/>
      <c r="AC22" s="717"/>
      <c r="AD22" s="717"/>
      <c r="AE22" s="717"/>
      <c r="AF22" s="717"/>
      <c r="AG22" s="771"/>
      <c r="AH22" s="773"/>
      <c r="AI22" s="716"/>
      <c r="AJ22" s="773"/>
      <c r="AK22" s="733"/>
      <c r="AL22" s="733"/>
      <c r="AM22" s="733"/>
      <c r="AN22" s="631"/>
      <c r="AO22" s="573"/>
      <c r="AP22" s="792"/>
      <c r="AQ22" s="788"/>
      <c r="AR22" s="788"/>
      <c r="AS22" s="790"/>
      <c r="AT22" s="573"/>
      <c r="AU22" s="776"/>
      <c r="AV22" s="776"/>
      <c r="AW22" s="776"/>
      <c r="AX22" s="776"/>
    </row>
    <row r="23" spans="1:51" ht="36.75" hidden="1" customHeight="1">
      <c r="A23" s="599"/>
      <c r="B23" s="600"/>
      <c r="C23" s="706"/>
      <c r="D23" s="706"/>
      <c r="E23" s="586"/>
      <c r="F23" s="586"/>
      <c r="G23" s="591"/>
      <c r="H23" s="586"/>
      <c r="I23" s="717"/>
      <c r="J23" s="573"/>
      <c r="K23" s="83" t="s">
        <v>401</v>
      </c>
      <c r="L23" s="88" t="s">
        <v>359</v>
      </c>
      <c r="M23" s="595"/>
      <c r="N23" s="572"/>
      <c r="O23" s="574"/>
      <c r="P23" s="573"/>
      <c r="Q23" s="638"/>
      <c r="R23" s="586"/>
      <c r="S23" s="566"/>
      <c r="T23" s="566"/>
      <c r="U23" s="566"/>
      <c r="V23" s="564"/>
      <c r="W23" s="564"/>
      <c r="X23" s="626"/>
      <c r="Y23" s="564"/>
      <c r="Z23" s="564"/>
      <c r="AA23" s="564"/>
      <c r="AB23" s="562"/>
      <c r="AC23" s="717"/>
      <c r="AD23" s="717"/>
      <c r="AE23" s="717"/>
      <c r="AF23" s="717"/>
      <c r="AG23" s="771"/>
      <c r="AH23" s="773"/>
      <c r="AI23" s="716"/>
      <c r="AJ23" s="773"/>
      <c r="AK23" s="733"/>
      <c r="AL23" s="733"/>
      <c r="AM23" s="733"/>
      <c r="AN23" s="631"/>
      <c r="AO23" s="573"/>
      <c r="AP23" s="792"/>
      <c r="AQ23" s="788"/>
      <c r="AR23" s="788"/>
      <c r="AS23" s="790"/>
      <c r="AT23" s="573"/>
      <c r="AU23" s="776"/>
      <c r="AV23" s="776"/>
      <c r="AW23" s="776"/>
      <c r="AX23" s="776"/>
    </row>
    <row r="24" spans="1:51" ht="33.75" hidden="1" customHeight="1">
      <c r="A24" s="599"/>
      <c r="B24" s="600"/>
      <c r="C24" s="707"/>
      <c r="D24" s="707"/>
      <c r="E24" s="586"/>
      <c r="F24" s="586"/>
      <c r="G24" s="591"/>
      <c r="H24" s="586"/>
      <c r="I24" s="718"/>
      <c r="J24" s="573"/>
      <c r="K24" s="83" t="s">
        <v>402</v>
      </c>
      <c r="L24" s="88" t="s">
        <v>359</v>
      </c>
      <c r="M24" s="595"/>
      <c r="N24" s="572"/>
      <c r="O24" s="574"/>
      <c r="P24" s="573"/>
      <c r="Q24" s="638"/>
      <c r="R24" s="586"/>
      <c r="S24" s="567"/>
      <c r="T24" s="567"/>
      <c r="U24" s="567"/>
      <c r="V24" s="564"/>
      <c r="W24" s="564"/>
      <c r="X24" s="626"/>
      <c r="Y24" s="564"/>
      <c r="Z24" s="564"/>
      <c r="AA24" s="564"/>
      <c r="AB24" s="563"/>
      <c r="AC24" s="718"/>
      <c r="AD24" s="718"/>
      <c r="AE24" s="718"/>
      <c r="AF24" s="718"/>
      <c r="AG24" s="715"/>
      <c r="AH24" s="773"/>
      <c r="AI24" s="716"/>
      <c r="AJ24" s="773"/>
      <c r="AK24" s="733"/>
      <c r="AL24" s="733"/>
      <c r="AM24" s="733"/>
      <c r="AN24" s="631"/>
      <c r="AO24" s="573"/>
      <c r="AP24" s="792"/>
      <c r="AQ24" s="788"/>
      <c r="AR24" s="788"/>
      <c r="AS24" s="790"/>
      <c r="AT24" s="573"/>
      <c r="AU24" s="777"/>
      <c r="AV24" s="777"/>
      <c r="AW24" s="777"/>
      <c r="AX24" s="777"/>
    </row>
    <row r="25" spans="1:51" ht="93.75" customHeight="1">
      <c r="A25" s="599">
        <v>2</v>
      </c>
      <c r="B25" s="600" t="s">
        <v>330</v>
      </c>
      <c r="C25" s="592" t="s">
        <v>403</v>
      </c>
      <c r="D25" s="592" t="s">
        <v>404</v>
      </c>
      <c r="E25" s="573" t="s">
        <v>405</v>
      </c>
      <c r="F25" s="573" t="s">
        <v>334</v>
      </c>
      <c r="G25" s="686" t="s">
        <v>406</v>
      </c>
      <c r="H25" s="573" t="s">
        <v>407</v>
      </c>
      <c r="I25" s="719" t="s">
        <v>408</v>
      </c>
      <c r="J25" s="573" t="s">
        <v>338</v>
      </c>
      <c r="K25" s="82" t="s">
        <v>339</v>
      </c>
      <c r="L25" s="88" t="s">
        <v>340</v>
      </c>
      <c r="M25" s="595">
        <f>COUNTIF(L25:L43,"Si")</f>
        <v>14</v>
      </c>
      <c r="N25" s="572" t="str">
        <f>+IF(AND(M25&lt;6,M25&gt;0),"Moderado",IF(AND(M25&lt;12,M25&gt;5),"Mayor",IF(AND(M25&lt;20,M25&gt;11),"Catastrófico","Responda las Preguntas de Impacto")))</f>
        <v>Catastrófico</v>
      </c>
      <c r="O25" s="574" t="str">
        <f>IF(AND(EXACT(J25,"Rara vez"),(EXACT(N25,"Moderado"))),"Moderado",IF(AND(EXACT(J25,"Rara vez"),(EXACT(N25,"Mayor"))),"Alto",IF(AND(EXACT(J25,"Rara vez"),(EXACT(N25,"Catastrófico"))),"Extremo",IF(AND(EXACT(J25,"Improbable"),(EXACT(N25,"Moderado"))),"Moderado",IF(AND(EXACT(J25,"Improbable"),(EXACT(N25,"Mayor"))),"Alto",IF(AND(EXACT(J25,"Improbable"),(EXACT(N25,"Catastrófico"))),"Extremo",IF(AND(EXACT(J25,"Posible"),(EXACT(N25,"Moderado"))),"Alto",IF(AND(EXACT(J25,"Posible"),(EXACT(N25,"Mayor"))),"Extremo",IF(AND(EXACT(J25,"Posible"),(EXACT(N25,"Catastrófico"))),"Extremo",IF(AND(EXACT(J25,"Probable"),(EXACT(N25,"Moderado"))),"Alto",IF(AND(EXACT(J25,"Probable"),(EXACT(N25,"Mayor"))),"Extremo",IF(AND(EXACT(J25,"Probable"),(EXACT(N25,"Catastrófico"))),"Extremo",IF(AND(EXACT(J25,"Casi Seguro"),(EXACT(N25,"Moderado"))),"Extremo",IF(AND(EXACT(J25,"Casi Seguro"),(EXACT(N25,"Mayor"))),"Extremo",IF(AND(EXACT(J25,"Casi Seguro"),(EXACT(N25,"Catastrófico"))),"Extremo","")))))))))))))))</f>
        <v>Extremo</v>
      </c>
      <c r="P25" s="573" t="s">
        <v>341</v>
      </c>
      <c r="Q25" s="683" t="s">
        <v>409</v>
      </c>
      <c r="R25" s="586" t="s">
        <v>343</v>
      </c>
      <c r="S25" s="124" t="s">
        <v>344</v>
      </c>
      <c r="T25" s="125" t="s">
        <v>345</v>
      </c>
      <c r="U25" s="124">
        <f>+IFERROR(VLOOKUP(T25,[3]DATOS!$E$2:$F$17,2,FALSE),"")</f>
        <v>15</v>
      </c>
      <c r="V25" s="633">
        <f>SUM(U25:U31)</f>
        <v>100</v>
      </c>
      <c r="W25" s="633" t="str">
        <f>+IF(AND(V25&lt;=100,V25&gt;=96),"Fuerte",IF(AND(V25&lt;=95,V25&gt;=86),"Moderado",IF(AND(V25&lt;=85,M25&gt;=0),"Débil"," ")))</f>
        <v>Fuerte</v>
      </c>
      <c r="X25" s="599" t="s">
        <v>346</v>
      </c>
      <c r="Y25" s="633" t="str">
        <f>IF(AND(EXACT(W25,"Fuerte"),(EXACT(X25,"Fuerte"))),"Fuerte",IF(AND(EXACT(W25,"Fuerte"),(EXACT(X25,"Moderado"))),"Moderado",IF(AND(EXACT(W25,"Fuerte"),(EXACT(X25,"Débil"))),"Débil",IF(AND(EXACT(W25,"Moderado"),(EXACT(X25,"Fuerte"))),"Moderado",IF(AND(EXACT(W25,"Moderado"),(EXACT(X25,"Moderado"))),"Moderado",IF(AND(EXACT(W25,"Moderado"),(EXACT(X25,"Débil"))),"Débil",IF(AND(EXACT(W25,"Débil"),(EXACT(X25,"Fuerte"))),"Débil",IF(AND(EXACT(W25,"Débil"),(EXACT(X25,"Moderado"))),"Débil",IF(AND(EXACT(W25,"Débil"),(EXACT(X25,"Débil"))),"Débil",)))))))))</f>
        <v>Fuerte</v>
      </c>
      <c r="Z25" s="633">
        <f>IF(Y25="Fuerte",100,IF(Y25="Moderado",50,IF(Y25="Débil",0)))</f>
        <v>100</v>
      </c>
      <c r="AA25" s="633">
        <f>AVERAGE(Z25:Z43)</f>
        <v>100</v>
      </c>
      <c r="AB25" s="561" t="s">
        <v>22</v>
      </c>
      <c r="AC25" s="569">
        <v>0.33</v>
      </c>
      <c r="AD25" s="569">
        <v>0.33</v>
      </c>
      <c r="AE25" s="569">
        <v>0.34</v>
      </c>
      <c r="AF25" s="719" t="s">
        <v>410</v>
      </c>
      <c r="AG25" s="807" t="s">
        <v>411</v>
      </c>
      <c r="AH25" s="773" t="str">
        <f>+IF(AA25=100,"Fuerte",IF(AND(AA25&lt;=99,AA25&gt;=50),"Moderado",IF(AA25&lt;50,"Débil"," ")))</f>
        <v>Fuerte</v>
      </c>
      <c r="AI25" s="716" t="s">
        <v>349</v>
      </c>
      <c r="AJ25" s="773" t="s">
        <v>350</v>
      </c>
      <c r="AK25" s="733" t="str">
        <f>IF(AND(OR(AJ25="Directamente",AJ25="Indirectamente",AJ25="No Disminuye"),(AH25="Fuerte"),(AI25="Directamente"),(OR(J25="Rara vez",J25="Improbable",J25="Posible"))),"Rara vez",IF(AND(OR(AJ25="Directamente",AJ25="Indirectamente",AJ25="No Disminuye"),(AH25="Fuerte"),(AI25="Directamente"),(J25="Probable")),"Improbable",IF(AND(OR(AJ25="Directamente",AJ25="Indirectamente",AJ25="No Disminuye"),(AH25="Fuerte"),(AI25="Directamente"),(J25="Casi Seguro")),"Posible",IF(AND(AJ25="Directamente",AI25="No disminuye",AH25="Fuerte"),J25,IF(AND(OR(AJ25="Directamente",AJ25="Indirectamente",AJ25="No Disminuye"),AH25="Moderado",AI25="Directamente",(OR(J25="Rara vez",J25="Improbable"))),"Rara vez",IF(AND(OR(AJ25="Directamente",AJ25="Indirectamente",AJ25="No Disminuye"),(AH25="Moderado"),(AI25="Directamente"),(J25="Posible")),"Improbable",IF(AND(OR(AJ25="Directamente",AJ25="Indirectamente",AJ25="No Disminuye"),(AH25="Moderado"),(AI25="Directamente"),(J25="Probable")),"Posible",IF(AND(OR(AJ25="Directamente",AJ25="Indirectamente",AJ25="No Disminuye"),(AH25="Moderado"),(AI25="Directamente"),(J25="Casi Seguro")),"Probable",IF(AND(AJ25="Directamente",AI25="No disminuye",AH25="Moderado"),J25,IF(AH25="Débil",J25," ESTA COMBINACION NO ESTÁ CONTEMPLADA EN LA METODOLOGÍA "))))))))))</f>
        <v>Rara vez</v>
      </c>
      <c r="AL25" s="733" t="str">
        <f>IF(AND(OR(AJ25="Directamente",AJ25="Indirectamente",AJ25="No Disminuye"),AH25="Moderado",AI25="Directamente",(OR(J25="Raro",J25="Improbable"))),"Raro",IF(AND(OR(AJ25="Directamente",AJ25="Indirectamente",AJ25="No Disminuye"),(AH25="Moderado"),(AI25="Directamente"),(J25="Posible")),"Improbable",IF(AND(OR(AJ25="Directamente",AJ25="Indirectamente",AJ25="No Disminuye"),(AH25="Moderado"),(AI25="Directamente"),(J25="Probable")),"Posible",IF(AND(OR(AJ25="Directamente",AJ25="Indirectamente",AJ25="No Disminuye"),(AH25="Moderado"),(AI25="Directamente"),(J25="Casi Seguro")),"Probable",IF(AND(AJ25="Directamente",AI25="No disminuye",AH25="Moderado"),J25," ")))))</f>
        <v xml:space="preserve"> </v>
      </c>
      <c r="AM25" s="733" t="str">
        <f>N25</f>
        <v>Catastrófico</v>
      </c>
      <c r="AN25" s="631" t="str">
        <f>IF(AND(EXACT(AK25,"Rara vez"),(EXACT(AM25,"Moderado"))),"Moderado",IF(AND(EXACT(AK25,"Rara vez"),(EXACT(AM25,"Mayor"))),"Alto",IF(AND(EXACT(AK25,"Rara vez"),(EXACT(AM25,"Catastrófico"))),"Extremo",IF(AND(EXACT(AK25,"Improbable"),(EXACT(AM25,"Moderado"))),"Moderado",IF(AND(EXACT(AK25,"Improbable"),(EXACT(AM25,"Mayor"))),"Alto",IF(AND(EXACT(AK25,"Improbable"),(EXACT(AM25,"Catastrófico"))),"Extremo",IF(AND(EXACT(AK25,"Posible"),(EXACT(AM25,"Moderado"))),"Alto",IF(AND(EXACT(AK25,"Posible"),(EXACT(AM25,"Mayor"))),"Extremo",IF(AND(EXACT(AK25,"Posible"),(EXACT(AM25,"Catastrófico"))),"Extremo",IF(AND(EXACT(AK25,"Probable"),(EXACT(AM25,"Moderado"))),"Alto",IF(AND(EXACT(AK25,"Probable"),(EXACT(AM25,"Mayor"))),"Extremo",IF(AND(EXACT(AK25,"Probable"),(EXACT(AM25,"Catastrófico"))),"Extremo",IF(AND(EXACT(AK25,"Casi Seguro"),(EXACT(AM25,"Moderado"))),"Extremo",IF(AND(EXACT(AK25,"Casi Seguro"),(EXACT(AM25,"Mayor"))),"Extremo",IF(AND(EXACT(AK25,"Casi Seguro"),(EXACT(AM25,"Catastrófico"))),"Extremo","")))))))))))))))</f>
        <v>Extremo</v>
      </c>
      <c r="AO25" s="573" t="s">
        <v>341</v>
      </c>
      <c r="AP25" s="804" t="s">
        <v>412</v>
      </c>
      <c r="AQ25" s="788">
        <v>45292</v>
      </c>
      <c r="AR25" s="788">
        <v>45657</v>
      </c>
      <c r="AS25" s="790" t="s">
        <v>410</v>
      </c>
      <c r="AT25" s="719" t="s">
        <v>413</v>
      </c>
      <c r="AU25" s="597"/>
      <c r="AV25" s="597"/>
      <c r="AW25" s="597"/>
      <c r="AX25" s="597"/>
    </row>
    <row r="26" spans="1:51" ht="47.25" hidden="1" customHeight="1">
      <c r="A26" s="599"/>
      <c r="B26" s="600"/>
      <c r="C26" s="593"/>
      <c r="D26" s="593"/>
      <c r="E26" s="573"/>
      <c r="F26" s="573"/>
      <c r="G26" s="687"/>
      <c r="H26" s="573"/>
      <c r="I26" s="717"/>
      <c r="J26" s="573"/>
      <c r="K26" s="82" t="s">
        <v>354</v>
      </c>
      <c r="L26" s="88" t="s">
        <v>340</v>
      </c>
      <c r="M26" s="595"/>
      <c r="N26" s="572"/>
      <c r="O26" s="574"/>
      <c r="P26" s="573"/>
      <c r="Q26" s="684"/>
      <c r="R26" s="586"/>
      <c r="S26" s="124" t="s">
        <v>355</v>
      </c>
      <c r="T26" s="125" t="s">
        <v>356</v>
      </c>
      <c r="U26" s="124">
        <f>+IFERROR(VLOOKUP(T26,[3]DATOS!$E$2:$F$17,2,FALSE),"")</f>
        <v>15</v>
      </c>
      <c r="V26" s="633"/>
      <c r="W26" s="633"/>
      <c r="X26" s="599"/>
      <c r="Y26" s="633"/>
      <c r="Z26" s="633"/>
      <c r="AA26" s="633"/>
      <c r="AB26" s="562"/>
      <c r="AC26" s="570"/>
      <c r="AD26" s="570"/>
      <c r="AE26" s="570"/>
      <c r="AF26" s="717"/>
      <c r="AG26" s="808"/>
      <c r="AH26" s="773"/>
      <c r="AI26" s="716"/>
      <c r="AJ26" s="773"/>
      <c r="AK26" s="733"/>
      <c r="AL26" s="733"/>
      <c r="AM26" s="733"/>
      <c r="AN26" s="631"/>
      <c r="AO26" s="573"/>
      <c r="AP26" s="805"/>
      <c r="AQ26" s="788"/>
      <c r="AR26" s="788"/>
      <c r="AS26" s="790"/>
      <c r="AT26" s="717"/>
      <c r="AU26" s="597"/>
      <c r="AV26" s="597"/>
      <c r="AW26" s="597"/>
      <c r="AX26" s="597"/>
    </row>
    <row r="27" spans="1:51" ht="67.5" hidden="1" customHeight="1">
      <c r="A27" s="599"/>
      <c r="B27" s="600"/>
      <c r="C27" s="593"/>
      <c r="D27" s="593"/>
      <c r="E27" s="573"/>
      <c r="F27" s="573"/>
      <c r="G27" s="687"/>
      <c r="H27" s="573"/>
      <c r="I27" s="717"/>
      <c r="J27" s="573"/>
      <c r="K27" s="82" t="s">
        <v>358</v>
      </c>
      <c r="L27" s="88" t="s">
        <v>340</v>
      </c>
      <c r="M27" s="595"/>
      <c r="N27" s="572"/>
      <c r="O27" s="574"/>
      <c r="P27" s="573"/>
      <c r="Q27" s="684"/>
      <c r="R27" s="586"/>
      <c r="S27" s="124" t="s">
        <v>360</v>
      </c>
      <c r="T27" s="125" t="s">
        <v>361</v>
      </c>
      <c r="U27" s="124">
        <f>+IFERROR(VLOOKUP(T27,[3]DATOS!$E$2:$F$17,2,FALSE),"")</f>
        <v>15</v>
      </c>
      <c r="V27" s="633"/>
      <c r="W27" s="633"/>
      <c r="X27" s="599"/>
      <c r="Y27" s="633"/>
      <c r="Z27" s="633"/>
      <c r="AA27" s="633"/>
      <c r="AB27" s="562"/>
      <c r="AC27" s="570"/>
      <c r="AD27" s="570"/>
      <c r="AE27" s="570"/>
      <c r="AF27" s="717"/>
      <c r="AG27" s="808"/>
      <c r="AH27" s="773"/>
      <c r="AI27" s="716"/>
      <c r="AJ27" s="773"/>
      <c r="AK27" s="733"/>
      <c r="AL27" s="733"/>
      <c r="AM27" s="733"/>
      <c r="AN27" s="631"/>
      <c r="AO27" s="573"/>
      <c r="AP27" s="805"/>
      <c r="AQ27" s="788"/>
      <c r="AR27" s="788"/>
      <c r="AS27" s="790"/>
      <c r="AT27" s="717"/>
      <c r="AU27" s="597"/>
      <c r="AV27" s="597"/>
      <c r="AW27" s="597"/>
      <c r="AX27" s="597"/>
    </row>
    <row r="28" spans="1:51" ht="61.5" hidden="1" customHeight="1">
      <c r="A28" s="599"/>
      <c r="B28" s="600"/>
      <c r="C28" s="593"/>
      <c r="D28" s="593"/>
      <c r="E28" s="573"/>
      <c r="F28" s="573"/>
      <c r="G28" s="687"/>
      <c r="H28" s="573"/>
      <c r="I28" s="717"/>
      <c r="J28" s="573"/>
      <c r="K28" s="82" t="s">
        <v>363</v>
      </c>
      <c r="L28" s="88" t="s">
        <v>359</v>
      </c>
      <c r="M28" s="595"/>
      <c r="N28" s="572"/>
      <c r="O28" s="574"/>
      <c r="P28" s="573"/>
      <c r="Q28" s="684"/>
      <c r="R28" s="586"/>
      <c r="S28" s="124" t="s">
        <v>364</v>
      </c>
      <c r="T28" s="125" t="s">
        <v>365</v>
      </c>
      <c r="U28" s="124">
        <f>+IFERROR(VLOOKUP(T28,[3]DATOS!$E$2:$F$17,2,FALSE),"")</f>
        <v>15</v>
      </c>
      <c r="V28" s="633"/>
      <c r="W28" s="633"/>
      <c r="X28" s="599"/>
      <c r="Y28" s="633"/>
      <c r="Z28" s="633"/>
      <c r="AA28" s="633"/>
      <c r="AB28" s="562"/>
      <c r="AC28" s="570"/>
      <c r="AD28" s="570"/>
      <c r="AE28" s="570"/>
      <c r="AF28" s="717"/>
      <c r="AG28" s="808"/>
      <c r="AH28" s="773"/>
      <c r="AI28" s="716"/>
      <c r="AJ28" s="773"/>
      <c r="AK28" s="733"/>
      <c r="AL28" s="733"/>
      <c r="AM28" s="733"/>
      <c r="AN28" s="631"/>
      <c r="AO28" s="573"/>
      <c r="AP28" s="805"/>
      <c r="AQ28" s="788"/>
      <c r="AR28" s="788"/>
      <c r="AS28" s="790"/>
      <c r="AT28" s="717"/>
      <c r="AU28" s="597"/>
      <c r="AV28" s="597"/>
      <c r="AW28" s="597"/>
      <c r="AX28" s="597"/>
    </row>
    <row r="29" spans="1:51" ht="69.75" hidden="1" customHeight="1">
      <c r="A29" s="599"/>
      <c r="B29" s="600"/>
      <c r="C29" s="593"/>
      <c r="D29" s="593"/>
      <c r="E29" s="573"/>
      <c r="F29" s="573"/>
      <c r="G29" s="687"/>
      <c r="H29" s="573"/>
      <c r="I29" s="717"/>
      <c r="J29" s="573"/>
      <c r="K29" s="82" t="s">
        <v>367</v>
      </c>
      <c r="L29" s="88" t="s">
        <v>340</v>
      </c>
      <c r="M29" s="595"/>
      <c r="N29" s="572"/>
      <c r="O29" s="574"/>
      <c r="P29" s="573"/>
      <c r="Q29" s="684"/>
      <c r="R29" s="586"/>
      <c r="S29" s="124" t="s">
        <v>368</v>
      </c>
      <c r="T29" s="125" t="s">
        <v>369</v>
      </c>
      <c r="U29" s="124">
        <f>+IFERROR(VLOOKUP(T29,[3]DATOS!$E$2:$F$17,2,FALSE),"")</f>
        <v>15</v>
      </c>
      <c r="V29" s="633"/>
      <c r="W29" s="633"/>
      <c r="X29" s="599"/>
      <c r="Y29" s="633"/>
      <c r="Z29" s="633"/>
      <c r="AA29" s="633"/>
      <c r="AB29" s="562"/>
      <c r="AC29" s="570"/>
      <c r="AD29" s="570"/>
      <c r="AE29" s="570"/>
      <c r="AF29" s="717"/>
      <c r="AG29" s="808"/>
      <c r="AH29" s="773"/>
      <c r="AI29" s="716"/>
      <c r="AJ29" s="773"/>
      <c r="AK29" s="733"/>
      <c r="AL29" s="733"/>
      <c r="AM29" s="733"/>
      <c r="AN29" s="631"/>
      <c r="AO29" s="573"/>
      <c r="AP29" s="805"/>
      <c r="AQ29" s="788"/>
      <c r="AR29" s="788"/>
      <c r="AS29" s="790"/>
      <c r="AT29" s="717"/>
      <c r="AU29" s="597"/>
      <c r="AV29" s="597"/>
      <c r="AW29" s="597"/>
      <c r="AX29" s="597"/>
    </row>
    <row r="30" spans="1:51" ht="69.75" hidden="1" customHeight="1">
      <c r="A30" s="599"/>
      <c r="B30" s="600"/>
      <c r="C30" s="593"/>
      <c r="D30" s="593"/>
      <c r="E30" s="573"/>
      <c r="F30" s="573"/>
      <c r="G30" s="687"/>
      <c r="H30" s="573"/>
      <c r="I30" s="717"/>
      <c r="J30" s="573"/>
      <c r="K30" s="82" t="s">
        <v>371</v>
      </c>
      <c r="L30" s="88" t="s">
        <v>340</v>
      </c>
      <c r="M30" s="595"/>
      <c r="N30" s="572"/>
      <c r="O30" s="574"/>
      <c r="P30" s="573"/>
      <c r="Q30" s="684"/>
      <c r="R30" s="586"/>
      <c r="S30" s="124" t="s">
        <v>372</v>
      </c>
      <c r="T30" s="125" t="s">
        <v>373</v>
      </c>
      <c r="U30" s="124">
        <f>+IFERROR(VLOOKUP(T30,[3]DATOS!$E$2:$F$17,2,FALSE),"")</f>
        <v>15</v>
      </c>
      <c r="V30" s="633"/>
      <c r="W30" s="633"/>
      <c r="X30" s="599"/>
      <c r="Y30" s="633"/>
      <c r="Z30" s="633"/>
      <c r="AA30" s="633"/>
      <c r="AB30" s="562"/>
      <c r="AC30" s="570"/>
      <c r="AD30" s="570"/>
      <c r="AE30" s="570"/>
      <c r="AF30" s="717"/>
      <c r="AG30" s="808"/>
      <c r="AH30" s="773"/>
      <c r="AI30" s="716"/>
      <c r="AJ30" s="773"/>
      <c r="AK30" s="733"/>
      <c r="AL30" s="733"/>
      <c r="AM30" s="733"/>
      <c r="AN30" s="631"/>
      <c r="AO30" s="573"/>
      <c r="AP30" s="805"/>
      <c r="AQ30" s="788"/>
      <c r="AR30" s="788"/>
      <c r="AS30" s="790"/>
      <c r="AT30" s="717"/>
      <c r="AU30" s="597"/>
      <c r="AV30" s="597"/>
      <c r="AW30" s="597"/>
      <c r="AX30" s="597"/>
    </row>
    <row r="31" spans="1:51" ht="63.75" hidden="1" customHeight="1">
      <c r="A31" s="599"/>
      <c r="B31" s="600"/>
      <c r="C31" s="593"/>
      <c r="D31" s="593"/>
      <c r="E31" s="573"/>
      <c r="F31" s="573"/>
      <c r="G31" s="687"/>
      <c r="H31" s="573"/>
      <c r="I31" s="717"/>
      <c r="J31" s="573"/>
      <c r="K31" s="82" t="s">
        <v>375</v>
      </c>
      <c r="L31" s="88" t="s">
        <v>340</v>
      </c>
      <c r="M31" s="595"/>
      <c r="N31" s="572"/>
      <c r="O31" s="574"/>
      <c r="P31" s="573"/>
      <c r="Q31" s="684"/>
      <c r="R31" s="586"/>
      <c r="S31" s="124" t="s">
        <v>376</v>
      </c>
      <c r="T31" s="125" t="s">
        <v>377</v>
      </c>
      <c r="U31" s="124">
        <f>+IFERROR(VLOOKUP(T31,[3]DATOS!$E$2:$F$17,2,FALSE),"")</f>
        <v>10</v>
      </c>
      <c r="V31" s="633"/>
      <c r="W31" s="633"/>
      <c r="X31" s="599"/>
      <c r="Y31" s="633"/>
      <c r="Z31" s="633"/>
      <c r="AA31" s="633"/>
      <c r="AB31" s="562"/>
      <c r="AC31" s="570"/>
      <c r="AD31" s="570"/>
      <c r="AE31" s="570"/>
      <c r="AF31" s="717"/>
      <c r="AG31" s="808"/>
      <c r="AH31" s="773"/>
      <c r="AI31" s="716"/>
      <c r="AJ31" s="773"/>
      <c r="AK31" s="733"/>
      <c r="AL31" s="733"/>
      <c r="AM31" s="733"/>
      <c r="AN31" s="631"/>
      <c r="AO31" s="573"/>
      <c r="AP31" s="805"/>
      <c r="AQ31" s="788"/>
      <c r="AR31" s="788"/>
      <c r="AS31" s="790"/>
      <c r="AT31" s="717"/>
      <c r="AU31" s="597"/>
      <c r="AV31" s="597"/>
      <c r="AW31" s="597"/>
      <c r="AX31" s="597"/>
    </row>
    <row r="32" spans="1:51" ht="65.25" hidden="1" customHeight="1">
      <c r="A32" s="599"/>
      <c r="B32" s="600"/>
      <c r="C32" s="593"/>
      <c r="D32" s="593"/>
      <c r="E32" s="573"/>
      <c r="F32" s="573"/>
      <c r="G32" s="687"/>
      <c r="H32" s="573"/>
      <c r="I32" s="717"/>
      <c r="J32" s="573"/>
      <c r="K32" s="82" t="s">
        <v>379</v>
      </c>
      <c r="L32" s="88" t="s">
        <v>340</v>
      </c>
      <c r="M32" s="595"/>
      <c r="N32" s="572"/>
      <c r="O32" s="574"/>
      <c r="P32" s="573"/>
      <c r="Q32" s="684"/>
      <c r="R32" s="586"/>
      <c r="S32" s="633"/>
      <c r="T32" s="599"/>
      <c r="U32" s="633"/>
      <c r="V32" s="633"/>
      <c r="W32" s="633"/>
      <c r="X32" s="599"/>
      <c r="Y32" s="633"/>
      <c r="Z32" s="633"/>
      <c r="AA32" s="633"/>
      <c r="AB32" s="562"/>
      <c r="AC32" s="570"/>
      <c r="AD32" s="570"/>
      <c r="AE32" s="570"/>
      <c r="AF32" s="717"/>
      <c r="AG32" s="808"/>
      <c r="AH32" s="773"/>
      <c r="AI32" s="716"/>
      <c r="AJ32" s="773"/>
      <c r="AK32" s="733"/>
      <c r="AL32" s="733"/>
      <c r="AM32" s="733"/>
      <c r="AN32" s="631"/>
      <c r="AO32" s="573"/>
      <c r="AP32" s="805"/>
      <c r="AQ32" s="788"/>
      <c r="AR32" s="788"/>
      <c r="AS32" s="790"/>
      <c r="AT32" s="717"/>
      <c r="AU32" s="597"/>
      <c r="AV32" s="597"/>
      <c r="AW32" s="597"/>
      <c r="AX32" s="597"/>
    </row>
    <row r="33" spans="1:50" ht="57.75" hidden="1" customHeight="1">
      <c r="A33" s="599"/>
      <c r="B33" s="600"/>
      <c r="C33" s="594"/>
      <c r="D33" s="594"/>
      <c r="E33" s="573"/>
      <c r="F33" s="573"/>
      <c r="G33" s="687"/>
      <c r="H33" s="573"/>
      <c r="I33" s="717"/>
      <c r="J33" s="573"/>
      <c r="K33" s="82" t="s">
        <v>381</v>
      </c>
      <c r="L33" s="88" t="s">
        <v>340</v>
      </c>
      <c r="M33" s="595"/>
      <c r="N33" s="572"/>
      <c r="O33" s="574"/>
      <c r="P33" s="573"/>
      <c r="Q33" s="684"/>
      <c r="R33" s="586"/>
      <c r="S33" s="633"/>
      <c r="T33" s="599"/>
      <c r="U33" s="633"/>
      <c r="V33" s="633"/>
      <c r="W33" s="633"/>
      <c r="X33" s="599"/>
      <c r="Y33" s="633"/>
      <c r="Z33" s="633"/>
      <c r="AA33" s="633"/>
      <c r="AB33" s="562"/>
      <c r="AC33" s="570"/>
      <c r="AD33" s="570"/>
      <c r="AE33" s="570"/>
      <c r="AF33" s="717"/>
      <c r="AG33" s="808"/>
      <c r="AH33" s="773"/>
      <c r="AI33" s="716"/>
      <c r="AJ33" s="773"/>
      <c r="AK33" s="733"/>
      <c r="AL33" s="733"/>
      <c r="AM33" s="733"/>
      <c r="AN33" s="631"/>
      <c r="AO33" s="573"/>
      <c r="AP33" s="805"/>
      <c r="AQ33" s="788"/>
      <c r="AR33" s="788"/>
      <c r="AS33" s="790"/>
      <c r="AT33" s="717"/>
      <c r="AU33" s="597"/>
      <c r="AV33" s="597"/>
      <c r="AW33" s="597"/>
      <c r="AX33" s="597"/>
    </row>
    <row r="34" spans="1:50" ht="41.25" hidden="1" customHeight="1">
      <c r="A34" s="599"/>
      <c r="B34" s="600"/>
      <c r="C34" s="592" t="s">
        <v>414</v>
      </c>
      <c r="D34" s="592" t="s">
        <v>415</v>
      </c>
      <c r="E34" s="573"/>
      <c r="F34" s="573"/>
      <c r="G34" s="687"/>
      <c r="H34" s="573"/>
      <c r="I34" s="717"/>
      <c r="J34" s="573"/>
      <c r="K34" s="82" t="s">
        <v>385</v>
      </c>
      <c r="L34" s="88" t="s">
        <v>340</v>
      </c>
      <c r="M34" s="595"/>
      <c r="N34" s="572"/>
      <c r="O34" s="574"/>
      <c r="P34" s="573"/>
      <c r="Q34" s="684"/>
      <c r="R34" s="586"/>
      <c r="S34" s="633"/>
      <c r="T34" s="599"/>
      <c r="U34" s="633"/>
      <c r="V34" s="633"/>
      <c r="W34" s="633"/>
      <c r="X34" s="599"/>
      <c r="Y34" s="633"/>
      <c r="Z34" s="633"/>
      <c r="AA34" s="633"/>
      <c r="AB34" s="562"/>
      <c r="AC34" s="570"/>
      <c r="AD34" s="570"/>
      <c r="AE34" s="570"/>
      <c r="AF34" s="717"/>
      <c r="AG34" s="808"/>
      <c r="AH34" s="773"/>
      <c r="AI34" s="716"/>
      <c r="AJ34" s="773"/>
      <c r="AK34" s="733"/>
      <c r="AL34" s="733"/>
      <c r="AM34" s="733"/>
      <c r="AN34" s="631"/>
      <c r="AO34" s="573"/>
      <c r="AP34" s="805"/>
      <c r="AQ34" s="788"/>
      <c r="AR34" s="788"/>
      <c r="AS34" s="790"/>
      <c r="AT34" s="717"/>
      <c r="AU34" s="597"/>
      <c r="AV34" s="597"/>
      <c r="AW34" s="597"/>
      <c r="AX34" s="597"/>
    </row>
    <row r="35" spans="1:50" ht="42.75" hidden="1" customHeight="1">
      <c r="A35" s="599"/>
      <c r="B35" s="600"/>
      <c r="C35" s="593"/>
      <c r="D35" s="593"/>
      <c r="E35" s="573"/>
      <c r="F35" s="573"/>
      <c r="G35" s="688"/>
      <c r="H35" s="573"/>
      <c r="I35" s="717"/>
      <c r="J35" s="573"/>
      <c r="K35" s="82" t="s">
        <v>387</v>
      </c>
      <c r="L35" s="88" t="s">
        <v>340</v>
      </c>
      <c r="M35" s="595"/>
      <c r="N35" s="572"/>
      <c r="O35" s="574"/>
      <c r="P35" s="573"/>
      <c r="Q35" s="685"/>
      <c r="R35" s="586"/>
      <c r="S35" s="633"/>
      <c r="T35" s="599"/>
      <c r="U35" s="633"/>
      <c r="V35" s="633"/>
      <c r="W35" s="633"/>
      <c r="X35" s="599"/>
      <c r="Y35" s="633"/>
      <c r="Z35" s="633"/>
      <c r="AA35" s="633"/>
      <c r="AB35" s="563"/>
      <c r="AC35" s="571"/>
      <c r="AD35" s="571"/>
      <c r="AE35" s="571"/>
      <c r="AF35" s="718"/>
      <c r="AG35" s="809"/>
      <c r="AH35" s="773"/>
      <c r="AI35" s="716"/>
      <c r="AJ35" s="773"/>
      <c r="AK35" s="733"/>
      <c r="AL35" s="733"/>
      <c r="AM35" s="733"/>
      <c r="AN35" s="631"/>
      <c r="AO35" s="573"/>
      <c r="AP35" s="806"/>
      <c r="AQ35" s="788"/>
      <c r="AR35" s="788"/>
      <c r="AS35" s="790"/>
      <c r="AT35" s="718"/>
      <c r="AU35" s="597"/>
      <c r="AV35" s="597"/>
      <c r="AW35" s="597"/>
      <c r="AX35" s="597"/>
    </row>
    <row r="36" spans="1:50" ht="48.75" hidden="1" customHeight="1">
      <c r="A36" s="599"/>
      <c r="B36" s="600"/>
      <c r="C36" s="593"/>
      <c r="D36" s="593"/>
      <c r="E36" s="573"/>
      <c r="F36" s="573"/>
      <c r="G36" s="615" t="s">
        <v>389</v>
      </c>
      <c r="H36" s="573"/>
      <c r="I36" s="717"/>
      <c r="J36" s="573"/>
      <c r="K36" s="82" t="s">
        <v>390</v>
      </c>
      <c r="L36" s="88" t="s">
        <v>340</v>
      </c>
      <c r="M36" s="595"/>
      <c r="N36" s="572"/>
      <c r="O36" s="574"/>
      <c r="P36" s="573"/>
      <c r="Q36" s="638"/>
      <c r="R36" s="586"/>
      <c r="S36" s="561"/>
      <c r="T36" s="561"/>
      <c r="U36" s="561"/>
      <c r="V36" s="633"/>
      <c r="W36" s="633"/>
      <c r="X36" s="599"/>
      <c r="Y36" s="633"/>
      <c r="Z36" s="633"/>
      <c r="AA36" s="633"/>
      <c r="AB36" s="561"/>
      <c r="AC36" s="561"/>
      <c r="AD36" s="561"/>
      <c r="AE36" s="561"/>
      <c r="AF36" s="719"/>
      <c r="AG36" s="793"/>
      <c r="AH36" s="773"/>
      <c r="AI36" s="716"/>
      <c r="AJ36" s="773"/>
      <c r="AK36" s="733"/>
      <c r="AL36" s="733"/>
      <c r="AM36" s="733"/>
      <c r="AN36" s="631"/>
      <c r="AO36" s="573"/>
      <c r="AP36" s="792" t="s">
        <v>416</v>
      </c>
      <c r="AQ36" s="788"/>
      <c r="AR36" s="788"/>
      <c r="AS36" s="790"/>
      <c r="AT36" s="573" t="s">
        <v>417</v>
      </c>
      <c r="AU36" s="596"/>
      <c r="AV36" s="596"/>
      <c r="AW36" s="596"/>
      <c r="AX36" s="596"/>
    </row>
    <row r="37" spans="1:50" ht="51" hidden="1" customHeight="1">
      <c r="A37" s="599"/>
      <c r="B37" s="600"/>
      <c r="C37" s="593"/>
      <c r="D37" s="593"/>
      <c r="E37" s="573"/>
      <c r="F37" s="573"/>
      <c r="G37" s="616"/>
      <c r="H37" s="573"/>
      <c r="I37" s="717"/>
      <c r="J37" s="573"/>
      <c r="K37" s="83" t="s">
        <v>395</v>
      </c>
      <c r="L37" s="88" t="s">
        <v>340</v>
      </c>
      <c r="M37" s="595"/>
      <c r="N37" s="572"/>
      <c r="O37" s="574"/>
      <c r="P37" s="573"/>
      <c r="Q37" s="638"/>
      <c r="R37" s="586"/>
      <c r="S37" s="562"/>
      <c r="T37" s="562"/>
      <c r="U37" s="562"/>
      <c r="V37" s="633"/>
      <c r="W37" s="633"/>
      <c r="X37" s="599"/>
      <c r="Y37" s="633"/>
      <c r="Z37" s="633"/>
      <c r="AA37" s="633"/>
      <c r="AB37" s="562"/>
      <c r="AC37" s="562"/>
      <c r="AD37" s="562"/>
      <c r="AE37" s="562"/>
      <c r="AF37" s="717"/>
      <c r="AG37" s="771"/>
      <c r="AH37" s="773"/>
      <c r="AI37" s="716"/>
      <c r="AJ37" s="773"/>
      <c r="AK37" s="733"/>
      <c r="AL37" s="733"/>
      <c r="AM37" s="733"/>
      <c r="AN37" s="631"/>
      <c r="AO37" s="573"/>
      <c r="AP37" s="792"/>
      <c r="AQ37" s="788"/>
      <c r="AR37" s="788"/>
      <c r="AS37" s="790"/>
      <c r="AT37" s="573"/>
      <c r="AU37" s="596"/>
      <c r="AV37" s="596"/>
      <c r="AW37" s="596"/>
      <c r="AX37" s="596"/>
    </row>
    <row r="38" spans="1:50" ht="52.5" hidden="1" customHeight="1">
      <c r="A38" s="599"/>
      <c r="B38" s="600"/>
      <c r="C38" s="593"/>
      <c r="D38" s="593"/>
      <c r="E38" s="573"/>
      <c r="F38" s="573"/>
      <c r="G38" s="616"/>
      <c r="H38" s="573"/>
      <c r="I38" s="717"/>
      <c r="J38" s="573"/>
      <c r="K38" s="83" t="s">
        <v>397</v>
      </c>
      <c r="L38" s="88" t="s">
        <v>340</v>
      </c>
      <c r="M38" s="595"/>
      <c r="N38" s="572"/>
      <c r="O38" s="574"/>
      <c r="P38" s="573"/>
      <c r="Q38" s="638"/>
      <c r="R38" s="586"/>
      <c r="S38" s="562"/>
      <c r="T38" s="562"/>
      <c r="U38" s="562"/>
      <c r="V38" s="633"/>
      <c r="W38" s="633"/>
      <c r="X38" s="599"/>
      <c r="Y38" s="633"/>
      <c r="Z38" s="633"/>
      <c r="AA38" s="633"/>
      <c r="AB38" s="562"/>
      <c r="AC38" s="562"/>
      <c r="AD38" s="562"/>
      <c r="AE38" s="562"/>
      <c r="AF38" s="717"/>
      <c r="AG38" s="771"/>
      <c r="AH38" s="773"/>
      <c r="AI38" s="716"/>
      <c r="AJ38" s="773"/>
      <c r="AK38" s="733"/>
      <c r="AL38" s="733"/>
      <c r="AM38" s="733"/>
      <c r="AN38" s="631"/>
      <c r="AO38" s="573"/>
      <c r="AP38" s="792"/>
      <c r="AQ38" s="788"/>
      <c r="AR38" s="788"/>
      <c r="AS38" s="790"/>
      <c r="AT38" s="573"/>
      <c r="AU38" s="596"/>
      <c r="AV38" s="596"/>
      <c r="AW38" s="596"/>
      <c r="AX38" s="596"/>
    </row>
    <row r="39" spans="1:50" ht="51" hidden="1" customHeight="1">
      <c r="A39" s="599"/>
      <c r="B39" s="600"/>
      <c r="C39" s="593"/>
      <c r="D39" s="593"/>
      <c r="E39" s="573"/>
      <c r="F39" s="573"/>
      <c r="G39" s="616"/>
      <c r="H39" s="573"/>
      <c r="I39" s="717"/>
      <c r="J39" s="573"/>
      <c r="K39" s="83" t="s">
        <v>398</v>
      </c>
      <c r="L39" s="88" t="s">
        <v>340</v>
      </c>
      <c r="M39" s="595"/>
      <c r="N39" s="572"/>
      <c r="O39" s="574"/>
      <c r="P39" s="573"/>
      <c r="Q39" s="638"/>
      <c r="R39" s="586"/>
      <c r="S39" s="562"/>
      <c r="T39" s="562"/>
      <c r="U39" s="562"/>
      <c r="V39" s="633"/>
      <c r="W39" s="633"/>
      <c r="X39" s="599"/>
      <c r="Y39" s="633"/>
      <c r="Z39" s="633"/>
      <c r="AA39" s="633"/>
      <c r="AB39" s="562"/>
      <c r="AC39" s="562"/>
      <c r="AD39" s="562"/>
      <c r="AE39" s="562"/>
      <c r="AF39" s="717"/>
      <c r="AG39" s="771"/>
      <c r="AH39" s="773"/>
      <c r="AI39" s="716"/>
      <c r="AJ39" s="773"/>
      <c r="AK39" s="733"/>
      <c r="AL39" s="733"/>
      <c r="AM39" s="733"/>
      <c r="AN39" s="631"/>
      <c r="AO39" s="573"/>
      <c r="AP39" s="792"/>
      <c r="AQ39" s="788"/>
      <c r="AR39" s="788"/>
      <c r="AS39" s="790"/>
      <c r="AT39" s="573"/>
      <c r="AU39" s="596"/>
      <c r="AV39" s="596"/>
      <c r="AW39" s="596"/>
      <c r="AX39" s="596"/>
    </row>
    <row r="40" spans="1:50" ht="78.75" hidden="1" customHeight="1">
      <c r="A40" s="599"/>
      <c r="B40" s="600"/>
      <c r="C40" s="593"/>
      <c r="D40" s="593"/>
      <c r="E40" s="573"/>
      <c r="F40" s="573"/>
      <c r="G40" s="616"/>
      <c r="H40" s="573"/>
      <c r="I40" s="717"/>
      <c r="J40" s="573"/>
      <c r="K40" s="83" t="s">
        <v>399</v>
      </c>
      <c r="L40" s="84" t="s">
        <v>359</v>
      </c>
      <c r="M40" s="595"/>
      <c r="N40" s="572"/>
      <c r="O40" s="574"/>
      <c r="P40" s="573"/>
      <c r="Q40" s="638"/>
      <c r="R40" s="586"/>
      <c r="S40" s="562"/>
      <c r="T40" s="562"/>
      <c r="U40" s="562"/>
      <c r="V40" s="633"/>
      <c r="W40" s="633"/>
      <c r="X40" s="599"/>
      <c r="Y40" s="633"/>
      <c r="Z40" s="633"/>
      <c r="AA40" s="633"/>
      <c r="AB40" s="562"/>
      <c r="AC40" s="562"/>
      <c r="AD40" s="562"/>
      <c r="AE40" s="562"/>
      <c r="AF40" s="717"/>
      <c r="AG40" s="771"/>
      <c r="AH40" s="773"/>
      <c r="AI40" s="716"/>
      <c r="AJ40" s="773"/>
      <c r="AK40" s="733"/>
      <c r="AL40" s="733"/>
      <c r="AM40" s="733"/>
      <c r="AN40" s="631"/>
      <c r="AO40" s="573"/>
      <c r="AP40" s="792"/>
      <c r="AQ40" s="788"/>
      <c r="AR40" s="788"/>
      <c r="AS40" s="790"/>
      <c r="AT40" s="573"/>
      <c r="AU40" s="596"/>
      <c r="AV40" s="596"/>
      <c r="AW40" s="596"/>
      <c r="AX40" s="596"/>
    </row>
    <row r="41" spans="1:50" ht="72.75" hidden="1" customHeight="1">
      <c r="A41" s="599"/>
      <c r="B41" s="600"/>
      <c r="C41" s="593"/>
      <c r="D41" s="593"/>
      <c r="E41" s="573"/>
      <c r="F41" s="573"/>
      <c r="G41" s="616"/>
      <c r="H41" s="573"/>
      <c r="I41" s="717"/>
      <c r="J41" s="573"/>
      <c r="K41" s="83" t="s">
        <v>400</v>
      </c>
      <c r="L41" s="88" t="s">
        <v>359</v>
      </c>
      <c r="M41" s="595"/>
      <c r="N41" s="572"/>
      <c r="O41" s="574"/>
      <c r="P41" s="573"/>
      <c r="Q41" s="638"/>
      <c r="R41" s="586"/>
      <c r="S41" s="562"/>
      <c r="T41" s="562"/>
      <c r="U41" s="562"/>
      <c r="V41" s="633"/>
      <c r="W41" s="633"/>
      <c r="X41" s="599"/>
      <c r="Y41" s="633"/>
      <c r="Z41" s="633"/>
      <c r="AA41" s="633"/>
      <c r="AB41" s="562"/>
      <c r="AC41" s="562"/>
      <c r="AD41" s="562"/>
      <c r="AE41" s="562"/>
      <c r="AF41" s="717"/>
      <c r="AG41" s="771"/>
      <c r="AH41" s="773"/>
      <c r="AI41" s="716"/>
      <c r="AJ41" s="773"/>
      <c r="AK41" s="733"/>
      <c r="AL41" s="733"/>
      <c r="AM41" s="733"/>
      <c r="AN41" s="631"/>
      <c r="AO41" s="573"/>
      <c r="AP41" s="792"/>
      <c r="AQ41" s="788"/>
      <c r="AR41" s="788"/>
      <c r="AS41" s="790"/>
      <c r="AT41" s="573"/>
      <c r="AU41" s="596"/>
      <c r="AV41" s="596"/>
      <c r="AW41" s="596"/>
      <c r="AX41" s="596"/>
    </row>
    <row r="42" spans="1:50" ht="57.75" hidden="1" customHeight="1">
      <c r="A42" s="599"/>
      <c r="B42" s="600"/>
      <c r="C42" s="593"/>
      <c r="D42" s="593"/>
      <c r="E42" s="573"/>
      <c r="F42" s="573"/>
      <c r="G42" s="616"/>
      <c r="H42" s="573"/>
      <c r="I42" s="717"/>
      <c r="J42" s="573"/>
      <c r="K42" s="83" t="s">
        <v>401</v>
      </c>
      <c r="L42" s="88" t="s">
        <v>359</v>
      </c>
      <c r="M42" s="595"/>
      <c r="N42" s="572"/>
      <c r="O42" s="574"/>
      <c r="P42" s="573"/>
      <c r="Q42" s="638"/>
      <c r="R42" s="586"/>
      <c r="S42" s="562"/>
      <c r="T42" s="562"/>
      <c r="U42" s="562"/>
      <c r="V42" s="633"/>
      <c r="W42" s="633"/>
      <c r="X42" s="599"/>
      <c r="Y42" s="633"/>
      <c r="Z42" s="633"/>
      <c r="AA42" s="633"/>
      <c r="AB42" s="562"/>
      <c r="AC42" s="562"/>
      <c r="AD42" s="562"/>
      <c r="AE42" s="562"/>
      <c r="AF42" s="717"/>
      <c r="AG42" s="771"/>
      <c r="AH42" s="773"/>
      <c r="AI42" s="716"/>
      <c r="AJ42" s="773"/>
      <c r="AK42" s="733"/>
      <c r="AL42" s="733"/>
      <c r="AM42" s="733"/>
      <c r="AN42" s="631"/>
      <c r="AO42" s="573"/>
      <c r="AP42" s="792"/>
      <c r="AQ42" s="788"/>
      <c r="AR42" s="788"/>
      <c r="AS42" s="790"/>
      <c r="AT42" s="573"/>
      <c r="AU42" s="596"/>
      <c r="AV42" s="596"/>
      <c r="AW42" s="596"/>
      <c r="AX42" s="596"/>
    </row>
    <row r="43" spans="1:50" ht="102.75" hidden="1" customHeight="1">
      <c r="A43" s="599"/>
      <c r="B43" s="600"/>
      <c r="C43" s="611"/>
      <c r="D43" s="611"/>
      <c r="E43" s="573"/>
      <c r="F43" s="573"/>
      <c r="G43" s="617"/>
      <c r="H43" s="573"/>
      <c r="I43" s="718"/>
      <c r="J43" s="573"/>
      <c r="K43" s="83" t="s">
        <v>402</v>
      </c>
      <c r="L43" s="88" t="s">
        <v>359</v>
      </c>
      <c r="M43" s="595"/>
      <c r="N43" s="572"/>
      <c r="O43" s="574"/>
      <c r="P43" s="573"/>
      <c r="Q43" s="638"/>
      <c r="R43" s="586"/>
      <c r="S43" s="563"/>
      <c r="T43" s="563"/>
      <c r="U43" s="563"/>
      <c r="V43" s="633"/>
      <c r="W43" s="633"/>
      <c r="X43" s="599"/>
      <c r="Y43" s="633"/>
      <c r="Z43" s="633"/>
      <c r="AA43" s="633"/>
      <c r="AB43" s="563"/>
      <c r="AC43" s="563"/>
      <c r="AD43" s="563"/>
      <c r="AE43" s="563"/>
      <c r="AF43" s="718"/>
      <c r="AG43" s="715"/>
      <c r="AH43" s="773"/>
      <c r="AI43" s="716"/>
      <c r="AJ43" s="773"/>
      <c r="AK43" s="733"/>
      <c r="AL43" s="733"/>
      <c r="AM43" s="733"/>
      <c r="AN43" s="631"/>
      <c r="AO43" s="573"/>
      <c r="AP43" s="792"/>
      <c r="AQ43" s="788"/>
      <c r="AR43" s="788"/>
      <c r="AS43" s="790"/>
      <c r="AT43" s="573"/>
      <c r="AU43" s="596"/>
      <c r="AV43" s="596"/>
      <c r="AW43" s="596"/>
      <c r="AX43" s="596"/>
    </row>
    <row r="44" spans="1:50" ht="46.5" hidden="1" customHeight="1">
      <c r="A44" s="599">
        <v>3</v>
      </c>
      <c r="B44" s="600" t="s">
        <v>418</v>
      </c>
      <c r="C44" s="592" t="s">
        <v>419</v>
      </c>
      <c r="D44" s="592" t="s">
        <v>420</v>
      </c>
      <c r="E44" s="586" t="s">
        <v>421</v>
      </c>
      <c r="F44" s="586" t="s">
        <v>334</v>
      </c>
      <c r="G44" s="621" t="s">
        <v>422</v>
      </c>
      <c r="H44" s="588" t="s">
        <v>423</v>
      </c>
      <c r="I44" s="588" t="s">
        <v>337</v>
      </c>
      <c r="J44" s="586" t="s">
        <v>338</v>
      </c>
      <c r="K44" s="82" t="s">
        <v>339</v>
      </c>
      <c r="L44" s="88" t="s">
        <v>340</v>
      </c>
      <c r="M44" s="595">
        <f>COUNTIF(L44:L62,"Si")</f>
        <v>9</v>
      </c>
      <c r="N44" s="572" t="str">
        <f>+IF(AND(M44&lt;6,M44&gt;0),"Moderado",IF(AND(M44&lt;12,M44&gt;5),"Mayor",IF(AND(M44&lt;20,M44&gt;11),"Catastrófico","Responda las Preguntas de Impacto")))</f>
        <v>Mayor</v>
      </c>
      <c r="O44" s="574" t="str">
        <f>IF(AND(EXACT(J44,"Rara vez"),(EXACT(N44,"Moderado"))),"Moderado",IF(AND(EXACT(J44,"Rara vez"),(EXACT(N44,"Mayor"))),"Alto",IF(AND(EXACT(J44,"Rara vez"),(EXACT(N44,"Catastrófico"))),"Extremo",IF(AND(EXACT(J44,"Improbable"),(EXACT(N44,"Moderado"))),"Moderado",IF(AND(EXACT(J44,"Improbable"),(EXACT(N44,"Mayor"))),"Alto",IF(AND(EXACT(J44,"Improbable"),(EXACT(N44,"Catastrófico"))),"Extremo",IF(AND(EXACT(J44,"Posible"),(EXACT(N44,"Moderado"))),"Alto",IF(AND(EXACT(J44,"Posible"),(EXACT(N44,"Mayor"))),"Extremo",IF(AND(EXACT(J44,"Posible"),(EXACT(N44,"Catastrófico"))),"Extremo",IF(AND(EXACT(J44,"Probable"),(EXACT(N44,"Moderado"))),"Alto",IF(AND(EXACT(J44,"Probable"),(EXACT(N44,"Mayor"))),"Extremo",IF(AND(EXACT(J44,"Probable"),(EXACT(N44,"Catastrófico"))),"Extremo",IF(AND(EXACT(J44,"Casi Seguro"),(EXACT(N44,"Moderado"))),"Extremo",IF(AND(EXACT(J44,"Casi Seguro"),(EXACT(N44,"Mayor"))),"Extremo",IF(AND(EXACT(J44,"Casi Seguro"),(EXACT(N44,"Catastrófico"))),"Extremo","")))))))))))))))</f>
        <v>Alto</v>
      </c>
      <c r="P44" s="573" t="s">
        <v>341</v>
      </c>
      <c r="Q44" s="575" t="s">
        <v>424</v>
      </c>
      <c r="R44" s="586" t="s">
        <v>343</v>
      </c>
      <c r="S44" s="130" t="s">
        <v>344</v>
      </c>
      <c r="T44" s="131" t="s">
        <v>345</v>
      </c>
      <c r="U44" s="130">
        <f>+IFERROR(VLOOKUP(T44,[3]DATOS!$E$2:$F$17,2,FALSE),"")</f>
        <v>15</v>
      </c>
      <c r="V44" s="564">
        <f>SUM(U44:U50)</f>
        <v>100</v>
      </c>
      <c r="W44" s="564" t="str">
        <f>+IF(AND(V44&lt;=100,V44&gt;=96),"Fuerte",IF(AND(V44&lt;=95,V44&gt;=86),"Moderado",IF(AND(V44&lt;=85,M44&gt;=0),"Débil"," ")))</f>
        <v>Fuerte</v>
      </c>
      <c r="X44" s="626" t="s">
        <v>346</v>
      </c>
      <c r="Y44" s="564" t="str">
        <f>IF(AND(EXACT(W44,"Fuerte"),(EXACT(X44,"Fuerte"))),"Fuerte",IF(AND(EXACT(W44,"Fuerte"),(EXACT(X44,"Moderado"))),"Moderado",IF(AND(EXACT(W44,"Fuerte"),(EXACT(X44,"Débil"))),"Débil",IF(AND(EXACT(W44,"Moderado"),(EXACT(X44,"Fuerte"))),"Moderado",IF(AND(EXACT(W44,"Moderado"),(EXACT(X44,"Moderado"))),"Moderado",IF(AND(EXACT(W44,"Moderado"),(EXACT(X44,"Débil"))),"Débil",IF(AND(EXACT(W44,"Débil"),(EXACT(X44,"Fuerte"))),"Débil",IF(AND(EXACT(W44,"Débil"),(EXACT(X44,"Moderado"))),"Débil",IF(AND(EXACT(W44,"Débil"),(EXACT(X44,"Débil"))),"Débil",)))))))))</f>
        <v>Fuerte</v>
      </c>
      <c r="Z44" s="564">
        <f>IF(Y44="Fuerte",100,IF(Y44="Moderado",50,IF(Y44="Débil",0)))</f>
        <v>100</v>
      </c>
      <c r="AA44" s="564">
        <f>AVERAGE(Z44:Z62)</f>
        <v>100</v>
      </c>
      <c r="AB44" s="565" t="s">
        <v>22</v>
      </c>
      <c r="AC44" s="126"/>
      <c r="AD44" s="126"/>
      <c r="AE44" s="126"/>
      <c r="AF44" s="588" t="s">
        <v>425</v>
      </c>
      <c r="AG44" s="692" t="s">
        <v>426</v>
      </c>
      <c r="AH44" s="796" t="str">
        <f>+IF(AA44=100,"Fuerte",IF(AND(AA44&lt;=99,AA44&gt;=50),"Moderado",IF(AA44&lt;50,"Débil"," ")))</f>
        <v>Fuerte</v>
      </c>
      <c r="AI44" s="801" t="s">
        <v>349</v>
      </c>
      <c r="AJ44" s="796" t="s">
        <v>350</v>
      </c>
      <c r="AK44" s="800" t="str">
        <f>IF(AND(OR(AJ44="Directamente",AJ44="Indirectamente",AJ44="No Disminuye"),(AH44="Fuerte"),(AI44="Directamente"),(OR(J44="Rara vez",J44="Improbable",J44="Posible"))),"Rara vez",IF(AND(OR(AJ44="Directamente",AJ44="Indirectamente",AJ44="No Disminuye"),(AH44="Fuerte"),(AI44="Directamente"),(J44="Probable")),"Improbable",IF(AND(OR(AJ44="Directamente",AJ44="Indirectamente",AJ44="No Disminuye"),(AH44="Fuerte"),(AI44="Directamente"),(J44="Casi Seguro")),"Posible",IF(AND(AJ44="Directamente",AI44="No disminuye",AH44="Fuerte"),J44,IF(AND(OR(AJ44="Directamente",AJ44="Indirectamente",AJ44="No Disminuye"),AH44="Moderado",AI44="Directamente",(OR(J44="Rara vez",J44="Improbable"))),"Rara vez",IF(AND(OR(AJ44="Directamente",AJ44="Indirectamente",AJ44="No Disminuye"),(AH44="Moderado"),(AI44="Directamente"),(J44="Posible")),"Improbable",IF(AND(OR(AJ44="Directamente",AJ44="Indirectamente",AJ44="No Disminuye"),(AH44="Moderado"),(AI44="Directamente"),(J44="Probable")),"Posible",IF(AND(OR(AJ44="Directamente",AJ44="Indirectamente",AJ44="No Disminuye"),(AH44="Moderado"),(AI44="Directamente"),(J44="Casi Seguro")),"Probable",IF(AND(AJ44="Directamente",AI44="No disminuye",AH44="Moderado"),J44,IF(AH44="Débil",J44," ESTA COMBINACION NO ESTÁ CONTEMPLADA EN LA METODOLOGÍA "))))))))))</f>
        <v>Rara vez</v>
      </c>
      <c r="AL44" s="800" t="str">
        <f>IF(AND(OR(AJ44="Directamente",AJ44="Indirectamente",AJ44="No Disminuye"),AH44="Moderado",AI44="Directamente",(OR(J44="Raro",J44="Improbable"))),"Raro",IF(AND(OR(AJ44="Directamente",AJ44="Indirectamente",AJ44="No Disminuye"),(AH44="Moderado"),(AI44="Directamente"),(J44="Posible")),"Improbable",IF(AND(OR(AJ44="Directamente",AJ44="Indirectamente",AJ44="No Disminuye"),(AH44="Moderado"),(AI44="Directamente"),(J44="Probable")),"Posible",IF(AND(OR(AJ44="Directamente",AJ44="Indirectamente",AJ44="No Disminuye"),(AH44="Moderado"),(AI44="Directamente"),(J44="Casi Seguro")),"Probable",IF(AND(AJ44="Directamente",AI44="No disminuye",AH44="Moderado"),J44," ")))))</f>
        <v xml:space="preserve"> </v>
      </c>
      <c r="AM44" s="800" t="str">
        <f>N44</f>
        <v>Mayor</v>
      </c>
      <c r="AN44" s="631" t="str">
        <f>IF(AND(EXACT(AK44,"Rara vez"),(EXACT(AM44,"Moderado"))),"Moderado",IF(AND(EXACT(AK44,"Rara vez"),(EXACT(AM44,"Mayor"))),"Alto",IF(AND(EXACT(AK44,"Rara vez"),(EXACT(AM44,"Catastrófico"))),"Extremo",IF(AND(EXACT(AK44,"Improbable"),(EXACT(AM44,"Moderado"))),"Moderado",IF(AND(EXACT(AK44,"Improbable"),(EXACT(AM44,"Mayor"))),"Alto",IF(AND(EXACT(AK44,"Improbable"),(EXACT(AM44,"Catastrófico"))),"Extremo",IF(AND(EXACT(AK44,"Posible"),(EXACT(AM44,"Moderado"))),"Alto",IF(AND(EXACT(AK44,"Posible"),(EXACT(AM44,"Mayor"))),"Extremo",IF(AND(EXACT(AK44,"Posible"),(EXACT(AM44,"Catastrófico"))),"Extremo",IF(AND(EXACT(AK44,"Probable"),(EXACT(AM44,"Moderado"))),"Alto",IF(AND(EXACT(AK44,"Probable"),(EXACT(AM44,"Mayor"))),"Extremo",IF(AND(EXACT(AK44,"Probable"),(EXACT(AM44,"Catastrófico"))),"Extremo",IF(AND(EXACT(AK44,"Casi Seguro"),(EXACT(AM44,"Moderado"))),"Extremo",IF(AND(EXACT(AK44,"Casi Seguro"),(EXACT(AM44,"Mayor"))),"Extremo",IF(AND(EXACT(AK44,"Casi Seguro"),(EXACT(AM44,"Catastrófico"))),"Extremo","")))))))))))))))</f>
        <v>Alto</v>
      </c>
      <c r="AO44" s="586" t="s">
        <v>341</v>
      </c>
      <c r="AP44" s="797" t="s">
        <v>427</v>
      </c>
      <c r="AQ44" s="627">
        <v>45292</v>
      </c>
      <c r="AR44" s="627">
        <v>45657</v>
      </c>
      <c r="AS44" s="810" t="s">
        <v>428</v>
      </c>
      <c r="AT44" s="811" t="s">
        <v>429</v>
      </c>
      <c r="AU44" s="785"/>
      <c r="AV44" s="785"/>
      <c r="AW44" s="785"/>
      <c r="AX44" s="785"/>
    </row>
    <row r="45" spans="1:50" ht="30" hidden="1" customHeight="1">
      <c r="A45" s="599"/>
      <c r="B45" s="600"/>
      <c r="C45" s="593"/>
      <c r="D45" s="593"/>
      <c r="E45" s="586"/>
      <c r="F45" s="586"/>
      <c r="G45" s="622"/>
      <c r="H45" s="589"/>
      <c r="I45" s="589"/>
      <c r="J45" s="586"/>
      <c r="K45" s="82" t="s">
        <v>354</v>
      </c>
      <c r="L45" s="88" t="s">
        <v>359</v>
      </c>
      <c r="M45" s="595"/>
      <c r="N45" s="572"/>
      <c r="O45" s="574"/>
      <c r="P45" s="573"/>
      <c r="Q45" s="575"/>
      <c r="R45" s="586"/>
      <c r="S45" s="130" t="s">
        <v>355</v>
      </c>
      <c r="T45" s="131" t="s">
        <v>356</v>
      </c>
      <c r="U45" s="130">
        <f>+IFERROR(VLOOKUP(T45,[3]DATOS!$E$2:$F$17,2,FALSE),"")</f>
        <v>15</v>
      </c>
      <c r="V45" s="564"/>
      <c r="W45" s="564"/>
      <c r="X45" s="626"/>
      <c r="Y45" s="564"/>
      <c r="Z45" s="564"/>
      <c r="AA45" s="564"/>
      <c r="AB45" s="566"/>
      <c r="AC45" s="127"/>
      <c r="AD45" s="127"/>
      <c r="AE45" s="127"/>
      <c r="AF45" s="589"/>
      <c r="AG45" s="693"/>
      <c r="AH45" s="796"/>
      <c r="AI45" s="801"/>
      <c r="AJ45" s="796"/>
      <c r="AK45" s="800"/>
      <c r="AL45" s="800"/>
      <c r="AM45" s="800"/>
      <c r="AN45" s="631"/>
      <c r="AO45" s="586"/>
      <c r="AP45" s="798"/>
      <c r="AQ45" s="627"/>
      <c r="AR45" s="627"/>
      <c r="AS45" s="810"/>
      <c r="AT45" s="811"/>
      <c r="AU45" s="776"/>
      <c r="AV45" s="776"/>
      <c r="AW45" s="776"/>
      <c r="AX45" s="776"/>
    </row>
    <row r="46" spans="1:50" ht="30" hidden="1" customHeight="1">
      <c r="A46" s="599"/>
      <c r="B46" s="600"/>
      <c r="C46" s="593"/>
      <c r="D46" s="593"/>
      <c r="E46" s="586"/>
      <c r="F46" s="586"/>
      <c r="G46" s="622"/>
      <c r="H46" s="589"/>
      <c r="I46" s="589"/>
      <c r="J46" s="586"/>
      <c r="K46" s="82" t="s">
        <v>358</v>
      </c>
      <c r="L46" s="88" t="s">
        <v>340</v>
      </c>
      <c r="M46" s="595"/>
      <c r="N46" s="572"/>
      <c r="O46" s="574"/>
      <c r="P46" s="573"/>
      <c r="Q46" s="575"/>
      <c r="R46" s="586"/>
      <c r="S46" s="130" t="s">
        <v>360</v>
      </c>
      <c r="T46" s="131" t="s">
        <v>361</v>
      </c>
      <c r="U46" s="130">
        <f>+IFERROR(VLOOKUP(T46,[3]DATOS!$E$2:$F$17,2,FALSE),"")</f>
        <v>15</v>
      </c>
      <c r="V46" s="564"/>
      <c r="W46" s="564"/>
      <c r="X46" s="626"/>
      <c r="Y46" s="564"/>
      <c r="Z46" s="564"/>
      <c r="AA46" s="564"/>
      <c r="AB46" s="566"/>
      <c r="AC46" s="127"/>
      <c r="AD46" s="127"/>
      <c r="AE46" s="127"/>
      <c r="AF46" s="589"/>
      <c r="AG46" s="693"/>
      <c r="AH46" s="796"/>
      <c r="AI46" s="801"/>
      <c r="AJ46" s="796"/>
      <c r="AK46" s="800"/>
      <c r="AL46" s="800"/>
      <c r="AM46" s="800"/>
      <c r="AN46" s="631"/>
      <c r="AO46" s="586"/>
      <c r="AP46" s="798"/>
      <c r="AQ46" s="627"/>
      <c r="AR46" s="627"/>
      <c r="AS46" s="810"/>
      <c r="AT46" s="811"/>
      <c r="AU46" s="776"/>
      <c r="AV46" s="776"/>
      <c r="AW46" s="776"/>
      <c r="AX46" s="776"/>
    </row>
    <row r="47" spans="1:50" ht="30" hidden="1" customHeight="1">
      <c r="A47" s="599"/>
      <c r="B47" s="600"/>
      <c r="C47" s="593"/>
      <c r="D47" s="593"/>
      <c r="E47" s="586"/>
      <c r="F47" s="586"/>
      <c r="G47" s="622"/>
      <c r="H47" s="589"/>
      <c r="I47" s="589"/>
      <c r="J47" s="586"/>
      <c r="K47" s="82" t="s">
        <v>363</v>
      </c>
      <c r="L47" s="88" t="s">
        <v>359</v>
      </c>
      <c r="M47" s="595"/>
      <c r="N47" s="572"/>
      <c r="O47" s="574"/>
      <c r="P47" s="573"/>
      <c r="Q47" s="575"/>
      <c r="R47" s="586"/>
      <c r="S47" s="130" t="s">
        <v>364</v>
      </c>
      <c r="T47" s="131" t="s">
        <v>365</v>
      </c>
      <c r="U47" s="130">
        <f>+IFERROR(VLOOKUP(T47,[3]DATOS!$E$2:$F$17,2,FALSE),"")</f>
        <v>15</v>
      </c>
      <c r="V47" s="564"/>
      <c r="W47" s="564"/>
      <c r="X47" s="626"/>
      <c r="Y47" s="564"/>
      <c r="Z47" s="564"/>
      <c r="AA47" s="564"/>
      <c r="AB47" s="566"/>
      <c r="AC47" s="127"/>
      <c r="AD47" s="127"/>
      <c r="AE47" s="127"/>
      <c r="AF47" s="589"/>
      <c r="AG47" s="693"/>
      <c r="AH47" s="796"/>
      <c r="AI47" s="801"/>
      <c r="AJ47" s="796"/>
      <c r="AK47" s="800"/>
      <c r="AL47" s="800"/>
      <c r="AM47" s="800"/>
      <c r="AN47" s="631"/>
      <c r="AO47" s="586"/>
      <c r="AP47" s="798"/>
      <c r="AQ47" s="627"/>
      <c r="AR47" s="627"/>
      <c r="AS47" s="810"/>
      <c r="AT47" s="811"/>
      <c r="AU47" s="776"/>
      <c r="AV47" s="776"/>
      <c r="AW47" s="776"/>
      <c r="AX47" s="776"/>
    </row>
    <row r="48" spans="1:50" ht="30" hidden="1" customHeight="1">
      <c r="A48" s="599"/>
      <c r="B48" s="600"/>
      <c r="C48" s="593"/>
      <c r="D48" s="593"/>
      <c r="E48" s="586"/>
      <c r="F48" s="586"/>
      <c r="G48" s="622"/>
      <c r="H48" s="589"/>
      <c r="I48" s="589"/>
      <c r="J48" s="586"/>
      <c r="K48" s="82" t="s">
        <v>367</v>
      </c>
      <c r="L48" s="88" t="s">
        <v>340</v>
      </c>
      <c r="M48" s="595"/>
      <c r="N48" s="572"/>
      <c r="O48" s="574"/>
      <c r="P48" s="573"/>
      <c r="Q48" s="575"/>
      <c r="R48" s="586"/>
      <c r="S48" s="130" t="s">
        <v>368</v>
      </c>
      <c r="T48" s="131" t="s">
        <v>369</v>
      </c>
      <c r="U48" s="130">
        <f>+IFERROR(VLOOKUP(T48,[3]DATOS!$E$2:$F$17,2,FALSE),"")</f>
        <v>15</v>
      </c>
      <c r="V48" s="564"/>
      <c r="W48" s="564"/>
      <c r="X48" s="626"/>
      <c r="Y48" s="564"/>
      <c r="Z48" s="564"/>
      <c r="AA48" s="564"/>
      <c r="AB48" s="566"/>
      <c r="AC48" s="127"/>
      <c r="AD48" s="127"/>
      <c r="AE48" s="127"/>
      <c r="AF48" s="589"/>
      <c r="AG48" s="693"/>
      <c r="AH48" s="796"/>
      <c r="AI48" s="801"/>
      <c r="AJ48" s="796"/>
      <c r="AK48" s="800"/>
      <c r="AL48" s="800"/>
      <c r="AM48" s="800"/>
      <c r="AN48" s="631"/>
      <c r="AO48" s="586"/>
      <c r="AP48" s="798"/>
      <c r="AQ48" s="627"/>
      <c r="AR48" s="627"/>
      <c r="AS48" s="810"/>
      <c r="AT48" s="811"/>
      <c r="AU48" s="776"/>
      <c r="AV48" s="776"/>
      <c r="AW48" s="776"/>
      <c r="AX48" s="776"/>
    </row>
    <row r="49" spans="1:50" ht="30" hidden="1" customHeight="1">
      <c r="A49" s="599"/>
      <c r="B49" s="600"/>
      <c r="C49" s="593"/>
      <c r="D49" s="593"/>
      <c r="E49" s="586"/>
      <c r="F49" s="586"/>
      <c r="G49" s="622"/>
      <c r="H49" s="589"/>
      <c r="I49" s="589"/>
      <c r="J49" s="586"/>
      <c r="K49" s="82" t="s">
        <v>371</v>
      </c>
      <c r="L49" s="88" t="s">
        <v>359</v>
      </c>
      <c r="M49" s="595"/>
      <c r="N49" s="572"/>
      <c r="O49" s="574"/>
      <c r="P49" s="573"/>
      <c r="Q49" s="575"/>
      <c r="R49" s="586"/>
      <c r="S49" s="130" t="s">
        <v>372</v>
      </c>
      <c r="T49" s="131" t="s">
        <v>373</v>
      </c>
      <c r="U49" s="130">
        <f>+IFERROR(VLOOKUP(T49,[3]DATOS!$E$2:$F$17,2,FALSE),"")</f>
        <v>15</v>
      </c>
      <c r="V49" s="564"/>
      <c r="W49" s="564"/>
      <c r="X49" s="626"/>
      <c r="Y49" s="564"/>
      <c r="Z49" s="564"/>
      <c r="AA49" s="564"/>
      <c r="AB49" s="566"/>
      <c r="AC49" s="127"/>
      <c r="AD49" s="127"/>
      <c r="AE49" s="127"/>
      <c r="AF49" s="589"/>
      <c r="AG49" s="693"/>
      <c r="AH49" s="796"/>
      <c r="AI49" s="801"/>
      <c r="AJ49" s="796"/>
      <c r="AK49" s="800"/>
      <c r="AL49" s="800"/>
      <c r="AM49" s="800"/>
      <c r="AN49" s="631"/>
      <c r="AO49" s="586"/>
      <c r="AP49" s="798"/>
      <c r="AQ49" s="627"/>
      <c r="AR49" s="627"/>
      <c r="AS49" s="810"/>
      <c r="AT49" s="811"/>
      <c r="AU49" s="776"/>
      <c r="AV49" s="776"/>
      <c r="AW49" s="776"/>
      <c r="AX49" s="776"/>
    </row>
    <row r="50" spans="1:50" ht="30" hidden="1" customHeight="1">
      <c r="A50" s="599"/>
      <c r="B50" s="600"/>
      <c r="C50" s="593"/>
      <c r="D50" s="593"/>
      <c r="E50" s="586"/>
      <c r="F50" s="586"/>
      <c r="G50" s="622"/>
      <c r="H50" s="589"/>
      <c r="I50" s="589"/>
      <c r="J50" s="586"/>
      <c r="K50" s="82" t="s">
        <v>375</v>
      </c>
      <c r="L50" s="88" t="s">
        <v>359</v>
      </c>
      <c r="M50" s="595"/>
      <c r="N50" s="572"/>
      <c r="O50" s="574"/>
      <c r="P50" s="573"/>
      <c r="Q50" s="575"/>
      <c r="R50" s="586"/>
      <c r="S50" s="130" t="s">
        <v>376</v>
      </c>
      <c r="T50" s="131" t="s">
        <v>377</v>
      </c>
      <c r="U50" s="130">
        <f>+IFERROR(VLOOKUP(T50,[3]DATOS!$E$2:$F$17,2,FALSE),"")</f>
        <v>10</v>
      </c>
      <c r="V50" s="564"/>
      <c r="W50" s="564"/>
      <c r="X50" s="626"/>
      <c r="Y50" s="564"/>
      <c r="Z50" s="564"/>
      <c r="AA50" s="564"/>
      <c r="AB50" s="566"/>
      <c r="AC50" s="128">
        <v>0.33</v>
      </c>
      <c r="AD50" s="128">
        <v>0.33</v>
      </c>
      <c r="AE50" s="128">
        <v>0.34</v>
      </c>
      <c r="AF50" s="589"/>
      <c r="AG50" s="693"/>
      <c r="AH50" s="796"/>
      <c r="AI50" s="801"/>
      <c r="AJ50" s="796"/>
      <c r="AK50" s="800"/>
      <c r="AL50" s="800"/>
      <c r="AM50" s="800"/>
      <c r="AN50" s="631"/>
      <c r="AO50" s="586"/>
      <c r="AP50" s="798"/>
      <c r="AQ50" s="627"/>
      <c r="AR50" s="627"/>
      <c r="AS50" s="810"/>
      <c r="AT50" s="811"/>
      <c r="AU50" s="776"/>
      <c r="AV50" s="776"/>
      <c r="AW50" s="776"/>
      <c r="AX50" s="776"/>
    </row>
    <row r="51" spans="1:50" ht="72" hidden="1" customHeight="1">
      <c r="A51" s="599"/>
      <c r="B51" s="600"/>
      <c r="C51" s="593"/>
      <c r="D51" s="593"/>
      <c r="E51" s="586"/>
      <c r="F51" s="586"/>
      <c r="G51" s="622"/>
      <c r="H51" s="589"/>
      <c r="I51" s="589"/>
      <c r="J51" s="586"/>
      <c r="K51" s="82" t="s">
        <v>379</v>
      </c>
      <c r="L51" s="88" t="s">
        <v>359</v>
      </c>
      <c r="M51" s="595"/>
      <c r="N51" s="572"/>
      <c r="O51" s="574"/>
      <c r="P51" s="573"/>
      <c r="Q51" s="575"/>
      <c r="R51" s="586"/>
      <c r="S51" s="564"/>
      <c r="T51" s="626"/>
      <c r="U51" s="564"/>
      <c r="V51" s="564"/>
      <c r="W51" s="564"/>
      <c r="X51" s="626"/>
      <c r="Y51" s="564"/>
      <c r="Z51" s="564"/>
      <c r="AA51" s="564"/>
      <c r="AB51" s="566"/>
      <c r="AC51" s="128"/>
      <c r="AD51" s="128"/>
      <c r="AE51" s="128"/>
      <c r="AF51" s="589"/>
      <c r="AG51" s="693"/>
      <c r="AH51" s="796"/>
      <c r="AI51" s="801"/>
      <c r="AJ51" s="796"/>
      <c r="AK51" s="800"/>
      <c r="AL51" s="800"/>
      <c r="AM51" s="800"/>
      <c r="AN51" s="631"/>
      <c r="AO51" s="586"/>
      <c r="AP51" s="798"/>
      <c r="AQ51" s="627"/>
      <c r="AR51" s="627"/>
      <c r="AS51" s="810"/>
      <c r="AT51" s="811"/>
      <c r="AU51" s="776"/>
      <c r="AV51" s="776"/>
      <c r="AW51" s="776"/>
      <c r="AX51" s="776"/>
    </row>
    <row r="52" spans="1:50" ht="45" hidden="1" customHeight="1">
      <c r="A52" s="599"/>
      <c r="B52" s="600"/>
      <c r="C52" s="594"/>
      <c r="D52" s="594"/>
      <c r="E52" s="586"/>
      <c r="F52" s="586"/>
      <c r="G52" s="622"/>
      <c r="H52" s="589"/>
      <c r="I52" s="589"/>
      <c r="J52" s="586"/>
      <c r="K52" s="82" t="s">
        <v>381</v>
      </c>
      <c r="L52" s="88" t="s">
        <v>359</v>
      </c>
      <c r="M52" s="595"/>
      <c r="N52" s="572"/>
      <c r="O52" s="574"/>
      <c r="P52" s="573"/>
      <c r="Q52" s="575"/>
      <c r="R52" s="586"/>
      <c r="S52" s="564"/>
      <c r="T52" s="626"/>
      <c r="U52" s="564"/>
      <c r="V52" s="564"/>
      <c r="W52" s="564"/>
      <c r="X52" s="626"/>
      <c r="Y52" s="564"/>
      <c r="Z52" s="564"/>
      <c r="AA52" s="564"/>
      <c r="AB52" s="566"/>
      <c r="AC52" s="127"/>
      <c r="AD52" s="127"/>
      <c r="AE52" s="127"/>
      <c r="AF52" s="589"/>
      <c r="AG52" s="693"/>
      <c r="AH52" s="796"/>
      <c r="AI52" s="801"/>
      <c r="AJ52" s="796"/>
      <c r="AK52" s="800"/>
      <c r="AL52" s="800"/>
      <c r="AM52" s="800"/>
      <c r="AN52" s="631"/>
      <c r="AO52" s="586"/>
      <c r="AP52" s="798"/>
      <c r="AQ52" s="627"/>
      <c r="AR52" s="627"/>
      <c r="AS52" s="810"/>
      <c r="AT52" s="811"/>
      <c r="AU52" s="577"/>
      <c r="AV52" s="577"/>
      <c r="AW52" s="577"/>
      <c r="AX52" s="577"/>
    </row>
    <row r="53" spans="1:50" ht="45" hidden="1" customHeight="1">
      <c r="A53" s="599"/>
      <c r="B53" s="600"/>
      <c r="C53" s="592" t="s">
        <v>430</v>
      </c>
      <c r="D53" s="592" t="s">
        <v>431</v>
      </c>
      <c r="E53" s="586"/>
      <c r="F53" s="586"/>
      <c r="G53" s="622"/>
      <c r="H53" s="589"/>
      <c r="I53" s="589"/>
      <c r="J53" s="586"/>
      <c r="K53" s="82" t="s">
        <v>385</v>
      </c>
      <c r="L53" s="88" t="s">
        <v>340</v>
      </c>
      <c r="M53" s="595"/>
      <c r="N53" s="572"/>
      <c r="O53" s="574"/>
      <c r="P53" s="573"/>
      <c r="Q53" s="575"/>
      <c r="R53" s="586"/>
      <c r="S53" s="564"/>
      <c r="T53" s="626"/>
      <c r="U53" s="564"/>
      <c r="V53" s="564"/>
      <c r="W53" s="564"/>
      <c r="X53" s="626"/>
      <c r="Y53" s="564"/>
      <c r="Z53" s="564"/>
      <c r="AA53" s="564"/>
      <c r="AB53" s="566"/>
      <c r="AC53" s="127"/>
      <c r="AD53" s="127"/>
      <c r="AE53" s="127"/>
      <c r="AF53" s="589"/>
      <c r="AG53" s="693"/>
      <c r="AH53" s="796"/>
      <c r="AI53" s="801"/>
      <c r="AJ53" s="796"/>
      <c r="AK53" s="800"/>
      <c r="AL53" s="800"/>
      <c r="AM53" s="800"/>
      <c r="AN53" s="631"/>
      <c r="AO53" s="586"/>
      <c r="AP53" s="798"/>
      <c r="AQ53" s="627"/>
      <c r="AR53" s="627"/>
      <c r="AS53" s="810"/>
      <c r="AT53" s="811"/>
      <c r="AU53" s="577"/>
      <c r="AV53" s="577"/>
      <c r="AW53" s="577"/>
      <c r="AX53" s="577"/>
    </row>
    <row r="54" spans="1:50" ht="45" hidden="1" customHeight="1">
      <c r="A54" s="599"/>
      <c r="B54" s="600"/>
      <c r="C54" s="593"/>
      <c r="D54" s="593"/>
      <c r="E54" s="586"/>
      <c r="F54" s="586"/>
      <c r="G54" s="623"/>
      <c r="H54" s="589"/>
      <c r="I54" s="589"/>
      <c r="J54" s="586"/>
      <c r="K54" s="82" t="s">
        <v>387</v>
      </c>
      <c r="L54" s="88" t="s">
        <v>340</v>
      </c>
      <c r="M54" s="595"/>
      <c r="N54" s="572"/>
      <c r="O54" s="574"/>
      <c r="P54" s="573"/>
      <c r="Q54" s="575"/>
      <c r="R54" s="586"/>
      <c r="S54" s="564"/>
      <c r="T54" s="626"/>
      <c r="U54" s="564"/>
      <c r="V54" s="564"/>
      <c r="W54" s="564"/>
      <c r="X54" s="626"/>
      <c r="Y54" s="564"/>
      <c r="Z54" s="564"/>
      <c r="AA54" s="564"/>
      <c r="AB54" s="567"/>
      <c r="AC54" s="129"/>
      <c r="AD54" s="129"/>
      <c r="AE54" s="129"/>
      <c r="AF54" s="590"/>
      <c r="AG54" s="694"/>
      <c r="AH54" s="796"/>
      <c r="AI54" s="801"/>
      <c r="AJ54" s="796"/>
      <c r="AK54" s="800"/>
      <c r="AL54" s="800"/>
      <c r="AM54" s="800"/>
      <c r="AN54" s="631"/>
      <c r="AO54" s="586"/>
      <c r="AP54" s="799"/>
      <c r="AQ54" s="627"/>
      <c r="AR54" s="627"/>
      <c r="AS54" s="810"/>
      <c r="AT54" s="811"/>
      <c r="AU54" s="577"/>
      <c r="AV54" s="577"/>
      <c r="AW54" s="577"/>
      <c r="AX54" s="577"/>
    </row>
    <row r="55" spans="1:50" ht="45" hidden="1" customHeight="1">
      <c r="A55" s="599"/>
      <c r="B55" s="600"/>
      <c r="C55" s="593"/>
      <c r="D55" s="593"/>
      <c r="E55" s="586"/>
      <c r="F55" s="586"/>
      <c r="G55" s="678" t="s">
        <v>432</v>
      </c>
      <c r="H55" s="589"/>
      <c r="I55" s="589"/>
      <c r="J55" s="586"/>
      <c r="K55" s="82" t="s">
        <v>390</v>
      </c>
      <c r="L55" s="88" t="s">
        <v>340</v>
      </c>
      <c r="M55" s="595"/>
      <c r="N55" s="572"/>
      <c r="O55" s="574"/>
      <c r="P55" s="573"/>
      <c r="Q55" s="591" t="s">
        <v>391</v>
      </c>
      <c r="R55" s="586"/>
      <c r="S55" s="565"/>
      <c r="T55" s="565"/>
      <c r="U55" s="565"/>
      <c r="V55" s="564"/>
      <c r="W55" s="564"/>
      <c r="X55" s="626"/>
      <c r="Y55" s="564"/>
      <c r="Z55" s="564"/>
      <c r="AA55" s="564"/>
      <c r="AB55" s="565"/>
      <c r="AC55" s="126"/>
      <c r="AD55" s="126"/>
      <c r="AE55" s="126"/>
      <c r="AF55" s="588"/>
      <c r="AG55" s="692"/>
      <c r="AH55" s="796"/>
      <c r="AI55" s="801"/>
      <c r="AJ55" s="796"/>
      <c r="AK55" s="800"/>
      <c r="AL55" s="800"/>
      <c r="AM55" s="800"/>
      <c r="AN55" s="631"/>
      <c r="AO55" s="586"/>
      <c r="AP55" s="802" t="s">
        <v>433</v>
      </c>
      <c r="AQ55" s="627"/>
      <c r="AR55" s="627"/>
      <c r="AS55" s="810"/>
      <c r="AT55" s="621" t="s">
        <v>434</v>
      </c>
      <c r="AU55" s="577"/>
      <c r="AV55" s="577"/>
      <c r="AW55" s="577"/>
      <c r="AX55" s="577"/>
    </row>
    <row r="56" spans="1:50" ht="45" hidden="1" customHeight="1">
      <c r="A56" s="599"/>
      <c r="B56" s="600"/>
      <c r="C56" s="593"/>
      <c r="D56" s="593"/>
      <c r="E56" s="586"/>
      <c r="F56" s="586"/>
      <c r="G56" s="679"/>
      <c r="H56" s="589"/>
      <c r="I56" s="589"/>
      <c r="J56" s="586"/>
      <c r="K56" s="83" t="s">
        <v>395</v>
      </c>
      <c r="L56" s="88" t="s">
        <v>340</v>
      </c>
      <c r="M56" s="595"/>
      <c r="N56" s="572"/>
      <c r="O56" s="574"/>
      <c r="P56" s="573"/>
      <c r="Q56" s="591"/>
      <c r="R56" s="586"/>
      <c r="S56" s="566"/>
      <c r="T56" s="566"/>
      <c r="U56" s="566"/>
      <c r="V56" s="564"/>
      <c r="W56" s="564"/>
      <c r="X56" s="626"/>
      <c r="Y56" s="564"/>
      <c r="Z56" s="564"/>
      <c r="AA56" s="564"/>
      <c r="AB56" s="566"/>
      <c r="AC56" s="127"/>
      <c r="AD56" s="127"/>
      <c r="AE56" s="127"/>
      <c r="AF56" s="589"/>
      <c r="AG56" s="693"/>
      <c r="AH56" s="796"/>
      <c r="AI56" s="801"/>
      <c r="AJ56" s="796"/>
      <c r="AK56" s="800"/>
      <c r="AL56" s="800"/>
      <c r="AM56" s="800"/>
      <c r="AN56" s="631"/>
      <c r="AO56" s="586"/>
      <c r="AP56" s="802"/>
      <c r="AQ56" s="627"/>
      <c r="AR56" s="627"/>
      <c r="AS56" s="810"/>
      <c r="AT56" s="622"/>
      <c r="AU56" s="577"/>
      <c r="AV56" s="577"/>
      <c r="AW56" s="577"/>
      <c r="AX56" s="577"/>
    </row>
    <row r="57" spans="1:50" ht="45" hidden="1" customHeight="1">
      <c r="A57" s="599"/>
      <c r="B57" s="600"/>
      <c r="C57" s="593"/>
      <c r="D57" s="593"/>
      <c r="E57" s="586"/>
      <c r="F57" s="586"/>
      <c r="G57" s="679"/>
      <c r="H57" s="589"/>
      <c r="I57" s="589"/>
      <c r="J57" s="586"/>
      <c r="K57" s="83" t="s">
        <v>397</v>
      </c>
      <c r="L57" s="88" t="s">
        <v>340</v>
      </c>
      <c r="M57" s="595"/>
      <c r="N57" s="572"/>
      <c r="O57" s="574"/>
      <c r="P57" s="573"/>
      <c r="Q57" s="591"/>
      <c r="R57" s="586"/>
      <c r="S57" s="566"/>
      <c r="T57" s="566"/>
      <c r="U57" s="566"/>
      <c r="V57" s="564"/>
      <c r="W57" s="564"/>
      <c r="X57" s="626"/>
      <c r="Y57" s="564"/>
      <c r="Z57" s="564"/>
      <c r="AA57" s="564"/>
      <c r="AB57" s="566"/>
      <c r="AC57" s="127"/>
      <c r="AD57" s="127"/>
      <c r="AE57" s="127"/>
      <c r="AF57" s="589"/>
      <c r="AG57" s="693"/>
      <c r="AH57" s="796"/>
      <c r="AI57" s="801"/>
      <c r="AJ57" s="796"/>
      <c r="AK57" s="800"/>
      <c r="AL57" s="800"/>
      <c r="AM57" s="800"/>
      <c r="AN57" s="631"/>
      <c r="AO57" s="586"/>
      <c r="AP57" s="802"/>
      <c r="AQ57" s="627"/>
      <c r="AR57" s="627"/>
      <c r="AS57" s="810"/>
      <c r="AT57" s="622"/>
      <c r="AU57" s="577"/>
      <c r="AV57" s="577"/>
      <c r="AW57" s="577"/>
      <c r="AX57" s="577"/>
    </row>
    <row r="58" spans="1:50" ht="45" hidden="1" customHeight="1">
      <c r="A58" s="599"/>
      <c r="B58" s="600"/>
      <c r="C58" s="593"/>
      <c r="D58" s="593"/>
      <c r="E58" s="586"/>
      <c r="F58" s="586"/>
      <c r="G58" s="679"/>
      <c r="H58" s="589"/>
      <c r="I58" s="589"/>
      <c r="J58" s="586"/>
      <c r="K58" s="83" t="s">
        <v>398</v>
      </c>
      <c r="L58" s="88" t="s">
        <v>340</v>
      </c>
      <c r="M58" s="595"/>
      <c r="N58" s="572"/>
      <c r="O58" s="574"/>
      <c r="P58" s="573"/>
      <c r="Q58" s="591"/>
      <c r="R58" s="586"/>
      <c r="S58" s="566"/>
      <c r="T58" s="566"/>
      <c r="U58" s="566"/>
      <c r="V58" s="564"/>
      <c r="W58" s="564"/>
      <c r="X58" s="626"/>
      <c r="Y58" s="564"/>
      <c r="Z58" s="564"/>
      <c r="AA58" s="564"/>
      <c r="AB58" s="566"/>
      <c r="AC58" s="127"/>
      <c r="AD58" s="127"/>
      <c r="AE58" s="127"/>
      <c r="AF58" s="589"/>
      <c r="AG58" s="693"/>
      <c r="AH58" s="796"/>
      <c r="AI58" s="801"/>
      <c r="AJ58" s="796"/>
      <c r="AK58" s="800"/>
      <c r="AL58" s="800"/>
      <c r="AM58" s="800"/>
      <c r="AN58" s="631"/>
      <c r="AO58" s="586"/>
      <c r="AP58" s="802"/>
      <c r="AQ58" s="627"/>
      <c r="AR58" s="627"/>
      <c r="AS58" s="810"/>
      <c r="AT58" s="622"/>
      <c r="AU58" s="577"/>
      <c r="AV58" s="577"/>
      <c r="AW58" s="577"/>
      <c r="AX58" s="577"/>
    </row>
    <row r="59" spans="1:50" ht="45" hidden="1" customHeight="1">
      <c r="A59" s="599"/>
      <c r="B59" s="600"/>
      <c r="C59" s="593"/>
      <c r="D59" s="593"/>
      <c r="E59" s="586"/>
      <c r="F59" s="586"/>
      <c r="G59" s="679"/>
      <c r="H59" s="589"/>
      <c r="I59" s="589"/>
      <c r="J59" s="586"/>
      <c r="K59" s="83" t="s">
        <v>399</v>
      </c>
      <c r="L59" s="84" t="s">
        <v>359</v>
      </c>
      <c r="M59" s="595"/>
      <c r="N59" s="572"/>
      <c r="O59" s="574"/>
      <c r="P59" s="573"/>
      <c r="Q59" s="591"/>
      <c r="R59" s="586"/>
      <c r="S59" s="566"/>
      <c r="T59" s="566"/>
      <c r="U59" s="566"/>
      <c r="V59" s="564"/>
      <c r="W59" s="564"/>
      <c r="X59" s="626"/>
      <c r="Y59" s="564"/>
      <c r="Z59" s="564"/>
      <c r="AA59" s="564"/>
      <c r="AB59" s="566"/>
      <c r="AC59" s="127"/>
      <c r="AD59" s="127"/>
      <c r="AE59" s="127"/>
      <c r="AF59" s="589"/>
      <c r="AG59" s="693"/>
      <c r="AH59" s="796"/>
      <c r="AI59" s="801"/>
      <c r="AJ59" s="796"/>
      <c r="AK59" s="800"/>
      <c r="AL59" s="800"/>
      <c r="AM59" s="800"/>
      <c r="AN59" s="631"/>
      <c r="AO59" s="586"/>
      <c r="AP59" s="802"/>
      <c r="AQ59" s="627"/>
      <c r="AR59" s="627"/>
      <c r="AS59" s="810"/>
      <c r="AT59" s="622"/>
      <c r="AU59" s="577"/>
      <c r="AV59" s="577"/>
      <c r="AW59" s="577"/>
      <c r="AX59" s="577"/>
    </row>
    <row r="60" spans="1:50" ht="12" hidden="1" customHeight="1">
      <c r="A60" s="599"/>
      <c r="B60" s="600"/>
      <c r="C60" s="593"/>
      <c r="D60" s="593"/>
      <c r="E60" s="586"/>
      <c r="F60" s="586"/>
      <c r="G60" s="679"/>
      <c r="H60" s="589"/>
      <c r="I60" s="589"/>
      <c r="J60" s="586"/>
      <c r="K60" s="83" t="s">
        <v>400</v>
      </c>
      <c r="L60" s="88" t="s">
        <v>359</v>
      </c>
      <c r="M60" s="595"/>
      <c r="N60" s="572"/>
      <c r="O60" s="574"/>
      <c r="P60" s="573"/>
      <c r="Q60" s="591"/>
      <c r="R60" s="586"/>
      <c r="S60" s="566"/>
      <c r="T60" s="566"/>
      <c r="U60" s="566"/>
      <c r="V60" s="564"/>
      <c r="W60" s="564"/>
      <c r="X60" s="626"/>
      <c r="Y60" s="564"/>
      <c r="Z60" s="564"/>
      <c r="AA60" s="564"/>
      <c r="AB60" s="566"/>
      <c r="AC60" s="127"/>
      <c r="AD60" s="127"/>
      <c r="AE60" s="127"/>
      <c r="AF60" s="589"/>
      <c r="AG60" s="693"/>
      <c r="AH60" s="796"/>
      <c r="AI60" s="801"/>
      <c r="AJ60" s="796"/>
      <c r="AK60" s="800"/>
      <c r="AL60" s="800"/>
      <c r="AM60" s="800"/>
      <c r="AN60" s="631"/>
      <c r="AO60" s="586"/>
      <c r="AP60" s="802"/>
      <c r="AQ60" s="627"/>
      <c r="AR60" s="627"/>
      <c r="AS60" s="810"/>
      <c r="AT60" s="622"/>
      <c r="AU60" s="577"/>
      <c r="AV60" s="577"/>
      <c r="AW60" s="577"/>
      <c r="AX60" s="577"/>
    </row>
    <row r="61" spans="1:50" ht="45" hidden="1" customHeight="1">
      <c r="A61" s="599"/>
      <c r="B61" s="600"/>
      <c r="C61" s="593"/>
      <c r="D61" s="593"/>
      <c r="E61" s="586"/>
      <c r="F61" s="586"/>
      <c r="G61" s="679"/>
      <c r="H61" s="589"/>
      <c r="I61" s="589"/>
      <c r="J61" s="586"/>
      <c r="K61" s="83" t="s">
        <v>401</v>
      </c>
      <c r="L61" s="88" t="s">
        <v>359</v>
      </c>
      <c r="M61" s="595"/>
      <c r="N61" s="572"/>
      <c r="O61" s="574"/>
      <c r="P61" s="573"/>
      <c r="Q61" s="591"/>
      <c r="R61" s="586"/>
      <c r="S61" s="566"/>
      <c r="T61" s="566"/>
      <c r="U61" s="566"/>
      <c r="V61" s="564"/>
      <c r="W61" s="564"/>
      <c r="X61" s="626"/>
      <c r="Y61" s="564"/>
      <c r="Z61" s="564"/>
      <c r="AA61" s="564"/>
      <c r="AB61" s="566"/>
      <c r="AC61" s="127"/>
      <c r="AD61" s="127"/>
      <c r="AE61" s="127"/>
      <c r="AF61" s="589"/>
      <c r="AG61" s="693"/>
      <c r="AH61" s="796"/>
      <c r="AI61" s="801"/>
      <c r="AJ61" s="796"/>
      <c r="AK61" s="800"/>
      <c r="AL61" s="800"/>
      <c r="AM61" s="800"/>
      <c r="AN61" s="631"/>
      <c r="AO61" s="586"/>
      <c r="AP61" s="802"/>
      <c r="AQ61" s="627"/>
      <c r="AR61" s="627"/>
      <c r="AS61" s="810"/>
      <c r="AT61" s="622"/>
      <c r="AU61" s="577"/>
      <c r="AV61" s="577"/>
      <c r="AW61" s="577"/>
      <c r="AX61" s="577"/>
    </row>
    <row r="62" spans="1:50" ht="69.75" customHeight="1" thickBot="1">
      <c r="A62" s="599"/>
      <c r="B62" s="600"/>
      <c r="C62" s="611"/>
      <c r="D62" s="611"/>
      <c r="E62" s="586"/>
      <c r="F62" s="586"/>
      <c r="G62" s="680"/>
      <c r="H62" s="590"/>
      <c r="I62" s="590"/>
      <c r="J62" s="586"/>
      <c r="K62" s="83" t="s">
        <v>402</v>
      </c>
      <c r="L62" s="88" t="s">
        <v>359</v>
      </c>
      <c r="M62" s="595"/>
      <c r="N62" s="572"/>
      <c r="O62" s="574"/>
      <c r="P62" s="573"/>
      <c r="Q62" s="591"/>
      <c r="R62" s="586"/>
      <c r="S62" s="567"/>
      <c r="T62" s="567"/>
      <c r="U62" s="567"/>
      <c r="V62" s="564"/>
      <c r="W62" s="564"/>
      <c r="X62" s="626"/>
      <c r="Y62" s="564"/>
      <c r="Z62" s="564"/>
      <c r="AA62" s="564"/>
      <c r="AB62" s="567"/>
      <c r="AC62" s="129"/>
      <c r="AD62" s="129"/>
      <c r="AE62" s="129"/>
      <c r="AF62" s="590"/>
      <c r="AG62" s="694"/>
      <c r="AH62" s="796"/>
      <c r="AI62" s="801"/>
      <c r="AJ62" s="796"/>
      <c r="AK62" s="800"/>
      <c r="AL62" s="800"/>
      <c r="AM62" s="800"/>
      <c r="AN62" s="631"/>
      <c r="AO62" s="586"/>
      <c r="AP62" s="802"/>
      <c r="AQ62" s="627"/>
      <c r="AR62" s="627"/>
      <c r="AS62" s="810"/>
      <c r="AT62" s="623"/>
      <c r="AU62" s="786"/>
      <c r="AV62" s="786"/>
      <c r="AW62" s="786"/>
      <c r="AX62" s="786"/>
    </row>
    <row r="63" spans="1:50" ht="102.75" customHeight="1" thickBot="1">
      <c r="A63" s="599">
        <v>4</v>
      </c>
      <c r="B63" s="648" t="s">
        <v>435</v>
      </c>
      <c r="C63" s="592" t="s">
        <v>436</v>
      </c>
      <c r="D63" s="592" t="s">
        <v>437</v>
      </c>
      <c r="E63" s="586" t="s">
        <v>438</v>
      </c>
      <c r="F63" s="588" t="s">
        <v>334</v>
      </c>
      <c r="G63" s="587" t="s">
        <v>439</v>
      </c>
      <c r="H63" s="586" t="s">
        <v>423</v>
      </c>
      <c r="I63" s="588" t="s">
        <v>440</v>
      </c>
      <c r="J63" s="586" t="s">
        <v>441</v>
      </c>
      <c r="K63" s="82" t="s">
        <v>339</v>
      </c>
      <c r="L63" s="88" t="s">
        <v>340</v>
      </c>
      <c r="M63" s="595">
        <f>COUNTIF(L63:L81,"Si")</f>
        <v>11</v>
      </c>
      <c r="N63" s="572" t="str">
        <f>+IF(AND(M63&lt;6,M63&gt;0),"Moderado",IF(AND(M63&lt;12,M63&gt;5),"Mayor",IF(AND(M63&lt;20,M63&gt;11),"Catastrófico","Responda las Preguntas de Impacto")))</f>
        <v>Mayor</v>
      </c>
      <c r="O63" s="574" t="str">
        <f>IF(AND(EXACT(J63,"Rara vez"),(EXACT(N63,"Moderado"))),"Moderado",IF(AND(EXACT(J63,"Rara vez"),(EXACT(N63,"Mayor"))),"Alto",IF(AND(EXACT(J63,"Rara vez"),(EXACT(N63,"Catastrófico"))),"Extremo",IF(AND(EXACT(J63,"Improbable"),(EXACT(N63,"Moderado"))),"Moderado",IF(AND(EXACT(J63,"Improbable"),(EXACT(N63,"Mayor"))),"Alto",IF(AND(EXACT(J63,"Improbable"),(EXACT(N63,"Catastrófico"))),"Extremo",IF(AND(EXACT(J63,"Posible"),(EXACT(N63,"Moderado"))),"Alto",IF(AND(EXACT(J63,"Posible"),(EXACT(N63,"Mayor"))),"Extremo",IF(AND(EXACT(J63,"Posible"),(EXACT(N63,"Catastrófico"))),"Extremo",IF(AND(EXACT(J63,"Probable"),(EXACT(N63,"Moderado"))),"Alto",IF(AND(EXACT(J63,"Probable"),(EXACT(N63,"Mayor"))),"Extremo",IF(AND(EXACT(J63,"Probable"),(EXACT(N63,"Catastrófico"))),"Extremo",IF(AND(EXACT(J63,"Casi Seguro"),(EXACT(N63,"Moderado"))),"Extremo",IF(AND(EXACT(J63,"Casi Seguro"),(EXACT(N63,"Mayor"))),"Extremo",IF(AND(EXACT(J63,"Casi Seguro"),(EXACT(N63,"Catastrófico"))),"Extremo","")))))))))))))))</f>
        <v>Extremo</v>
      </c>
      <c r="P63" s="573" t="s">
        <v>341</v>
      </c>
      <c r="Q63" s="591" t="s">
        <v>442</v>
      </c>
      <c r="R63" s="586" t="s">
        <v>343</v>
      </c>
      <c r="S63" s="130" t="s">
        <v>344</v>
      </c>
      <c r="T63" s="131" t="s">
        <v>345</v>
      </c>
      <c r="U63" s="130">
        <f>+IFERROR(VLOOKUP(T63,[3]DATOS!$E$2:$F$17,2,FALSE),"")</f>
        <v>15</v>
      </c>
      <c r="V63" s="564">
        <f>SUM(U63:U69)</f>
        <v>100</v>
      </c>
      <c r="W63" s="564" t="str">
        <f>+IF(AND(V63&lt;=100,V63&gt;=96),"Fuerte",IF(AND(V63&lt;=95,V63&gt;=86),"Moderado",IF(AND(V63&lt;=85,M63&gt;=0),"Débil"," ")))</f>
        <v>Fuerte</v>
      </c>
      <c r="X63" s="626" t="s">
        <v>346</v>
      </c>
      <c r="Y63" s="564" t="str">
        <f>IF(AND(EXACT(W63,"Fuerte"),(EXACT(X63,"Fuerte"))),"Fuerte",IF(AND(EXACT(W63,"Fuerte"),(EXACT(X63,"Moderado"))),"Moderado",IF(AND(EXACT(W63,"Fuerte"),(EXACT(X63,"Débil"))),"Débil",IF(AND(EXACT(W63,"Moderado"),(EXACT(X63,"Fuerte"))),"Moderado",IF(AND(EXACT(W63,"Moderado"),(EXACT(X63,"Moderado"))),"Moderado",IF(AND(EXACT(W63,"Moderado"),(EXACT(X63,"Débil"))),"Débil",IF(AND(EXACT(W63,"Débil"),(EXACT(X63,"Fuerte"))),"Débil",IF(AND(EXACT(W63,"Débil"),(EXACT(X63,"Moderado"))),"Débil",IF(AND(EXACT(W63,"Débil"),(EXACT(X63,"Débil"))),"Débil",)))))))))</f>
        <v>Fuerte</v>
      </c>
      <c r="Z63" s="564">
        <f>IF(Y63="Fuerte",100,IF(Y63="Moderado",50,IF(Y63="Débil",0)))</f>
        <v>100</v>
      </c>
      <c r="AA63" s="564">
        <f>AVERAGE(Z63:Z81)</f>
        <v>100</v>
      </c>
      <c r="AB63" s="565" t="s">
        <v>22</v>
      </c>
      <c r="AC63" s="568">
        <v>0.33</v>
      </c>
      <c r="AD63" s="568">
        <v>0.33</v>
      </c>
      <c r="AE63" s="568">
        <v>0.34</v>
      </c>
      <c r="AF63" s="588" t="s">
        <v>443</v>
      </c>
      <c r="AG63" s="692" t="s">
        <v>444</v>
      </c>
      <c r="AH63" s="796" t="str">
        <f>+IF(AA63=100,"Fuerte",IF(AND(AA63&lt;=99,AA63&gt;=50),"Moderado",IF(AA63&lt;50,"Débil"," ")))</f>
        <v>Fuerte</v>
      </c>
      <c r="AI63" s="801" t="s">
        <v>349</v>
      </c>
      <c r="AJ63" s="796" t="s">
        <v>350</v>
      </c>
      <c r="AK63" s="800" t="str">
        <f>IF(AND(OR(AJ63="Directamente",AJ63="Indirectamente",AJ63="No Disminuye"),(AH63="Fuerte"),(AI63="Directamente"),(OR(J63="Rara vez",J63="Improbable",J63="Posible"))),"Rara vez",IF(AND(OR(AJ63="Directamente",AJ63="Indirectamente",AJ63="No Disminuye"),(AH63="Fuerte"),(AI63="Directamente"),(J63="Probable")),"Improbable",IF(AND(OR(AJ63="Directamente",AJ63="Indirectamente",AJ63="No Disminuye"),(AH63="Fuerte"),(AI63="Directamente"),(J63="Casi Seguro")),"Posible",IF(AND(AJ63="Directamente",AI63="No disminuye",AH63="Fuerte"),J63,IF(AND(OR(AJ63="Directamente",AJ63="Indirectamente",AJ63="No Disminuye"),AH63="Moderado",AI63="Directamente",(OR(J63="Rara vez",J63="Improbable"))),"Rara vez",IF(AND(OR(AJ63="Directamente",AJ63="Indirectamente",AJ63="No Disminuye"),(AH63="Moderado"),(AI63="Directamente"),(J63="Posible")),"Improbable",IF(AND(OR(AJ63="Directamente",AJ63="Indirectamente",AJ63="No Disminuye"),(AH63="Moderado"),(AI63="Directamente"),(J63="Probable")),"Posible",IF(AND(OR(AJ63="Directamente",AJ63="Indirectamente",AJ63="No Disminuye"),(AH63="Moderado"),(AI63="Directamente"),(J63="Casi Seguro")),"Probable",IF(AND(AJ63="Directamente",AI63="No disminuye",AH63="Moderado"),J63,IF(AH63="Débil",J63," ESTA COMBINACION NO ESTÁ CONTEMPLADA EN LA METODOLOGÍA "))))))))))</f>
        <v>Rara vez</v>
      </c>
      <c r="AL63" s="800" t="str">
        <f>IF(AND(OR(AJ63="Directamente",AJ63="Indirectamente",AJ63="No Disminuye"),AH63="Moderado",AI63="Directamente",(OR(J63="Raro",J63="Improbable"))),"Raro",IF(AND(OR(AJ63="Directamente",AJ63="Indirectamente",AJ63="No Disminuye"),(AH63="Moderado"),(AI63="Directamente"),(J63="Posible")),"Improbable",IF(AND(OR(AJ63="Directamente",AJ63="Indirectamente",AJ63="No Disminuye"),(AH63="Moderado"),(AI63="Directamente"),(J63="Probable")),"Posible",IF(AND(OR(AJ63="Directamente",AJ63="Indirectamente",AJ63="No Disminuye"),(AH63="Moderado"),(AI63="Directamente"),(J63="Casi Seguro")),"Probable",IF(AND(AJ63="Directamente",AI63="No disminuye",AH63="Moderado"),J63," ")))))</f>
        <v xml:space="preserve"> </v>
      </c>
      <c r="AM63" s="800" t="str">
        <f>N63</f>
        <v>Mayor</v>
      </c>
      <c r="AN63" s="631" t="str">
        <f>IF(AND(EXACT(AK63,"Rara vez"),(EXACT(AM63,"Moderado"))),"Moderado",IF(AND(EXACT(AK63,"Rara vez"),(EXACT(AM63,"Mayor"))),"Alto",IF(AND(EXACT(AK63,"Rara vez"),(EXACT(AM63,"Catastrófico"))),"Extremo",IF(AND(EXACT(AK63,"Improbable"),(EXACT(AM63,"Moderado"))),"Moderado",IF(AND(EXACT(AK63,"Improbable"),(EXACT(AM63,"Mayor"))),"Alto",IF(AND(EXACT(AK63,"Improbable"),(EXACT(AM63,"Catastrófico"))),"Extremo",IF(AND(EXACT(AK63,"Posible"),(EXACT(AM63,"Moderado"))),"Alto",IF(AND(EXACT(AK63,"Posible"),(EXACT(AM63,"Mayor"))),"Extremo",IF(AND(EXACT(AK63,"Posible"),(EXACT(AM63,"Catastrófico"))),"Extremo",IF(AND(EXACT(AK63,"Probable"),(EXACT(AM63,"Moderado"))),"Alto",IF(AND(EXACT(AK63,"Probable"),(EXACT(AM63,"Mayor"))),"Extremo",IF(AND(EXACT(AK63,"Probable"),(EXACT(AM63,"Catastrófico"))),"Extremo",IF(AND(EXACT(AK63,"Casi Seguro"),(EXACT(AM63,"Moderado"))),"Extremo",IF(AND(EXACT(AK63,"Casi Seguro"),(EXACT(AM63,"Mayor"))),"Extremo",IF(AND(EXACT(AK63,"Casi Seguro"),(EXACT(AM63,"Catastrófico"))),"Extremo","")))))))))))))))</f>
        <v>Alto</v>
      </c>
      <c r="AO63" s="586" t="s">
        <v>341</v>
      </c>
      <c r="AP63" s="797" t="s">
        <v>445</v>
      </c>
      <c r="AQ63" s="627">
        <v>45292</v>
      </c>
      <c r="AR63" s="627">
        <v>45657</v>
      </c>
      <c r="AS63" s="810" t="s">
        <v>443</v>
      </c>
      <c r="AT63" s="811" t="s">
        <v>446</v>
      </c>
      <c r="AU63" s="778"/>
      <c r="AV63" s="778"/>
      <c r="AW63" s="243"/>
      <c r="AX63" s="778"/>
    </row>
    <row r="64" spans="1:50" ht="30" hidden="1" customHeight="1">
      <c r="A64" s="599"/>
      <c r="B64" s="649"/>
      <c r="C64" s="593"/>
      <c r="D64" s="593"/>
      <c r="E64" s="586"/>
      <c r="F64" s="589"/>
      <c r="G64" s="587"/>
      <c r="H64" s="586"/>
      <c r="I64" s="589"/>
      <c r="J64" s="586"/>
      <c r="K64" s="82" t="s">
        <v>354</v>
      </c>
      <c r="L64" s="88" t="s">
        <v>359</v>
      </c>
      <c r="M64" s="595"/>
      <c r="N64" s="572"/>
      <c r="O64" s="574"/>
      <c r="P64" s="573"/>
      <c r="Q64" s="591"/>
      <c r="R64" s="586"/>
      <c r="S64" s="130" t="s">
        <v>355</v>
      </c>
      <c r="T64" s="131" t="s">
        <v>356</v>
      </c>
      <c r="U64" s="130">
        <f>+IFERROR(VLOOKUP(T64,[3]DATOS!$E$2:$F$17,2,FALSE),"")</f>
        <v>15</v>
      </c>
      <c r="V64" s="564"/>
      <c r="W64" s="564"/>
      <c r="X64" s="626"/>
      <c r="Y64" s="564"/>
      <c r="Z64" s="564"/>
      <c r="AA64" s="564"/>
      <c r="AB64" s="566"/>
      <c r="AC64" s="689"/>
      <c r="AD64" s="689"/>
      <c r="AE64" s="689"/>
      <c r="AF64" s="589"/>
      <c r="AG64" s="693"/>
      <c r="AH64" s="796"/>
      <c r="AI64" s="801"/>
      <c r="AJ64" s="796"/>
      <c r="AK64" s="800"/>
      <c r="AL64" s="800"/>
      <c r="AM64" s="800"/>
      <c r="AN64" s="631"/>
      <c r="AO64" s="586"/>
      <c r="AP64" s="798"/>
      <c r="AQ64" s="627"/>
      <c r="AR64" s="627"/>
      <c r="AS64" s="810"/>
      <c r="AT64" s="811"/>
      <c r="AU64" s="776"/>
      <c r="AV64" s="776"/>
      <c r="AW64" s="244"/>
      <c r="AX64" s="776"/>
    </row>
    <row r="65" spans="1:50" ht="30" hidden="1" customHeight="1">
      <c r="A65" s="599"/>
      <c r="B65" s="649"/>
      <c r="C65" s="593"/>
      <c r="D65" s="593"/>
      <c r="E65" s="586"/>
      <c r="F65" s="589"/>
      <c r="G65" s="587"/>
      <c r="H65" s="586"/>
      <c r="I65" s="589"/>
      <c r="J65" s="586"/>
      <c r="K65" s="82" t="s">
        <v>358</v>
      </c>
      <c r="L65" s="88" t="s">
        <v>359</v>
      </c>
      <c r="M65" s="595"/>
      <c r="N65" s="572"/>
      <c r="O65" s="574"/>
      <c r="P65" s="573"/>
      <c r="Q65" s="591"/>
      <c r="R65" s="586"/>
      <c r="S65" s="130" t="s">
        <v>360</v>
      </c>
      <c r="T65" s="131" t="s">
        <v>361</v>
      </c>
      <c r="U65" s="130">
        <f>+IFERROR(VLOOKUP(T65,[3]DATOS!$E$2:$F$17,2,FALSE),"")</f>
        <v>15</v>
      </c>
      <c r="V65" s="564"/>
      <c r="W65" s="564"/>
      <c r="X65" s="626"/>
      <c r="Y65" s="564"/>
      <c r="Z65" s="564"/>
      <c r="AA65" s="564"/>
      <c r="AB65" s="566"/>
      <c r="AC65" s="689"/>
      <c r="AD65" s="689"/>
      <c r="AE65" s="689"/>
      <c r="AF65" s="589"/>
      <c r="AG65" s="693"/>
      <c r="AH65" s="796"/>
      <c r="AI65" s="801"/>
      <c r="AJ65" s="796"/>
      <c r="AK65" s="800"/>
      <c r="AL65" s="800"/>
      <c r="AM65" s="800"/>
      <c r="AN65" s="631"/>
      <c r="AO65" s="586"/>
      <c r="AP65" s="798"/>
      <c r="AQ65" s="627"/>
      <c r="AR65" s="627"/>
      <c r="AS65" s="810"/>
      <c r="AT65" s="811"/>
      <c r="AU65" s="776"/>
      <c r="AV65" s="776"/>
      <c r="AW65" s="244"/>
      <c r="AX65" s="776"/>
    </row>
    <row r="66" spans="1:50" ht="30" hidden="1" customHeight="1">
      <c r="A66" s="599"/>
      <c r="B66" s="649"/>
      <c r="C66" s="593"/>
      <c r="D66" s="593"/>
      <c r="E66" s="586"/>
      <c r="F66" s="589"/>
      <c r="G66" s="587"/>
      <c r="H66" s="586"/>
      <c r="I66" s="589"/>
      <c r="J66" s="586"/>
      <c r="K66" s="82" t="s">
        <v>363</v>
      </c>
      <c r="L66" s="88" t="s">
        <v>359</v>
      </c>
      <c r="M66" s="595"/>
      <c r="N66" s="572"/>
      <c r="O66" s="574"/>
      <c r="P66" s="573"/>
      <c r="Q66" s="591"/>
      <c r="R66" s="586"/>
      <c r="S66" s="130" t="s">
        <v>364</v>
      </c>
      <c r="T66" s="131" t="s">
        <v>365</v>
      </c>
      <c r="U66" s="130">
        <f>+IFERROR(VLOOKUP(T66,[3]DATOS!$E$2:$F$17,2,FALSE),"")</f>
        <v>15</v>
      </c>
      <c r="V66" s="564"/>
      <c r="W66" s="564"/>
      <c r="X66" s="626"/>
      <c r="Y66" s="564"/>
      <c r="Z66" s="564"/>
      <c r="AA66" s="564"/>
      <c r="AB66" s="566"/>
      <c r="AC66" s="689"/>
      <c r="AD66" s="689"/>
      <c r="AE66" s="689"/>
      <c r="AF66" s="589"/>
      <c r="AG66" s="693"/>
      <c r="AH66" s="796"/>
      <c r="AI66" s="801"/>
      <c r="AJ66" s="796"/>
      <c r="AK66" s="800"/>
      <c r="AL66" s="800"/>
      <c r="AM66" s="800"/>
      <c r="AN66" s="631"/>
      <c r="AO66" s="586"/>
      <c r="AP66" s="798"/>
      <c r="AQ66" s="627"/>
      <c r="AR66" s="627"/>
      <c r="AS66" s="810"/>
      <c r="AT66" s="811"/>
      <c r="AU66" s="776"/>
      <c r="AV66" s="776"/>
      <c r="AW66" s="244"/>
      <c r="AX66" s="776"/>
    </row>
    <row r="67" spans="1:50" ht="30" hidden="1" customHeight="1">
      <c r="A67" s="599"/>
      <c r="B67" s="649"/>
      <c r="C67" s="593"/>
      <c r="D67" s="593"/>
      <c r="E67" s="586"/>
      <c r="F67" s="589"/>
      <c r="G67" s="587"/>
      <c r="H67" s="586"/>
      <c r="I67" s="589"/>
      <c r="J67" s="586"/>
      <c r="K67" s="82" t="s">
        <v>367</v>
      </c>
      <c r="L67" s="88" t="s">
        <v>340</v>
      </c>
      <c r="M67" s="595"/>
      <c r="N67" s="572"/>
      <c r="O67" s="574"/>
      <c r="P67" s="573"/>
      <c r="Q67" s="591"/>
      <c r="R67" s="586"/>
      <c r="S67" s="130" t="s">
        <v>368</v>
      </c>
      <c r="T67" s="131" t="s">
        <v>369</v>
      </c>
      <c r="U67" s="130">
        <f>+IFERROR(VLOOKUP(T67,[3]DATOS!$E$2:$F$17,2,FALSE),"")</f>
        <v>15</v>
      </c>
      <c r="V67" s="564"/>
      <c r="W67" s="564"/>
      <c r="X67" s="626"/>
      <c r="Y67" s="564"/>
      <c r="Z67" s="564"/>
      <c r="AA67" s="564"/>
      <c r="AB67" s="566"/>
      <c r="AC67" s="689"/>
      <c r="AD67" s="689"/>
      <c r="AE67" s="689"/>
      <c r="AF67" s="589"/>
      <c r="AG67" s="693"/>
      <c r="AH67" s="796"/>
      <c r="AI67" s="801"/>
      <c r="AJ67" s="796"/>
      <c r="AK67" s="800"/>
      <c r="AL67" s="800"/>
      <c r="AM67" s="800"/>
      <c r="AN67" s="631"/>
      <c r="AO67" s="586"/>
      <c r="AP67" s="798"/>
      <c r="AQ67" s="627"/>
      <c r="AR67" s="627"/>
      <c r="AS67" s="810"/>
      <c r="AT67" s="811"/>
      <c r="AU67" s="776"/>
      <c r="AV67" s="776"/>
      <c r="AW67" s="244"/>
      <c r="AX67" s="776"/>
    </row>
    <row r="68" spans="1:50" ht="30" hidden="1" customHeight="1">
      <c r="A68" s="599"/>
      <c r="B68" s="649"/>
      <c r="C68" s="593"/>
      <c r="D68" s="593"/>
      <c r="E68" s="586"/>
      <c r="F68" s="589"/>
      <c r="G68" s="587"/>
      <c r="H68" s="586"/>
      <c r="I68" s="589"/>
      <c r="J68" s="586"/>
      <c r="K68" s="82" t="s">
        <v>371</v>
      </c>
      <c r="L68" s="88" t="s">
        <v>340</v>
      </c>
      <c r="M68" s="595"/>
      <c r="N68" s="572"/>
      <c r="O68" s="574"/>
      <c r="P68" s="573"/>
      <c r="Q68" s="591"/>
      <c r="R68" s="586"/>
      <c r="S68" s="130" t="s">
        <v>372</v>
      </c>
      <c r="T68" s="131" t="s">
        <v>373</v>
      </c>
      <c r="U68" s="130">
        <f>+IFERROR(VLOOKUP(T68,[3]DATOS!$E$2:$F$17,2,FALSE),"")</f>
        <v>15</v>
      </c>
      <c r="V68" s="564"/>
      <c r="W68" s="564"/>
      <c r="X68" s="626"/>
      <c r="Y68" s="564"/>
      <c r="Z68" s="564"/>
      <c r="AA68" s="564"/>
      <c r="AB68" s="566"/>
      <c r="AC68" s="689"/>
      <c r="AD68" s="689"/>
      <c r="AE68" s="689"/>
      <c r="AF68" s="589"/>
      <c r="AG68" s="693"/>
      <c r="AH68" s="796"/>
      <c r="AI68" s="801"/>
      <c r="AJ68" s="796"/>
      <c r="AK68" s="800"/>
      <c r="AL68" s="800"/>
      <c r="AM68" s="800"/>
      <c r="AN68" s="631"/>
      <c r="AO68" s="586"/>
      <c r="AP68" s="798"/>
      <c r="AQ68" s="627"/>
      <c r="AR68" s="627"/>
      <c r="AS68" s="810"/>
      <c r="AT68" s="811"/>
      <c r="AU68" s="776"/>
      <c r="AV68" s="776"/>
      <c r="AW68" s="244"/>
      <c r="AX68" s="776"/>
    </row>
    <row r="69" spans="1:50" ht="30" hidden="1" customHeight="1">
      <c r="A69" s="599"/>
      <c r="B69" s="649"/>
      <c r="C69" s="593"/>
      <c r="D69" s="593"/>
      <c r="E69" s="586"/>
      <c r="F69" s="589"/>
      <c r="G69" s="587"/>
      <c r="H69" s="586"/>
      <c r="I69" s="589"/>
      <c r="J69" s="586"/>
      <c r="K69" s="82" t="s">
        <v>375</v>
      </c>
      <c r="L69" s="88" t="s">
        <v>359</v>
      </c>
      <c r="M69" s="595"/>
      <c r="N69" s="572"/>
      <c r="O69" s="574"/>
      <c r="P69" s="573"/>
      <c r="Q69" s="591"/>
      <c r="R69" s="586"/>
      <c r="S69" s="130" t="s">
        <v>376</v>
      </c>
      <c r="T69" s="131" t="s">
        <v>377</v>
      </c>
      <c r="U69" s="130">
        <f>+IFERROR(VLOOKUP(T69,[3]DATOS!$E$2:$F$17,2,FALSE),"")</f>
        <v>10</v>
      </c>
      <c r="V69" s="564"/>
      <c r="W69" s="564"/>
      <c r="X69" s="626"/>
      <c r="Y69" s="564"/>
      <c r="Z69" s="564"/>
      <c r="AA69" s="564"/>
      <c r="AB69" s="566"/>
      <c r="AC69" s="689"/>
      <c r="AD69" s="689"/>
      <c r="AE69" s="689"/>
      <c r="AF69" s="589"/>
      <c r="AG69" s="693"/>
      <c r="AH69" s="796"/>
      <c r="AI69" s="801"/>
      <c r="AJ69" s="796"/>
      <c r="AK69" s="800"/>
      <c r="AL69" s="800"/>
      <c r="AM69" s="800"/>
      <c r="AN69" s="631"/>
      <c r="AO69" s="586"/>
      <c r="AP69" s="798"/>
      <c r="AQ69" s="627"/>
      <c r="AR69" s="627"/>
      <c r="AS69" s="810"/>
      <c r="AT69" s="811"/>
      <c r="AU69" s="776"/>
      <c r="AV69" s="776"/>
      <c r="AW69" s="244"/>
      <c r="AX69" s="776"/>
    </row>
    <row r="70" spans="1:50" ht="72" hidden="1" customHeight="1">
      <c r="A70" s="599"/>
      <c r="B70" s="649"/>
      <c r="C70" s="593"/>
      <c r="D70" s="593"/>
      <c r="E70" s="586"/>
      <c r="F70" s="589"/>
      <c r="G70" s="587"/>
      <c r="H70" s="586"/>
      <c r="I70" s="589"/>
      <c r="J70" s="586"/>
      <c r="K70" s="82" t="s">
        <v>379</v>
      </c>
      <c r="L70" s="88" t="s">
        <v>340</v>
      </c>
      <c r="M70" s="595"/>
      <c r="N70" s="572"/>
      <c r="O70" s="574"/>
      <c r="P70" s="573"/>
      <c r="Q70" s="591"/>
      <c r="R70" s="586"/>
      <c r="S70" s="564"/>
      <c r="T70" s="626"/>
      <c r="U70" s="564"/>
      <c r="V70" s="564"/>
      <c r="W70" s="564"/>
      <c r="X70" s="626"/>
      <c r="Y70" s="564"/>
      <c r="Z70" s="564"/>
      <c r="AA70" s="564"/>
      <c r="AB70" s="566"/>
      <c r="AC70" s="689"/>
      <c r="AD70" s="689"/>
      <c r="AE70" s="689"/>
      <c r="AF70" s="589"/>
      <c r="AG70" s="693"/>
      <c r="AH70" s="796"/>
      <c r="AI70" s="801"/>
      <c r="AJ70" s="796"/>
      <c r="AK70" s="800"/>
      <c r="AL70" s="800"/>
      <c r="AM70" s="800"/>
      <c r="AN70" s="631"/>
      <c r="AO70" s="586"/>
      <c r="AP70" s="798"/>
      <c r="AQ70" s="627"/>
      <c r="AR70" s="627"/>
      <c r="AS70" s="810"/>
      <c r="AT70" s="811"/>
      <c r="AU70" s="776"/>
      <c r="AV70" s="776"/>
      <c r="AW70" s="244"/>
      <c r="AX70" s="776"/>
    </row>
    <row r="71" spans="1:50" ht="45" hidden="1" customHeight="1">
      <c r="A71" s="599"/>
      <c r="B71" s="649"/>
      <c r="C71" s="594"/>
      <c r="D71" s="594"/>
      <c r="E71" s="586"/>
      <c r="F71" s="589"/>
      <c r="G71" s="587"/>
      <c r="H71" s="586"/>
      <c r="I71" s="589"/>
      <c r="J71" s="586"/>
      <c r="K71" s="82" t="s">
        <v>381</v>
      </c>
      <c r="L71" s="88" t="s">
        <v>359</v>
      </c>
      <c r="M71" s="595"/>
      <c r="N71" s="572"/>
      <c r="O71" s="574"/>
      <c r="P71" s="573"/>
      <c r="Q71" s="591"/>
      <c r="R71" s="586"/>
      <c r="S71" s="564"/>
      <c r="T71" s="626"/>
      <c r="U71" s="564"/>
      <c r="V71" s="564"/>
      <c r="W71" s="564"/>
      <c r="X71" s="626"/>
      <c r="Y71" s="564"/>
      <c r="Z71" s="564"/>
      <c r="AA71" s="564"/>
      <c r="AB71" s="566"/>
      <c r="AC71" s="689"/>
      <c r="AD71" s="689"/>
      <c r="AE71" s="689"/>
      <c r="AF71" s="589"/>
      <c r="AG71" s="693"/>
      <c r="AH71" s="796"/>
      <c r="AI71" s="801"/>
      <c r="AJ71" s="796"/>
      <c r="AK71" s="800"/>
      <c r="AL71" s="800"/>
      <c r="AM71" s="800"/>
      <c r="AN71" s="631"/>
      <c r="AO71" s="586"/>
      <c r="AP71" s="798"/>
      <c r="AQ71" s="627"/>
      <c r="AR71" s="627"/>
      <c r="AS71" s="810"/>
      <c r="AT71" s="811"/>
      <c r="AU71" s="776"/>
      <c r="AV71" s="776"/>
      <c r="AW71" s="244"/>
      <c r="AX71" s="776"/>
    </row>
    <row r="72" spans="1:50" ht="45" hidden="1" customHeight="1">
      <c r="A72" s="599"/>
      <c r="B72" s="649"/>
      <c r="C72" s="592" t="s">
        <v>447</v>
      </c>
      <c r="D72" s="592" t="s">
        <v>448</v>
      </c>
      <c r="E72" s="586"/>
      <c r="F72" s="589"/>
      <c r="G72" s="587"/>
      <c r="H72" s="586"/>
      <c r="I72" s="589"/>
      <c r="J72" s="586"/>
      <c r="K72" s="82" t="s">
        <v>385</v>
      </c>
      <c r="L72" s="88" t="s">
        <v>340</v>
      </c>
      <c r="M72" s="595"/>
      <c r="N72" s="572"/>
      <c r="O72" s="574"/>
      <c r="P72" s="573"/>
      <c r="Q72" s="591"/>
      <c r="R72" s="586"/>
      <c r="S72" s="564"/>
      <c r="T72" s="626"/>
      <c r="U72" s="564"/>
      <c r="V72" s="564"/>
      <c r="W72" s="564"/>
      <c r="X72" s="626"/>
      <c r="Y72" s="564"/>
      <c r="Z72" s="564"/>
      <c r="AA72" s="564"/>
      <c r="AB72" s="566"/>
      <c r="AC72" s="689"/>
      <c r="AD72" s="689"/>
      <c r="AE72" s="689"/>
      <c r="AF72" s="589"/>
      <c r="AG72" s="693"/>
      <c r="AH72" s="796"/>
      <c r="AI72" s="801"/>
      <c r="AJ72" s="796"/>
      <c r="AK72" s="800"/>
      <c r="AL72" s="800"/>
      <c r="AM72" s="800"/>
      <c r="AN72" s="631"/>
      <c r="AO72" s="586"/>
      <c r="AP72" s="798"/>
      <c r="AQ72" s="627"/>
      <c r="AR72" s="627"/>
      <c r="AS72" s="810"/>
      <c r="AT72" s="811"/>
      <c r="AU72" s="776"/>
      <c r="AV72" s="776"/>
      <c r="AW72" s="244"/>
      <c r="AX72" s="776"/>
    </row>
    <row r="73" spans="1:50" ht="45" hidden="1" customHeight="1">
      <c r="A73" s="599"/>
      <c r="B73" s="649"/>
      <c r="C73" s="593"/>
      <c r="D73" s="593"/>
      <c r="E73" s="586"/>
      <c r="F73" s="589"/>
      <c r="G73" s="587"/>
      <c r="H73" s="586"/>
      <c r="I73" s="589"/>
      <c r="J73" s="586"/>
      <c r="K73" s="82" t="s">
        <v>387</v>
      </c>
      <c r="L73" s="88" t="s">
        <v>340</v>
      </c>
      <c r="M73" s="595"/>
      <c r="N73" s="572"/>
      <c r="O73" s="574"/>
      <c r="P73" s="573"/>
      <c r="Q73" s="591"/>
      <c r="R73" s="586"/>
      <c r="S73" s="564"/>
      <c r="T73" s="626"/>
      <c r="U73" s="564"/>
      <c r="V73" s="564"/>
      <c r="W73" s="564"/>
      <c r="X73" s="626"/>
      <c r="Y73" s="564"/>
      <c r="Z73" s="564"/>
      <c r="AA73" s="564"/>
      <c r="AB73" s="567"/>
      <c r="AC73" s="690"/>
      <c r="AD73" s="690"/>
      <c r="AE73" s="690"/>
      <c r="AF73" s="590"/>
      <c r="AG73" s="694"/>
      <c r="AH73" s="796"/>
      <c r="AI73" s="801"/>
      <c r="AJ73" s="796"/>
      <c r="AK73" s="800"/>
      <c r="AL73" s="800"/>
      <c r="AM73" s="800"/>
      <c r="AN73" s="631"/>
      <c r="AO73" s="586"/>
      <c r="AP73" s="799"/>
      <c r="AQ73" s="627"/>
      <c r="AR73" s="627"/>
      <c r="AS73" s="810"/>
      <c r="AT73" s="811"/>
      <c r="AU73" s="776"/>
      <c r="AV73" s="776"/>
      <c r="AW73" s="244"/>
      <c r="AX73" s="776"/>
    </row>
    <row r="74" spans="1:50" ht="45" hidden="1" customHeight="1">
      <c r="A74" s="599"/>
      <c r="B74" s="649"/>
      <c r="C74" s="593"/>
      <c r="D74" s="593"/>
      <c r="E74" s="586"/>
      <c r="F74" s="589"/>
      <c r="G74" s="678" t="s">
        <v>449</v>
      </c>
      <c r="H74" s="586"/>
      <c r="I74" s="589"/>
      <c r="J74" s="586"/>
      <c r="K74" s="82" t="s">
        <v>390</v>
      </c>
      <c r="L74" s="88" t="s">
        <v>340</v>
      </c>
      <c r="M74" s="595"/>
      <c r="N74" s="572"/>
      <c r="O74" s="574"/>
      <c r="P74" s="573"/>
      <c r="Q74" s="591" t="s">
        <v>391</v>
      </c>
      <c r="R74" s="586"/>
      <c r="S74" s="565"/>
      <c r="T74" s="565"/>
      <c r="U74" s="565"/>
      <c r="V74" s="564"/>
      <c r="W74" s="564"/>
      <c r="X74" s="626"/>
      <c r="Y74" s="564"/>
      <c r="Z74" s="564"/>
      <c r="AA74" s="564"/>
      <c r="AB74" s="565"/>
      <c r="AC74" s="126"/>
      <c r="AD74" s="126"/>
      <c r="AE74" s="126"/>
      <c r="AF74" s="588"/>
      <c r="AG74" s="692"/>
      <c r="AH74" s="796"/>
      <c r="AI74" s="801"/>
      <c r="AJ74" s="796"/>
      <c r="AK74" s="800"/>
      <c r="AL74" s="800"/>
      <c r="AM74" s="800"/>
      <c r="AN74" s="631"/>
      <c r="AO74" s="586"/>
      <c r="AP74" s="802" t="s">
        <v>450</v>
      </c>
      <c r="AQ74" s="627"/>
      <c r="AR74" s="627"/>
      <c r="AS74" s="810"/>
      <c r="AT74" s="811" t="s">
        <v>451</v>
      </c>
      <c r="AU74" s="776"/>
      <c r="AV74" s="776"/>
      <c r="AW74" s="244"/>
      <c r="AX74" s="776"/>
    </row>
    <row r="75" spans="1:50" ht="45" hidden="1" customHeight="1">
      <c r="A75" s="599"/>
      <c r="B75" s="649"/>
      <c r="C75" s="593"/>
      <c r="D75" s="593"/>
      <c r="E75" s="586"/>
      <c r="F75" s="589"/>
      <c r="G75" s="679"/>
      <c r="H75" s="586"/>
      <c r="I75" s="589"/>
      <c r="J75" s="586"/>
      <c r="K75" s="83" t="s">
        <v>395</v>
      </c>
      <c r="L75" s="88" t="s">
        <v>340</v>
      </c>
      <c r="M75" s="595"/>
      <c r="N75" s="572"/>
      <c r="O75" s="574"/>
      <c r="P75" s="573"/>
      <c r="Q75" s="591"/>
      <c r="R75" s="586"/>
      <c r="S75" s="566"/>
      <c r="T75" s="566"/>
      <c r="U75" s="566"/>
      <c r="V75" s="564"/>
      <c r="W75" s="564"/>
      <c r="X75" s="626"/>
      <c r="Y75" s="564"/>
      <c r="Z75" s="564"/>
      <c r="AA75" s="564"/>
      <c r="AB75" s="566"/>
      <c r="AC75" s="127"/>
      <c r="AD75" s="127"/>
      <c r="AE75" s="127"/>
      <c r="AF75" s="589"/>
      <c r="AG75" s="693"/>
      <c r="AH75" s="796"/>
      <c r="AI75" s="801"/>
      <c r="AJ75" s="796"/>
      <c r="AK75" s="800"/>
      <c r="AL75" s="800"/>
      <c r="AM75" s="800"/>
      <c r="AN75" s="631"/>
      <c r="AO75" s="586"/>
      <c r="AP75" s="802"/>
      <c r="AQ75" s="627"/>
      <c r="AR75" s="627"/>
      <c r="AS75" s="810"/>
      <c r="AT75" s="811"/>
      <c r="AU75" s="776"/>
      <c r="AV75" s="776"/>
      <c r="AW75" s="244"/>
      <c r="AX75" s="776"/>
    </row>
    <row r="76" spans="1:50" ht="45" hidden="1" customHeight="1">
      <c r="A76" s="599"/>
      <c r="B76" s="649"/>
      <c r="C76" s="593"/>
      <c r="D76" s="593"/>
      <c r="E76" s="586"/>
      <c r="F76" s="589"/>
      <c r="G76" s="679"/>
      <c r="H76" s="586"/>
      <c r="I76" s="589"/>
      <c r="J76" s="586"/>
      <c r="K76" s="83" t="s">
        <v>397</v>
      </c>
      <c r="L76" s="88" t="s">
        <v>340</v>
      </c>
      <c r="M76" s="595"/>
      <c r="N76" s="572"/>
      <c r="O76" s="574"/>
      <c r="P76" s="573"/>
      <c r="Q76" s="591"/>
      <c r="R76" s="586"/>
      <c r="S76" s="566"/>
      <c r="T76" s="566"/>
      <c r="U76" s="566"/>
      <c r="V76" s="564"/>
      <c r="W76" s="564"/>
      <c r="X76" s="626"/>
      <c r="Y76" s="564"/>
      <c r="Z76" s="564"/>
      <c r="AA76" s="564"/>
      <c r="AB76" s="566"/>
      <c r="AC76" s="127"/>
      <c r="AD76" s="127"/>
      <c r="AE76" s="127"/>
      <c r="AF76" s="589"/>
      <c r="AG76" s="693"/>
      <c r="AH76" s="796"/>
      <c r="AI76" s="801"/>
      <c r="AJ76" s="796"/>
      <c r="AK76" s="800"/>
      <c r="AL76" s="800"/>
      <c r="AM76" s="800"/>
      <c r="AN76" s="631"/>
      <c r="AO76" s="586"/>
      <c r="AP76" s="802"/>
      <c r="AQ76" s="627"/>
      <c r="AR76" s="627"/>
      <c r="AS76" s="810"/>
      <c r="AT76" s="811"/>
      <c r="AU76" s="776"/>
      <c r="AV76" s="776"/>
      <c r="AW76" s="244"/>
      <c r="AX76" s="776"/>
    </row>
    <row r="77" spans="1:50" ht="45" hidden="1" customHeight="1">
      <c r="A77" s="599"/>
      <c r="B77" s="649"/>
      <c r="C77" s="593"/>
      <c r="D77" s="593"/>
      <c r="E77" s="586"/>
      <c r="F77" s="589"/>
      <c r="G77" s="679"/>
      <c r="H77" s="586"/>
      <c r="I77" s="589"/>
      <c r="J77" s="586"/>
      <c r="K77" s="83" t="s">
        <v>398</v>
      </c>
      <c r="L77" s="88" t="s">
        <v>340</v>
      </c>
      <c r="M77" s="595"/>
      <c r="N77" s="572"/>
      <c r="O77" s="574"/>
      <c r="P77" s="573"/>
      <c r="Q77" s="591"/>
      <c r="R77" s="586"/>
      <c r="S77" s="566"/>
      <c r="T77" s="566"/>
      <c r="U77" s="566"/>
      <c r="V77" s="564"/>
      <c r="W77" s="564"/>
      <c r="X77" s="626"/>
      <c r="Y77" s="564"/>
      <c r="Z77" s="564"/>
      <c r="AA77" s="564"/>
      <c r="AB77" s="566"/>
      <c r="AC77" s="127"/>
      <c r="AD77" s="127"/>
      <c r="AE77" s="127"/>
      <c r="AF77" s="589"/>
      <c r="AG77" s="693"/>
      <c r="AH77" s="796"/>
      <c r="AI77" s="801"/>
      <c r="AJ77" s="796"/>
      <c r="AK77" s="800"/>
      <c r="AL77" s="800"/>
      <c r="AM77" s="800"/>
      <c r="AN77" s="631"/>
      <c r="AO77" s="586"/>
      <c r="AP77" s="802"/>
      <c r="AQ77" s="627"/>
      <c r="AR77" s="627"/>
      <c r="AS77" s="810"/>
      <c r="AT77" s="811"/>
      <c r="AU77" s="776"/>
      <c r="AV77" s="776"/>
      <c r="AW77" s="244"/>
      <c r="AX77" s="776"/>
    </row>
    <row r="78" spans="1:50" ht="45" hidden="1" customHeight="1">
      <c r="A78" s="599"/>
      <c r="B78" s="649"/>
      <c r="C78" s="593"/>
      <c r="D78" s="593"/>
      <c r="E78" s="586"/>
      <c r="F78" s="589"/>
      <c r="G78" s="679"/>
      <c r="H78" s="586"/>
      <c r="I78" s="589"/>
      <c r="J78" s="586"/>
      <c r="K78" s="83" t="s">
        <v>399</v>
      </c>
      <c r="L78" s="84" t="s">
        <v>359</v>
      </c>
      <c r="M78" s="595"/>
      <c r="N78" s="572"/>
      <c r="O78" s="574"/>
      <c r="P78" s="573"/>
      <c r="Q78" s="591"/>
      <c r="R78" s="586"/>
      <c r="S78" s="566"/>
      <c r="T78" s="566"/>
      <c r="U78" s="566"/>
      <c r="V78" s="564"/>
      <c r="W78" s="564"/>
      <c r="X78" s="626"/>
      <c r="Y78" s="564"/>
      <c r="Z78" s="564"/>
      <c r="AA78" s="564"/>
      <c r="AB78" s="566"/>
      <c r="AC78" s="127"/>
      <c r="AD78" s="127"/>
      <c r="AE78" s="127"/>
      <c r="AF78" s="589"/>
      <c r="AG78" s="693"/>
      <c r="AH78" s="796"/>
      <c r="AI78" s="801"/>
      <c r="AJ78" s="796"/>
      <c r="AK78" s="800"/>
      <c r="AL78" s="800"/>
      <c r="AM78" s="800"/>
      <c r="AN78" s="631"/>
      <c r="AO78" s="586"/>
      <c r="AP78" s="802"/>
      <c r="AQ78" s="627"/>
      <c r="AR78" s="627"/>
      <c r="AS78" s="810"/>
      <c r="AT78" s="811"/>
      <c r="AU78" s="776"/>
      <c r="AV78" s="776"/>
      <c r="AW78" s="244"/>
      <c r="AX78" s="776"/>
    </row>
    <row r="79" spans="1:50" ht="45" hidden="1" customHeight="1">
      <c r="A79" s="599"/>
      <c r="B79" s="649"/>
      <c r="C79" s="593"/>
      <c r="D79" s="593"/>
      <c r="E79" s="586"/>
      <c r="F79" s="589"/>
      <c r="G79" s="679"/>
      <c r="H79" s="586"/>
      <c r="I79" s="589"/>
      <c r="J79" s="586"/>
      <c r="K79" s="83" t="s">
        <v>400</v>
      </c>
      <c r="L79" s="88" t="s">
        <v>340</v>
      </c>
      <c r="M79" s="595"/>
      <c r="N79" s="572"/>
      <c r="O79" s="574"/>
      <c r="P79" s="573"/>
      <c r="Q79" s="591"/>
      <c r="R79" s="586"/>
      <c r="S79" s="566"/>
      <c r="T79" s="566"/>
      <c r="U79" s="566"/>
      <c r="V79" s="564"/>
      <c r="W79" s="564"/>
      <c r="X79" s="626"/>
      <c r="Y79" s="564"/>
      <c r="Z79" s="564"/>
      <c r="AA79" s="564"/>
      <c r="AB79" s="566"/>
      <c r="AC79" s="127"/>
      <c r="AD79" s="127"/>
      <c r="AE79" s="127"/>
      <c r="AF79" s="589"/>
      <c r="AG79" s="693"/>
      <c r="AH79" s="796"/>
      <c r="AI79" s="801"/>
      <c r="AJ79" s="796"/>
      <c r="AK79" s="800"/>
      <c r="AL79" s="800"/>
      <c r="AM79" s="800"/>
      <c r="AN79" s="631"/>
      <c r="AO79" s="586"/>
      <c r="AP79" s="802"/>
      <c r="AQ79" s="627"/>
      <c r="AR79" s="627"/>
      <c r="AS79" s="810"/>
      <c r="AT79" s="811"/>
      <c r="AU79" s="776"/>
      <c r="AV79" s="776"/>
      <c r="AW79" s="244"/>
      <c r="AX79" s="776"/>
    </row>
    <row r="80" spans="1:50" ht="45" hidden="1" customHeight="1">
      <c r="A80" s="599"/>
      <c r="B80" s="649"/>
      <c r="C80" s="593"/>
      <c r="D80" s="593"/>
      <c r="E80" s="586"/>
      <c r="F80" s="589"/>
      <c r="G80" s="679"/>
      <c r="H80" s="586"/>
      <c r="I80" s="589"/>
      <c r="J80" s="586"/>
      <c r="K80" s="83" t="s">
        <v>401</v>
      </c>
      <c r="L80" s="88" t="s">
        <v>359</v>
      </c>
      <c r="M80" s="595"/>
      <c r="N80" s="572"/>
      <c r="O80" s="574"/>
      <c r="P80" s="573"/>
      <c r="Q80" s="591"/>
      <c r="R80" s="586"/>
      <c r="S80" s="566"/>
      <c r="T80" s="566"/>
      <c r="U80" s="566"/>
      <c r="V80" s="564"/>
      <c r="W80" s="564"/>
      <c r="X80" s="626"/>
      <c r="Y80" s="564"/>
      <c r="Z80" s="564"/>
      <c r="AA80" s="564"/>
      <c r="AB80" s="566"/>
      <c r="AC80" s="127"/>
      <c r="AD80" s="127"/>
      <c r="AE80" s="127"/>
      <c r="AF80" s="589"/>
      <c r="AG80" s="693"/>
      <c r="AH80" s="796"/>
      <c r="AI80" s="801"/>
      <c r="AJ80" s="796"/>
      <c r="AK80" s="800"/>
      <c r="AL80" s="800"/>
      <c r="AM80" s="800"/>
      <c r="AN80" s="631"/>
      <c r="AO80" s="586"/>
      <c r="AP80" s="802"/>
      <c r="AQ80" s="627"/>
      <c r="AR80" s="627"/>
      <c r="AS80" s="810"/>
      <c r="AT80" s="811"/>
      <c r="AU80" s="776"/>
      <c r="AV80" s="776"/>
      <c r="AW80" s="244"/>
      <c r="AX80" s="776"/>
    </row>
    <row r="81" spans="1:50" ht="45" hidden="1" customHeight="1" thickBot="1">
      <c r="A81" s="599"/>
      <c r="B81" s="650"/>
      <c r="C81" s="611"/>
      <c r="D81" s="611"/>
      <c r="E81" s="586"/>
      <c r="F81" s="590"/>
      <c r="G81" s="680"/>
      <c r="H81" s="586"/>
      <c r="I81" s="590"/>
      <c r="J81" s="586"/>
      <c r="K81" s="83" t="s">
        <v>402</v>
      </c>
      <c r="L81" s="88" t="s">
        <v>359</v>
      </c>
      <c r="M81" s="595"/>
      <c r="N81" s="572"/>
      <c r="O81" s="574"/>
      <c r="P81" s="573"/>
      <c r="Q81" s="591"/>
      <c r="R81" s="586"/>
      <c r="S81" s="567"/>
      <c r="T81" s="567"/>
      <c r="U81" s="567"/>
      <c r="V81" s="564"/>
      <c r="W81" s="564"/>
      <c r="X81" s="626"/>
      <c r="Y81" s="564"/>
      <c r="Z81" s="564"/>
      <c r="AA81" s="564"/>
      <c r="AB81" s="567"/>
      <c r="AC81" s="129"/>
      <c r="AD81" s="129"/>
      <c r="AE81" s="129"/>
      <c r="AF81" s="590"/>
      <c r="AG81" s="694"/>
      <c r="AH81" s="796"/>
      <c r="AI81" s="801"/>
      <c r="AJ81" s="796"/>
      <c r="AK81" s="800"/>
      <c r="AL81" s="800"/>
      <c r="AM81" s="800"/>
      <c r="AN81" s="631"/>
      <c r="AO81" s="586"/>
      <c r="AP81" s="802"/>
      <c r="AQ81" s="627"/>
      <c r="AR81" s="627"/>
      <c r="AS81" s="810"/>
      <c r="AT81" s="811"/>
      <c r="AU81" s="803"/>
      <c r="AV81" s="803"/>
      <c r="AW81" s="245"/>
      <c r="AX81" s="803"/>
    </row>
    <row r="82" spans="1:50" ht="46.5" hidden="1" customHeight="1">
      <c r="A82" s="599">
        <v>5</v>
      </c>
      <c r="B82" s="600" t="s">
        <v>452</v>
      </c>
      <c r="C82" s="592" t="s">
        <v>453</v>
      </c>
      <c r="D82" s="592" t="s">
        <v>454</v>
      </c>
      <c r="E82" s="573" t="s">
        <v>455</v>
      </c>
      <c r="F82" s="573" t="s">
        <v>334</v>
      </c>
      <c r="G82" s="638" t="s">
        <v>456</v>
      </c>
      <c r="H82" s="573" t="s">
        <v>457</v>
      </c>
      <c r="I82" s="719" t="s">
        <v>458</v>
      </c>
      <c r="J82" s="573" t="s">
        <v>338</v>
      </c>
      <c r="K82" s="82" t="s">
        <v>339</v>
      </c>
      <c r="L82" s="88" t="s">
        <v>340</v>
      </c>
      <c r="M82" s="595">
        <f>COUNTIF(L82:L100,"Si")</f>
        <v>15</v>
      </c>
      <c r="N82" s="572" t="str">
        <f>+IF(AND(M82&lt;6,M82&gt;0),"Moderado",IF(AND(M82&lt;12,M82&gt;5),"Mayor",IF(AND(M82&lt;20,M82&gt;11),"Catastrófico","Responda las Preguntas de Impacto")))</f>
        <v>Catastrófico</v>
      </c>
      <c r="O82" s="574" t="str">
        <f>IF(AND(EXACT(J82,"Rara vez"),(EXACT(N82,"Moderado"))),"Moderado",IF(AND(EXACT(J82,"Rara vez"),(EXACT(N82,"Mayor"))),"Alto",IF(AND(EXACT(J82,"Rara vez"),(EXACT(N82,"Catastrófico"))),"Extremo",IF(AND(EXACT(J82,"Improbable"),(EXACT(N82,"Moderado"))),"Moderado",IF(AND(EXACT(J82,"Improbable"),(EXACT(N82,"Mayor"))),"Alto",IF(AND(EXACT(J82,"Improbable"),(EXACT(N82,"Catastrófico"))),"Extremo",IF(AND(EXACT(J82,"Posible"),(EXACT(N82,"Moderado"))),"Alto",IF(AND(EXACT(J82,"Posible"),(EXACT(N82,"Mayor"))),"Extremo",IF(AND(EXACT(J82,"Posible"),(EXACT(N82,"Catastrófico"))),"Extremo",IF(AND(EXACT(J82,"Probable"),(EXACT(N82,"Moderado"))),"Alto",IF(AND(EXACT(J82,"Probable"),(EXACT(N82,"Mayor"))),"Extremo",IF(AND(EXACT(J82,"Probable"),(EXACT(N82,"Catastrófico"))),"Extremo",IF(AND(EXACT(J82,"Casi Seguro"),(EXACT(N82,"Moderado"))),"Extremo",IF(AND(EXACT(J82,"Casi Seguro"),(EXACT(N82,"Mayor"))),"Extremo",IF(AND(EXACT(J82,"Casi Seguro"),(EXACT(N82,"Catastrófico"))),"Extremo","")))))))))))))))</f>
        <v>Extremo</v>
      </c>
      <c r="P82" s="573" t="s">
        <v>341</v>
      </c>
      <c r="Q82" s="815" t="s">
        <v>459</v>
      </c>
      <c r="R82" s="586" t="s">
        <v>343</v>
      </c>
      <c r="S82" s="124" t="s">
        <v>344</v>
      </c>
      <c r="T82" s="125" t="s">
        <v>345</v>
      </c>
      <c r="U82" s="124">
        <f>+IFERROR(VLOOKUP(T82,[3]DATOS!$E$2:$F$17,2,FALSE),"")</f>
        <v>15</v>
      </c>
      <c r="V82" s="633">
        <f>SUM(U82:U88)</f>
        <v>100</v>
      </c>
      <c r="W82" s="633" t="str">
        <f>+IF(AND(V82&lt;=100,V82&gt;=96),"Fuerte",IF(AND(V82&lt;=95,V82&gt;=86),"Moderado",IF(AND(V82&lt;=85,M82&gt;=0),"Débil"," ")))</f>
        <v>Fuerte</v>
      </c>
      <c r="X82" s="599" t="s">
        <v>346</v>
      </c>
      <c r="Y82" s="633" t="str">
        <f>IF(AND(EXACT(W82,"Fuerte"),(EXACT(X82,"Fuerte"))),"Fuerte",IF(AND(EXACT(W82,"Fuerte"),(EXACT(X82,"Moderado"))),"Moderado",IF(AND(EXACT(W82,"Fuerte"),(EXACT(X82,"Débil"))),"Débil",IF(AND(EXACT(W82,"Moderado"),(EXACT(X82,"Fuerte"))),"Moderado",IF(AND(EXACT(W82,"Moderado"),(EXACT(X82,"Moderado"))),"Moderado",IF(AND(EXACT(W82,"Moderado"),(EXACT(X82,"Débil"))),"Débil",IF(AND(EXACT(W82,"Débil"),(EXACT(X82,"Fuerte"))),"Débil",IF(AND(EXACT(W82,"Débil"),(EXACT(X82,"Moderado"))),"Débil",IF(AND(EXACT(W82,"Débil"),(EXACT(X82,"Débil"))),"Débil",)))))))))</f>
        <v>Fuerte</v>
      </c>
      <c r="Z82" s="633">
        <f>IF(Y82="Fuerte",100,IF(Y82="Moderado",50,IF(Y82="Débil",0)))</f>
        <v>100</v>
      </c>
      <c r="AA82" s="633">
        <f>AVERAGE(Z82:Z100)</f>
        <v>100</v>
      </c>
      <c r="AB82" s="561" t="s">
        <v>38</v>
      </c>
      <c r="AC82" s="561">
        <v>0</v>
      </c>
      <c r="AD82" s="561">
        <v>2</v>
      </c>
      <c r="AE82" s="561">
        <v>1</v>
      </c>
      <c r="AF82" s="719" t="s">
        <v>460</v>
      </c>
      <c r="AG82" s="793" t="s">
        <v>461</v>
      </c>
      <c r="AH82" s="796" t="s">
        <v>346</v>
      </c>
      <c r="AI82" s="716" t="s">
        <v>349</v>
      </c>
      <c r="AJ82" s="773" t="s">
        <v>350</v>
      </c>
      <c r="AK82" s="733" t="str">
        <f>IF(AND(OR(AJ82="Directamente",AJ82="Indirectamente",AJ82="No Disminuye"),(AH82="Fuerte"),(AI82="Directamente"),(OR(J82="Rara vez",J82="Improbable",J82="Posible"))),"Rara vez",IF(AND(OR(AJ82="Directamente",AJ82="Indirectamente",AJ82="No Disminuye"),(AH82="Fuerte"),(AI82="Directamente"),(J82="Probable")),"Improbable",IF(AND(OR(AJ82="Directamente",AJ82="Indirectamente",AJ82="No Disminuye"),(AH82="Fuerte"),(AI82="Directamente"),(J82="Casi Seguro")),"Posible",IF(AND(AJ82="Directamente",AI82="No disminuye",AH82="Fuerte"),J82,IF(AND(OR(AJ82="Directamente",AJ82="Indirectamente",AJ82="No Disminuye"),AH82="Moderado",AI82="Directamente",(OR(J82="Rara vez",J82="Improbable"))),"Rara vez",IF(AND(OR(AJ82="Directamente",AJ82="Indirectamente",AJ82="No Disminuye"),(AH82="Moderado"),(AI82="Directamente"),(J82="Posible")),"Improbable",IF(AND(OR(AJ82="Directamente",AJ82="Indirectamente",AJ82="No Disminuye"),(AH82="Moderado"),(AI82="Directamente"),(J82="Probable")),"Posible",IF(AND(OR(AJ82="Directamente",AJ82="Indirectamente",AJ82="No Disminuye"),(AH82="Moderado"),(AI82="Directamente"),(J82="Casi Seguro")),"Probable",IF(AND(AJ82="Directamente",AI82="No disminuye",AH82="Moderado"),J82,IF(AH82="Débil",J82," ESTA COMBINACION NO ESTÁ CONTEMPLADA EN LA METODOLOGÍA "))))))))))</f>
        <v>Rara vez</v>
      </c>
      <c r="AL82" s="733" t="str">
        <f>IF(AND(OR(AJ82="Directamente",AJ82="Indirectamente",AJ82="No Disminuye"),AH82="Moderado",AI82="Directamente",(OR(J82="Raro",J82="Improbable"))),"Raro",IF(AND(OR(AJ82="Directamente",AJ82="Indirectamente",AJ82="No Disminuye"),(AH82="Moderado"),(AI82="Directamente"),(J82="Posible")),"Improbable",IF(AND(OR(AJ82="Directamente",AJ82="Indirectamente",AJ82="No Disminuye"),(AH82="Moderado"),(AI82="Directamente"),(J82="Probable")),"Posible",IF(AND(OR(AJ82="Directamente",AJ82="Indirectamente",AJ82="No Disminuye"),(AH82="Moderado"),(AI82="Directamente"),(J82="Casi Seguro")),"Probable",IF(AND(AJ82="Directamente",AI82="No disminuye",AH82="Moderado"),J82," ")))))</f>
        <v xml:space="preserve"> </v>
      </c>
      <c r="AM82" s="733" t="str">
        <f>N82</f>
        <v>Catastrófico</v>
      </c>
      <c r="AN82" s="631" t="str">
        <f>IF(AND(EXACT(AK82,"Rara vez"),(EXACT(AM82,"Moderado"))),"Moderado",IF(AND(EXACT(AK82,"Rara vez"),(EXACT(AM82,"Mayor"))),"Alto",IF(AND(EXACT(AK82,"Rara vez"),(EXACT(AM82,"Catastrófico"))),"Extremo",IF(AND(EXACT(AK82,"Improbable"),(EXACT(AM82,"Moderado"))),"Moderado",IF(AND(EXACT(AK82,"Improbable"),(EXACT(AM82,"Mayor"))),"Alto",IF(AND(EXACT(AK82,"Improbable"),(EXACT(AM82,"Catastrófico"))),"Extremo",IF(AND(EXACT(AK82,"Posible"),(EXACT(AM82,"Moderado"))),"Alto",IF(AND(EXACT(AK82,"Posible"),(EXACT(AM82,"Mayor"))),"Extremo",IF(AND(EXACT(AK82,"Posible"),(EXACT(AM82,"Catastrófico"))),"Extremo",IF(AND(EXACT(AK82,"Probable"),(EXACT(AM82,"Moderado"))),"Alto",IF(AND(EXACT(AK82,"Probable"),(EXACT(AM82,"Mayor"))),"Extremo",IF(AND(EXACT(AK82,"Probable"),(EXACT(AM82,"Catastrófico"))),"Extremo",IF(AND(EXACT(AK82,"Casi Seguro"),(EXACT(AM82,"Moderado"))),"Extremo",IF(AND(EXACT(AK82,"Casi Seguro"),(EXACT(AM82,"Mayor"))),"Extremo",IF(AND(EXACT(AK82,"Casi Seguro"),(EXACT(AM82,"Catastrófico"))),"Extremo","")))))))))))))))</f>
        <v>Extremo</v>
      </c>
      <c r="AO82" s="573" t="s">
        <v>341</v>
      </c>
      <c r="AP82" s="804" t="s">
        <v>462</v>
      </c>
      <c r="AQ82" s="813">
        <v>44927</v>
      </c>
      <c r="AR82" s="813">
        <v>45291</v>
      </c>
      <c r="AS82" s="790" t="s">
        <v>463</v>
      </c>
      <c r="AT82" s="812" t="s">
        <v>464</v>
      </c>
      <c r="AU82" s="778"/>
      <c r="AV82" s="778"/>
      <c r="AW82" s="778"/>
      <c r="AX82" s="778"/>
    </row>
    <row r="83" spans="1:50" ht="30" hidden="1" customHeight="1">
      <c r="A83" s="599"/>
      <c r="B83" s="600"/>
      <c r="C83" s="593"/>
      <c r="D83" s="593"/>
      <c r="E83" s="573"/>
      <c r="F83" s="573"/>
      <c r="G83" s="638"/>
      <c r="H83" s="573"/>
      <c r="I83" s="717"/>
      <c r="J83" s="573"/>
      <c r="K83" s="82" t="s">
        <v>354</v>
      </c>
      <c r="L83" s="88" t="s">
        <v>340</v>
      </c>
      <c r="M83" s="595"/>
      <c r="N83" s="572"/>
      <c r="O83" s="574"/>
      <c r="P83" s="573"/>
      <c r="Q83" s="816"/>
      <c r="R83" s="586"/>
      <c r="S83" s="124" t="s">
        <v>355</v>
      </c>
      <c r="T83" s="125" t="s">
        <v>356</v>
      </c>
      <c r="U83" s="124">
        <f>+IFERROR(VLOOKUP(T83,[3]DATOS!$E$2:$F$17,2,FALSE),"")</f>
        <v>15</v>
      </c>
      <c r="V83" s="633"/>
      <c r="W83" s="633"/>
      <c r="X83" s="599"/>
      <c r="Y83" s="633"/>
      <c r="Z83" s="633"/>
      <c r="AA83" s="633"/>
      <c r="AB83" s="562"/>
      <c r="AC83" s="562"/>
      <c r="AD83" s="562"/>
      <c r="AE83" s="562"/>
      <c r="AF83" s="717"/>
      <c r="AG83" s="771"/>
      <c r="AH83" s="796"/>
      <c r="AI83" s="716"/>
      <c r="AJ83" s="773"/>
      <c r="AK83" s="733"/>
      <c r="AL83" s="733"/>
      <c r="AM83" s="733"/>
      <c r="AN83" s="631"/>
      <c r="AO83" s="573"/>
      <c r="AP83" s="805"/>
      <c r="AQ83" s="814"/>
      <c r="AR83" s="814"/>
      <c r="AS83" s="790"/>
      <c r="AT83" s="812"/>
      <c r="AU83" s="776"/>
      <c r="AV83" s="776"/>
      <c r="AW83" s="776"/>
      <c r="AX83" s="776"/>
    </row>
    <row r="84" spans="1:50" ht="30" hidden="1" customHeight="1">
      <c r="A84" s="599"/>
      <c r="B84" s="600"/>
      <c r="C84" s="593"/>
      <c r="D84" s="593"/>
      <c r="E84" s="573"/>
      <c r="F84" s="573"/>
      <c r="G84" s="638"/>
      <c r="H84" s="573"/>
      <c r="I84" s="717"/>
      <c r="J84" s="573"/>
      <c r="K84" s="82" t="s">
        <v>358</v>
      </c>
      <c r="L84" s="88" t="s">
        <v>340</v>
      </c>
      <c r="M84" s="595"/>
      <c r="N84" s="572"/>
      <c r="O84" s="574"/>
      <c r="P84" s="573"/>
      <c r="Q84" s="816"/>
      <c r="R84" s="586"/>
      <c r="S84" s="124" t="s">
        <v>360</v>
      </c>
      <c r="T84" s="125" t="s">
        <v>361</v>
      </c>
      <c r="U84" s="124">
        <f>+IFERROR(VLOOKUP(T84,[3]DATOS!$E$2:$F$17,2,FALSE),"")</f>
        <v>15</v>
      </c>
      <c r="V84" s="633"/>
      <c r="W84" s="633"/>
      <c r="X84" s="599"/>
      <c r="Y84" s="633"/>
      <c r="Z84" s="633"/>
      <c r="AA84" s="633"/>
      <c r="AB84" s="562"/>
      <c r="AC84" s="562"/>
      <c r="AD84" s="562"/>
      <c r="AE84" s="562"/>
      <c r="AF84" s="717"/>
      <c r="AG84" s="771"/>
      <c r="AH84" s="796"/>
      <c r="AI84" s="716"/>
      <c r="AJ84" s="773"/>
      <c r="AK84" s="733"/>
      <c r="AL84" s="733"/>
      <c r="AM84" s="733"/>
      <c r="AN84" s="631"/>
      <c r="AO84" s="573"/>
      <c r="AP84" s="805"/>
      <c r="AQ84" s="814"/>
      <c r="AR84" s="814"/>
      <c r="AS84" s="790"/>
      <c r="AT84" s="812"/>
      <c r="AU84" s="776"/>
      <c r="AV84" s="776"/>
      <c r="AW84" s="776"/>
      <c r="AX84" s="776"/>
    </row>
    <row r="85" spans="1:50" ht="30" hidden="1" customHeight="1">
      <c r="A85" s="599"/>
      <c r="B85" s="600"/>
      <c r="C85" s="593"/>
      <c r="D85" s="593"/>
      <c r="E85" s="573"/>
      <c r="F85" s="573"/>
      <c r="G85" s="638"/>
      <c r="H85" s="573"/>
      <c r="I85" s="717"/>
      <c r="J85" s="573"/>
      <c r="K85" s="82" t="s">
        <v>363</v>
      </c>
      <c r="L85" s="88" t="s">
        <v>340</v>
      </c>
      <c r="M85" s="595"/>
      <c r="N85" s="572"/>
      <c r="O85" s="574"/>
      <c r="P85" s="573"/>
      <c r="Q85" s="816"/>
      <c r="R85" s="586"/>
      <c r="S85" s="124" t="s">
        <v>364</v>
      </c>
      <c r="T85" s="125" t="s">
        <v>365</v>
      </c>
      <c r="U85" s="124">
        <f>+IFERROR(VLOOKUP(T85,[3]DATOS!$E$2:$F$17,2,FALSE),"")</f>
        <v>15</v>
      </c>
      <c r="V85" s="633"/>
      <c r="W85" s="633"/>
      <c r="X85" s="599"/>
      <c r="Y85" s="633"/>
      <c r="Z85" s="633"/>
      <c r="AA85" s="633"/>
      <c r="AB85" s="562"/>
      <c r="AC85" s="562"/>
      <c r="AD85" s="562"/>
      <c r="AE85" s="562"/>
      <c r="AF85" s="717"/>
      <c r="AG85" s="771"/>
      <c r="AH85" s="796"/>
      <c r="AI85" s="716"/>
      <c r="AJ85" s="773"/>
      <c r="AK85" s="733"/>
      <c r="AL85" s="733"/>
      <c r="AM85" s="733"/>
      <c r="AN85" s="631"/>
      <c r="AO85" s="573"/>
      <c r="AP85" s="805"/>
      <c r="AQ85" s="814"/>
      <c r="AR85" s="814"/>
      <c r="AS85" s="790"/>
      <c r="AT85" s="812"/>
      <c r="AU85" s="776"/>
      <c r="AV85" s="776"/>
      <c r="AW85" s="776"/>
      <c r="AX85" s="776"/>
    </row>
    <row r="86" spans="1:50" ht="30" hidden="1" customHeight="1">
      <c r="A86" s="599"/>
      <c r="B86" s="600"/>
      <c r="C86" s="593"/>
      <c r="D86" s="593"/>
      <c r="E86" s="573"/>
      <c r="F86" s="573"/>
      <c r="G86" s="638"/>
      <c r="H86" s="573"/>
      <c r="I86" s="717"/>
      <c r="J86" s="573"/>
      <c r="K86" s="82" t="s">
        <v>367</v>
      </c>
      <c r="L86" s="88" t="s">
        <v>340</v>
      </c>
      <c r="M86" s="595"/>
      <c r="N86" s="572"/>
      <c r="O86" s="574"/>
      <c r="P86" s="573"/>
      <c r="Q86" s="816"/>
      <c r="R86" s="586"/>
      <c r="S86" s="124" t="s">
        <v>368</v>
      </c>
      <c r="T86" s="125" t="s">
        <v>369</v>
      </c>
      <c r="U86" s="124">
        <f>+IFERROR(VLOOKUP(T86,[3]DATOS!$E$2:$F$17,2,FALSE),"")</f>
        <v>15</v>
      </c>
      <c r="V86" s="633"/>
      <c r="W86" s="633"/>
      <c r="X86" s="599"/>
      <c r="Y86" s="633"/>
      <c r="Z86" s="633"/>
      <c r="AA86" s="633"/>
      <c r="AB86" s="562"/>
      <c r="AC86" s="562"/>
      <c r="AD86" s="562"/>
      <c r="AE86" s="562"/>
      <c r="AF86" s="717"/>
      <c r="AG86" s="771"/>
      <c r="AH86" s="796"/>
      <c r="AI86" s="716"/>
      <c r="AJ86" s="773"/>
      <c r="AK86" s="733"/>
      <c r="AL86" s="733"/>
      <c r="AM86" s="733"/>
      <c r="AN86" s="631"/>
      <c r="AO86" s="573"/>
      <c r="AP86" s="805"/>
      <c r="AQ86" s="814"/>
      <c r="AR86" s="814"/>
      <c r="AS86" s="790"/>
      <c r="AT86" s="812"/>
      <c r="AU86" s="776"/>
      <c r="AV86" s="776"/>
      <c r="AW86" s="776"/>
      <c r="AX86" s="776"/>
    </row>
    <row r="87" spans="1:50" ht="30" hidden="1" customHeight="1">
      <c r="A87" s="599"/>
      <c r="B87" s="600"/>
      <c r="C87" s="593"/>
      <c r="D87" s="593"/>
      <c r="E87" s="573"/>
      <c r="F87" s="573"/>
      <c r="G87" s="638"/>
      <c r="H87" s="573"/>
      <c r="I87" s="717"/>
      <c r="J87" s="573"/>
      <c r="K87" s="82" t="s">
        <v>371</v>
      </c>
      <c r="L87" s="88" t="s">
        <v>359</v>
      </c>
      <c r="M87" s="595"/>
      <c r="N87" s="572"/>
      <c r="O87" s="574"/>
      <c r="P87" s="573"/>
      <c r="Q87" s="816"/>
      <c r="R87" s="586"/>
      <c r="S87" s="124" t="s">
        <v>372</v>
      </c>
      <c r="T87" s="125" t="s">
        <v>373</v>
      </c>
      <c r="U87" s="124">
        <f>+IFERROR(VLOOKUP(T87,[3]DATOS!$E$2:$F$17,2,FALSE),"")</f>
        <v>15</v>
      </c>
      <c r="V87" s="633"/>
      <c r="W87" s="633"/>
      <c r="X87" s="599"/>
      <c r="Y87" s="633"/>
      <c r="Z87" s="633"/>
      <c r="AA87" s="633"/>
      <c r="AB87" s="562"/>
      <c r="AC87" s="562"/>
      <c r="AD87" s="562"/>
      <c r="AE87" s="562"/>
      <c r="AF87" s="717"/>
      <c r="AG87" s="771"/>
      <c r="AH87" s="796"/>
      <c r="AI87" s="716"/>
      <c r="AJ87" s="773"/>
      <c r="AK87" s="733"/>
      <c r="AL87" s="733"/>
      <c r="AM87" s="733"/>
      <c r="AN87" s="631"/>
      <c r="AO87" s="573"/>
      <c r="AP87" s="805"/>
      <c r="AQ87" s="814"/>
      <c r="AR87" s="814"/>
      <c r="AS87" s="790"/>
      <c r="AT87" s="812"/>
      <c r="AU87" s="776"/>
      <c r="AV87" s="776"/>
      <c r="AW87" s="776"/>
      <c r="AX87" s="776"/>
    </row>
    <row r="88" spans="1:50" ht="30" hidden="1" customHeight="1">
      <c r="A88" s="599"/>
      <c r="B88" s="600"/>
      <c r="C88" s="593"/>
      <c r="D88" s="593"/>
      <c r="E88" s="573"/>
      <c r="F88" s="573"/>
      <c r="G88" s="638"/>
      <c r="H88" s="573"/>
      <c r="I88" s="717"/>
      <c r="J88" s="573"/>
      <c r="K88" s="82" t="s">
        <v>375</v>
      </c>
      <c r="L88" s="88" t="s">
        <v>340</v>
      </c>
      <c r="M88" s="595"/>
      <c r="N88" s="572"/>
      <c r="O88" s="574"/>
      <c r="P88" s="573"/>
      <c r="Q88" s="816"/>
      <c r="R88" s="586"/>
      <c r="S88" s="124" t="s">
        <v>376</v>
      </c>
      <c r="T88" s="125" t="s">
        <v>377</v>
      </c>
      <c r="U88" s="124">
        <f>+IFERROR(VLOOKUP(T88,[3]DATOS!$E$2:$F$17,2,FALSE),"")</f>
        <v>10</v>
      </c>
      <c r="V88" s="633"/>
      <c r="W88" s="633"/>
      <c r="X88" s="599"/>
      <c r="Y88" s="633"/>
      <c r="Z88" s="633"/>
      <c r="AA88" s="633"/>
      <c r="AB88" s="562"/>
      <c r="AC88" s="562"/>
      <c r="AD88" s="562"/>
      <c r="AE88" s="562"/>
      <c r="AF88" s="717"/>
      <c r="AG88" s="771"/>
      <c r="AH88" s="796"/>
      <c r="AI88" s="716"/>
      <c r="AJ88" s="773"/>
      <c r="AK88" s="733"/>
      <c r="AL88" s="733"/>
      <c r="AM88" s="733"/>
      <c r="AN88" s="631"/>
      <c r="AO88" s="573"/>
      <c r="AP88" s="805"/>
      <c r="AQ88" s="814"/>
      <c r="AR88" s="814"/>
      <c r="AS88" s="790"/>
      <c r="AT88" s="812"/>
      <c r="AU88" s="776"/>
      <c r="AV88" s="776"/>
      <c r="AW88" s="776"/>
      <c r="AX88" s="776"/>
    </row>
    <row r="89" spans="1:50" ht="72" hidden="1" customHeight="1">
      <c r="A89" s="599"/>
      <c r="B89" s="600"/>
      <c r="C89" s="593"/>
      <c r="D89" s="593"/>
      <c r="E89" s="573"/>
      <c r="F89" s="573"/>
      <c r="G89" s="638"/>
      <c r="H89" s="573"/>
      <c r="I89" s="717"/>
      <c r="J89" s="573"/>
      <c r="K89" s="82" t="s">
        <v>379</v>
      </c>
      <c r="L89" s="88" t="s">
        <v>340</v>
      </c>
      <c r="M89" s="595"/>
      <c r="N89" s="572"/>
      <c r="O89" s="574"/>
      <c r="P89" s="573"/>
      <c r="Q89" s="816"/>
      <c r="R89" s="586"/>
      <c r="S89" s="633"/>
      <c r="T89" s="599"/>
      <c r="U89" s="633"/>
      <c r="V89" s="633"/>
      <c r="W89" s="633"/>
      <c r="X89" s="599"/>
      <c r="Y89" s="633"/>
      <c r="Z89" s="633"/>
      <c r="AA89" s="633"/>
      <c r="AB89" s="562"/>
      <c r="AC89" s="562"/>
      <c r="AD89" s="562"/>
      <c r="AE89" s="562"/>
      <c r="AF89" s="717"/>
      <c r="AG89" s="771"/>
      <c r="AH89" s="796"/>
      <c r="AI89" s="716"/>
      <c r="AJ89" s="773"/>
      <c r="AK89" s="733"/>
      <c r="AL89" s="733"/>
      <c r="AM89" s="733"/>
      <c r="AN89" s="631"/>
      <c r="AO89" s="573"/>
      <c r="AP89" s="805"/>
      <c r="AQ89" s="814"/>
      <c r="AR89" s="814"/>
      <c r="AS89" s="790"/>
      <c r="AT89" s="812"/>
      <c r="AU89" s="776"/>
      <c r="AV89" s="776"/>
      <c r="AW89" s="776"/>
      <c r="AX89" s="776"/>
    </row>
    <row r="90" spans="1:50" ht="45" hidden="1" customHeight="1">
      <c r="A90" s="599"/>
      <c r="B90" s="600"/>
      <c r="C90" s="594"/>
      <c r="D90" s="594"/>
      <c r="E90" s="573"/>
      <c r="F90" s="573"/>
      <c r="G90" s="638"/>
      <c r="H90" s="573"/>
      <c r="I90" s="717"/>
      <c r="J90" s="573"/>
      <c r="K90" s="82" t="s">
        <v>381</v>
      </c>
      <c r="L90" s="88" t="s">
        <v>359</v>
      </c>
      <c r="M90" s="595"/>
      <c r="N90" s="572"/>
      <c r="O90" s="574"/>
      <c r="P90" s="573"/>
      <c r="Q90" s="816"/>
      <c r="R90" s="586"/>
      <c r="S90" s="633"/>
      <c r="T90" s="599"/>
      <c r="U90" s="633"/>
      <c r="V90" s="633"/>
      <c r="W90" s="633"/>
      <c r="X90" s="599"/>
      <c r="Y90" s="633"/>
      <c r="Z90" s="633"/>
      <c r="AA90" s="633"/>
      <c r="AB90" s="562"/>
      <c r="AC90" s="562"/>
      <c r="AD90" s="562"/>
      <c r="AE90" s="562"/>
      <c r="AF90" s="717"/>
      <c r="AG90" s="771"/>
      <c r="AH90" s="796"/>
      <c r="AI90" s="716"/>
      <c r="AJ90" s="773"/>
      <c r="AK90" s="733"/>
      <c r="AL90" s="733"/>
      <c r="AM90" s="733"/>
      <c r="AN90" s="631"/>
      <c r="AO90" s="573"/>
      <c r="AP90" s="805"/>
      <c r="AQ90" s="814"/>
      <c r="AR90" s="814"/>
      <c r="AS90" s="790"/>
      <c r="AT90" s="812"/>
      <c r="AU90" s="577"/>
      <c r="AV90" s="776"/>
      <c r="AW90" s="776"/>
      <c r="AX90" s="776"/>
    </row>
    <row r="91" spans="1:50" ht="45" hidden="1" customHeight="1">
      <c r="A91" s="599"/>
      <c r="B91" s="600"/>
      <c r="C91" s="592" t="s">
        <v>465</v>
      </c>
      <c r="D91" s="592" t="s">
        <v>466</v>
      </c>
      <c r="E91" s="573"/>
      <c r="F91" s="573"/>
      <c r="G91" s="638"/>
      <c r="H91" s="573"/>
      <c r="I91" s="717"/>
      <c r="J91" s="573"/>
      <c r="K91" s="82" t="s">
        <v>385</v>
      </c>
      <c r="L91" s="88" t="s">
        <v>340</v>
      </c>
      <c r="M91" s="595"/>
      <c r="N91" s="572"/>
      <c r="O91" s="574"/>
      <c r="P91" s="573"/>
      <c r="Q91" s="816"/>
      <c r="R91" s="586"/>
      <c r="S91" s="633"/>
      <c r="T91" s="599"/>
      <c r="U91" s="633"/>
      <c r="V91" s="633"/>
      <c r="W91" s="633"/>
      <c r="X91" s="599"/>
      <c r="Y91" s="633"/>
      <c r="Z91" s="633"/>
      <c r="AA91" s="633"/>
      <c r="AB91" s="562"/>
      <c r="AC91" s="562"/>
      <c r="AD91" s="562"/>
      <c r="AE91" s="562"/>
      <c r="AF91" s="717"/>
      <c r="AG91" s="771"/>
      <c r="AH91" s="796"/>
      <c r="AI91" s="716"/>
      <c r="AJ91" s="773"/>
      <c r="AK91" s="733"/>
      <c r="AL91" s="733"/>
      <c r="AM91" s="733"/>
      <c r="AN91" s="631"/>
      <c r="AO91" s="573"/>
      <c r="AP91" s="805"/>
      <c r="AQ91" s="814"/>
      <c r="AR91" s="814"/>
      <c r="AS91" s="790"/>
      <c r="AT91" s="812"/>
      <c r="AU91" s="577"/>
      <c r="AV91" s="776"/>
      <c r="AW91" s="776"/>
      <c r="AX91" s="776"/>
    </row>
    <row r="92" spans="1:50" ht="45" hidden="1" customHeight="1">
      <c r="A92" s="599"/>
      <c r="B92" s="600"/>
      <c r="C92" s="593"/>
      <c r="D92" s="593"/>
      <c r="E92" s="573"/>
      <c r="F92" s="573"/>
      <c r="G92" s="638"/>
      <c r="H92" s="573"/>
      <c r="I92" s="717"/>
      <c r="J92" s="573"/>
      <c r="K92" s="82" t="s">
        <v>387</v>
      </c>
      <c r="L92" s="88" t="s">
        <v>340</v>
      </c>
      <c r="M92" s="595"/>
      <c r="N92" s="572"/>
      <c r="O92" s="574"/>
      <c r="P92" s="573"/>
      <c r="Q92" s="817"/>
      <c r="R92" s="586"/>
      <c r="S92" s="633"/>
      <c r="T92" s="599"/>
      <c r="U92" s="633"/>
      <c r="V92" s="633"/>
      <c r="W92" s="633"/>
      <c r="X92" s="599"/>
      <c r="Y92" s="633"/>
      <c r="Z92" s="633"/>
      <c r="AA92" s="633"/>
      <c r="AB92" s="563"/>
      <c r="AC92" s="563"/>
      <c r="AD92" s="563"/>
      <c r="AE92" s="563"/>
      <c r="AF92" s="718"/>
      <c r="AG92" s="715"/>
      <c r="AH92" s="796"/>
      <c r="AI92" s="716"/>
      <c r="AJ92" s="773"/>
      <c r="AK92" s="733"/>
      <c r="AL92" s="733"/>
      <c r="AM92" s="733"/>
      <c r="AN92" s="631"/>
      <c r="AO92" s="573"/>
      <c r="AP92" s="806"/>
      <c r="AQ92" s="814"/>
      <c r="AR92" s="814"/>
      <c r="AS92" s="790"/>
      <c r="AT92" s="812"/>
      <c r="AU92" s="577"/>
      <c r="AV92" s="776"/>
      <c r="AW92" s="776"/>
      <c r="AX92" s="776"/>
    </row>
    <row r="93" spans="1:50" ht="45" hidden="1" customHeight="1">
      <c r="A93" s="599"/>
      <c r="B93" s="600"/>
      <c r="C93" s="593"/>
      <c r="D93" s="593"/>
      <c r="E93" s="573"/>
      <c r="F93" s="573"/>
      <c r="G93" s="638" t="s">
        <v>389</v>
      </c>
      <c r="H93" s="573"/>
      <c r="I93" s="717"/>
      <c r="J93" s="573"/>
      <c r="K93" s="82" t="s">
        <v>390</v>
      </c>
      <c r="L93" s="88" t="s">
        <v>340</v>
      </c>
      <c r="M93" s="595"/>
      <c r="N93" s="572"/>
      <c r="O93" s="574"/>
      <c r="P93" s="573"/>
      <c r="Q93" s="638" t="s">
        <v>391</v>
      </c>
      <c r="R93" s="586"/>
      <c r="S93" s="561"/>
      <c r="T93" s="561"/>
      <c r="U93" s="561"/>
      <c r="V93" s="633"/>
      <c r="W93" s="633"/>
      <c r="X93" s="599"/>
      <c r="Y93" s="633"/>
      <c r="Z93" s="633"/>
      <c r="AA93" s="633"/>
      <c r="AB93" s="561"/>
      <c r="AC93" s="561"/>
      <c r="AD93" s="561"/>
      <c r="AE93" s="561"/>
      <c r="AF93" s="719"/>
      <c r="AG93" s="793"/>
      <c r="AH93" s="796"/>
      <c r="AI93" s="716"/>
      <c r="AJ93" s="773"/>
      <c r="AK93" s="733"/>
      <c r="AL93" s="733"/>
      <c r="AM93" s="733"/>
      <c r="AN93" s="631"/>
      <c r="AO93" s="573"/>
      <c r="AP93" s="792" t="s">
        <v>467</v>
      </c>
      <c r="AQ93" s="814"/>
      <c r="AR93" s="814"/>
      <c r="AS93" s="790"/>
      <c r="AT93" s="812" t="s">
        <v>468</v>
      </c>
      <c r="AU93" s="577"/>
      <c r="AV93" s="776"/>
      <c r="AW93" s="776"/>
      <c r="AX93" s="776"/>
    </row>
    <row r="94" spans="1:50" ht="45" hidden="1" customHeight="1">
      <c r="A94" s="599"/>
      <c r="B94" s="600"/>
      <c r="C94" s="593"/>
      <c r="D94" s="593"/>
      <c r="E94" s="573"/>
      <c r="F94" s="573"/>
      <c r="G94" s="638"/>
      <c r="H94" s="573"/>
      <c r="I94" s="717"/>
      <c r="J94" s="573"/>
      <c r="K94" s="83" t="s">
        <v>395</v>
      </c>
      <c r="L94" s="88" t="s">
        <v>340</v>
      </c>
      <c r="M94" s="595"/>
      <c r="N94" s="572"/>
      <c r="O94" s="574"/>
      <c r="P94" s="573"/>
      <c r="Q94" s="638"/>
      <c r="R94" s="586"/>
      <c r="S94" s="562"/>
      <c r="T94" s="562"/>
      <c r="U94" s="562"/>
      <c r="V94" s="633"/>
      <c r="W94" s="633"/>
      <c r="X94" s="599"/>
      <c r="Y94" s="633"/>
      <c r="Z94" s="633"/>
      <c r="AA94" s="633"/>
      <c r="AB94" s="562"/>
      <c r="AC94" s="562"/>
      <c r="AD94" s="562"/>
      <c r="AE94" s="562"/>
      <c r="AF94" s="717"/>
      <c r="AG94" s="771"/>
      <c r="AH94" s="796"/>
      <c r="AI94" s="716"/>
      <c r="AJ94" s="773"/>
      <c r="AK94" s="733"/>
      <c r="AL94" s="733"/>
      <c r="AM94" s="733"/>
      <c r="AN94" s="631"/>
      <c r="AO94" s="573"/>
      <c r="AP94" s="792"/>
      <c r="AQ94" s="814"/>
      <c r="AR94" s="814"/>
      <c r="AS94" s="790"/>
      <c r="AT94" s="812"/>
      <c r="AU94" s="577"/>
      <c r="AV94" s="776"/>
      <c r="AW94" s="776"/>
      <c r="AX94" s="776"/>
    </row>
    <row r="95" spans="1:50" ht="45" hidden="1" customHeight="1">
      <c r="A95" s="599"/>
      <c r="B95" s="600"/>
      <c r="C95" s="593"/>
      <c r="D95" s="593"/>
      <c r="E95" s="573"/>
      <c r="F95" s="573"/>
      <c r="G95" s="638"/>
      <c r="H95" s="573"/>
      <c r="I95" s="717"/>
      <c r="J95" s="573"/>
      <c r="K95" s="83" t="s">
        <v>397</v>
      </c>
      <c r="L95" s="88" t="s">
        <v>340</v>
      </c>
      <c r="M95" s="595"/>
      <c r="N95" s="572"/>
      <c r="O95" s="574"/>
      <c r="P95" s="573"/>
      <c r="Q95" s="638"/>
      <c r="R95" s="586"/>
      <c r="S95" s="562"/>
      <c r="T95" s="562"/>
      <c r="U95" s="562"/>
      <c r="V95" s="633"/>
      <c r="W95" s="633"/>
      <c r="X95" s="599"/>
      <c r="Y95" s="633"/>
      <c r="Z95" s="633"/>
      <c r="AA95" s="633"/>
      <c r="AB95" s="562"/>
      <c r="AC95" s="562"/>
      <c r="AD95" s="562"/>
      <c r="AE95" s="562"/>
      <c r="AF95" s="717"/>
      <c r="AG95" s="771"/>
      <c r="AH95" s="796"/>
      <c r="AI95" s="716"/>
      <c r="AJ95" s="773"/>
      <c r="AK95" s="733"/>
      <c r="AL95" s="733"/>
      <c r="AM95" s="733"/>
      <c r="AN95" s="631"/>
      <c r="AO95" s="573"/>
      <c r="AP95" s="792"/>
      <c r="AQ95" s="814"/>
      <c r="AR95" s="814"/>
      <c r="AS95" s="790"/>
      <c r="AT95" s="812"/>
      <c r="AU95" s="577"/>
      <c r="AV95" s="776"/>
      <c r="AW95" s="776"/>
      <c r="AX95" s="776"/>
    </row>
    <row r="96" spans="1:50" ht="45" hidden="1" customHeight="1">
      <c r="A96" s="599"/>
      <c r="B96" s="600"/>
      <c r="C96" s="593"/>
      <c r="D96" s="593"/>
      <c r="E96" s="573"/>
      <c r="F96" s="573"/>
      <c r="G96" s="638"/>
      <c r="H96" s="573"/>
      <c r="I96" s="717"/>
      <c r="J96" s="573"/>
      <c r="K96" s="83" t="s">
        <v>398</v>
      </c>
      <c r="L96" s="88" t="s">
        <v>340</v>
      </c>
      <c r="M96" s="595"/>
      <c r="N96" s="572"/>
      <c r="O96" s="574"/>
      <c r="P96" s="573"/>
      <c r="Q96" s="638"/>
      <c r="R96" s="586"/>
      <c r="S96" s="562"/>
      <c r="T96" s="562"/>
      <c r="U96" s="562"/>
      <c r="V96" s="633"/>
      <c r="W96" s="633"/>
      <c r="X96" s="599"/>
      <c r="Y96" s="633"/>
      <c r="Z96" s="633"/>
      <c r="AA96" s="633"/>
      <c r="AB96" s="562"/>
      <c r="AC96" s="562"/>
      <c r="AD96" s="562"/>
      <c r="AE96" s="562"/>
      <c r="AF96" s="717"/>
      <c r="AG96" s="771"/>
      <c r="AH96" s="796"/>
      <c r="AI96" s="716"/>
      <c r="AJ96" s="773"/>
      <c r="AK96" s="733"/>
      <c r="AL96" s="733"/>
      <c r="AM96" s="733"/>
      <c r="AN96" s="631"/>
      <c r="AO96" s="573"/>
      <c r="AP96" s="792"/>
      <c r="AQ96" s="814"/>
      <c r="AR96" s="814"/>
      <c r="AS96" s="790"/>
      <c r="AT96" s="812"/>
      <c r="AU96" s="577"/>
      <c r="AV96" s="776"/>
      <c r="AW96" s="776"/>
      <c r="AX96" s="776"/>
    </row>
    <row r="97" spans="1:50" ht="45" hidden="1" customHeight="1">
      <c r="A97" s="599"/>
      <c r="B97" s="600"/>
      <c r="C97" s="593"/>
      <c r="D97" s="593"/>
      <c r="E97" s="573"/>
      <c r="F97" s="573"/>
      <c r="G97" s="638"/>
      <c r="H97" s="573"/>
      <c r="I97" s="717"/>
      <c r="J97" s="573"/>
      <c r="K97" s="83" t="s">
        <v>399</v>
      </c>
      <c r="L97" s="84" t="s">
        <v>359</v>
      </c>
      <c r="M97" s="595"/>
      <c r="N97" s="572"/>
      <c r="O97" s="574"/>
      <c r="P97" s="573"/>
      <c r="Q97" s="638"/>
      <c r="R97" s="586"/>
      <c r="S97" s="562"/>
      <c r="T97" s="562"/>
      <c r="U97" s="562"/>
      <c r="V97" s="633"/>
      <c r="W97" s="633"/>
      <c r="X97" s="599"/>
      <c r="Y97" s="633"/>
      <c r="Z97" s="633"/>
      <c r="AA97" s="633"/>
      <c r="AB97" s="562"/>
      <c r="AC97" s="562"/>
      <c r="AD97" s="562"/>
      <c r="AE97" s="562"/>
      <c r="AF97" s="717"/>
      <c r="AG97" s="771"/>
      <c r="AH97" s="796"/>
      <c r="AI97" s="716"/>
      <c r="AJ97" s="773"/>
      <c r="AK97" s="733"/>
      <c r="AL97" s="733"/>
      <c r="AM97" s="733"/>
      <c r="AN97" s="631"/>
      <c r="AO97" s="573"/>
      <c r="AP97" s="792"/>
      <c r="AQ97" s="814"/>
      <c r="AR97" s="814"/>
      <c r="AS97" s="790"/>
      <c r="AT97" s="812"/>
      <c r="AU97" s="577"/>
      <c r="AV97" s="776"/>
      <c r="AW97" s="776"/>
      <c r="AX97" s="776"/>
    </row>
    <row r="98" spans="1:50" ht="45" hidden="1" customHeight="1">
      <c r="A98" s="599"/>
      <c r="B98" s="600"/>
      <c r="C98" s="593"/>
      <c r="D98" s="593"/>
      <c r="E98" s="573"/>
      <c r="F98" s="573"/>
      <c r="G98" s="638"/>
      <c r="H98" s="573"/>
      <c r="I98" s="717"/>
      <c r="J98" s="573"/>
      <c r="K98" s="83" t="s">
        <v>400</v>
      </c>
      <c r="L98" s="88" t="s">
        <v>340</v>
      </c>
      <c r="M98" s="595"/>
      <c r="N98" s="572"/>
      <c r="O98" s="574"/>
      <c r="P98" s="573"/>
      <c r="Q98" s="638"/>
      <c r="R98" s="586"/>
      <c r="S98" s="562"/>
      <c r="T98" s="562"/>
      <c r="U98" s="562"/>
      <c r="V98" s="633"/>
      <c r="W98" s="633"/>
      <c r="X98" s="599"/>
      <c r="Y98" s="633"/>
      <c r="Z98" s="633"/>
      <c r="AA98" s="633"/>
      <c r="AB98" s="562"/>
      <c r="AC98" s="562"/>
      <c r="AD98" s="562"/>
      <c r="AE98" s="562"/>
      <c r="AF98" s="717"/>
      <c r="AG98" s="771"/>
      <c r="AH98" s="796"/>
      <c r="AI98" s="716"/>
      <c r="AJ98" s="773"/>
      <c r="AK98" s="733"/>
      <c r="AL98" s="733"/>
      <c r="AM98" s="733"/>
      <c r="AN98" s="631"/>
      <c r="AO98" s="573"/>
      <c r="AP98" s="792"/>
      <c r="AQ98" s="814"/>
      <c r="AR98" s="814"/>
      <c r="AS98" s="790"/>
      <c r="AT98" s="812"/>
      <c r="AU98" s="577"/>
      <c r="AV98" s="776"/>
      <c r="AW98" s="776"/>
      <c r="AX98" s="776"/>
    </row>
    <row r="99" spans="1:50" ht="45" hidden="1" customHeight="1">
      <c r="A99" s="599"/>
      <c r="B99" s="600"/>
      <c r="C99" s="593"/>
      <c r="D99" s="593"/>
      <c r="E99" s="573"/>
      <c r="F99" s="573"/>
      <c r="G99" s="638"/>
      <c r="H99" s="573"/>
      <c r="I99" s="717"/>
      <c r="J99" s="573"/>
      <c r="K99" s="83" t="s">
        <v>401</v>
      </c>
      <c r="L99" s="88" t="s">
        <v>340</v>
      </c>
      <c r="M99" s="595"/>
      <c r="N99" s="572"/>
      <c r="O99" s="574"/>
      <c r="P99" s="573"/>
      <c r="Q99" s="638"/>
      <c r="R99" s="586"/>
      <c r="S99" s="562"/>
      <c r="T99" s="562"/>
      <c r="U99" s="562"/>
      <c r="V99" s="633"/>
      <c r="W99" s="633"/>
      <c r="X99" s="599"/>
      <c r="Y99" s="633"/>
      <c r="Z99" s="633"/>
      <c r="AA99" s="633"/>
      <c r="AB99" s="562"/>
      <c r="AC99" s="562"/>
      <c r="AD99" s="562"/>
      <c r="AE99" s="562"/>
      <c r="AF99" s="717"/>
      <c r="AG99" s="771"/>
      <c r="AH99" s="796"/>
      <c r="AI99" s="716"/>
      <c r="AJ99" s="773"/>
      <c r="AK99" s="733"/>
      <c r="AL99" s="733"/>
      <c r="AM99" s="733"/>
      <c r="AN99" s="631"/>
      <c r="AO99" s="573"/>
      <c r="AP99" s="792"/>
      <c r="AQ99" s="814"/>
      <c r="AR99" s="814"/>
      <c r="AS99" s="790"/>
      <c r="AT99" s="812"/>
      <c r="AU99" s="577"/>
      <c r="AV99" s="776"/>
      <c r="AW99" s="776"/>
      <c r="AX99" s="776"/>
    </row>
    <row r="100" spans="1:50" ht="45" hidden="1" customHeight="1" thickBot="1">
      <c r="A100" s="599"/>
      <c r="B100" s="600"/>
      <c r="C100" s="611"/>
      <c r="D100" s="611"/>
      <c r="E100" s="573"/>
      <c r="F100" s="573"/>
      <c r="G100" s="638"/>
      <c r="H100" s="573"/>
      <c r="I100" s="718"/>
      <c r="J100" s="573"/>
      <c r="K100" s="83" t="s">
        <v>402</v>
      </c>
      <c r="L100" s="88" t="s">
        <v>359</v>
      </c>
      <c r="M100" s="595"/>
      <c r="N100" s="572"/>
      <c r="O100" s="574"/>
      <c r="P100" s="573"/>
      <c r="Q100" s="638"/>
      <c r="R100" s="586"/>
      <c r="S100" s="563"/>
      <c r="T100" s="563"/>
      <c r="U100" s="563"/>
      <c r="V100" s="633"/>
      <c r="W100" s="633"/>
      <c r="X100" s="599"/>
      <c r="Y100" s="633"/>
      <c r="Z100" s="633"/>
      <c r="AA100" s="633"/>
      <c r="AB100" s="563"/>
      <c r="AC100" s="563"/>
      <c r="AD100" s="563"/>
      <c r="AE100" s="563"/>
      <c r="AF100" s="718"/>
      <c r="AG100" s="715"/>
      <c r="AH100" s="796"/>
      <c r="AI100" s="716"/>
      <c r="AJ100" s="773"/>
      <c r="AK100" s="733"/>
      <c r="AL100" s="733"/>
      <c r="AM100" s="733"/>
      <c r="AN100" s="631"/>
      <c r="AO100" s="573"/>
      <c r="AP100" s="792"/>
      <c r="AQ100" s="787"/>
      <c r="AR100" s="787"/>
      <c r="AS100" s="790"/>
      <c r="AT100" s="812"/>
      <c r="AU100" s="786"/>
      <c r="AV100" s="803"/>
      <c r="AW100" s="803"/>
      <c r="AX100" s="803"/>
    </row>
    <row r="101" spans="1:50" ht="84" customHeight="1">
      <c r="A101" s="599">
        <v>6</v>
      </c>
      <c r="B101" s="600" t="s">
        <v>469</v>
      </c>
      <c r="C101" s="592" t="s">
        <v>470</v>
      </c>
      <c r="D101" s="592" t="s">
        <v>471</v>
      </c>
      <c r="E101" s="573" t="s">
        <v>472</v>
      </c>
      <c r="F101" s="573" t="s">
        <v>334</v>
      </c>
      <c r="G101" s="638" t="s">
        <v>473</v>
      </c>
      <c r="H101" s="573" t="s">
        <v>474</v>
      </c>
      <c r="I101" s="719" t="s">
        <v>475</v>
      </c>
      <c r="J101" s="573" t="s">
        <v>476</v>
      </c>
      <c r="K101" s="82" t="s">
        <v>339</v>
      </c>
      <c r="L101" s="88" t="s">
        <v>340</v>
      </c>
      <c r="M101" s="595">
        <f>COUNTIF(L101:L119,"Si")</f>
        <v>15</v>
      </c>
      <c r="N101" s="572" t="str">
        <f>+IF(AND(M101&lt;6,M101&gt;0),"Moderado",IF(AND(M101&lt;12,M101&gt;5),"Mayor",IF(AND(M101&lt;20,M101&gt;11),"Catastrófico","Responda las Preguntas de Impacto")))</f>
        <v>Catastrófico</v>
      </c>
      <c r="O101" s="574" t="str">
        <f>IF(AND(EXACT(J101,"Rara vez"),(EXACT(N101,"Moderado"))),"Moderado",IF(AND(EXACT(J101,"Rara vez"),(EXACT(N101,"Mayor"))),"Alto",IF(AND(EXACT(J101,"Rara vez"),(EXACT(N101,"Catastrófico"))),"Extremo",IF(AND(EXACT(J101,"Improbable"),(EXACT(N101,"Moderado"))),"Moderado",IF(AND(EXACT(J101,"Improbable"),(EXACT(N101,"Mayor"))),"Alto",IF(AND(EXACT(J101,"Improbable"),(EXACT(N101,"Catastrófico"))),"Extremo",IF(AND(EXACT(J101,"Posible"),(EXACT(N101,"Moderado"))),"Alto",IF(AND(EXACT(J101,"Posible"),(EXACT(N101,"Mayor"))),"Extremo",IF(AND(EXACT(J101,"Posible"),(EXACT(N101,"Catastrófico"))),"Extremo",IF(AND(EXACT(J101,"Probable"),(EXACT(N101,"Moderado"))),"Alto",IF(AND(EXACT(J101,"Probable"),(EXACT(N101,"Mayor"))),"Extremo",IF(AND(EXACT(J101,"Probable"),(EXACT(N101,"Catastrófico"))),"Extremo",IF(AND(EXACT(J101,"Casi Seguro"),(EXACT(N101,"Moderado"))),"Extremo",IF(AND(EXACT(J101,"Casi Seguro"),(EXACT(N101,"Mayor"))),"Extremo",IF(AND(EXACT(J101,"Casi Seguro"),(EXACT(N101,"Catastrófico"))),"Extremo","")))))))))))))))</f>
        <v>Extremo</v>
      </c>
      <c r="P101" s="573"/>
      <c r="Q101" s="632" t="s">
        <v>477</v>
      </c>
      <c r="R101" s="586" t="s">
        <v>343</v>
      </c>
      <c r="S101" s="124" t="s">
        <v>344</v>
      </c>
      <c r="T101" s="125" t="s">
        <v>345</v>
      </c>
      <c r="U101" s="124">
        <f>+IFERROR(VLOOKUP(T101,[3]DATOS!$E$2:$F$17,2,FALSE),"")</f>
        <v>15</v>
      </c>
      <c r="V101" s="633">
        <f>SUM(U101:U107)</f>
        <v>100</v>
      </c>
      <c r="W101" s="633" t="str">
        <f>+IF(AND(V101&lt;=100,V101&gt;=96),"Fuerte",IF(AND(V101&lt;=95,V101&gt;=86),"Moderado",IF(AND(V101&lt;=85,M101&gt;=0),"Débil"," ")))</f>
        <v>Fuerte</v>
      </c>
      <c r="X101" s="599" t="s">
        <v>346</v>
      </c>
      <c r="Y101" s="633" t="str">
        <f>IF(AND(EXACT(W101,"Fuerte"),(EXACT(X101,"Fuerte"))),"Fuerte",IF(AND(EXACT(W101,"Fuerte"),(EXACT(X101,"Moderado"))),"Moderado",IF(AND(EXACT(W101,"Fuerte"),(EXACT(X101,"Débil"))),"Débil",IF(AND(EXACT(W101,"Moderado"),(EXACT(X101,"Fuerte"))),"Moderado",IF(AND(EXACT(W101,"Moderado"),(EXACT(X101,"Moderado"))),"Moderado",IF(AND(EXACT(W101,"Moderado"),(EXACT(X101,"Débil"))),"Débil",IF(AND(EXACT(W101,"Débil"),(EXACT(X101,"Fuerte"))),"Débil",IF(AND(EXACT(W101,"Débil"),(EXACT(X101,"Moderado"))),"Débil",IF(AND(EXACT(W101,"Débil"),(EXACT(X101,"Débil"))),"Débil",)))))))))</f>
        <v>Fuerte</v>
      </c>
      <c r="Z101" s="633">
        <f>IF(Y101="Fuerte",100,IF(Y101="Moderado",50,IF(Y101="Débil",0)))</f>
        <v>100</v>
      </c>
      <c r="AA101" s="633">
        <f>AVERAGE(Z101:Z119)</f>
        <v>100</v>
      </c>
      <c r="AB101" s="561" t="s">
        <v>38</v>
      </c>
      <c r="AC101" s="561">
        <v>0</v>
      </c>
      <c r="AD101" s="561">
        <v>2</v>
      </c>
      <c r="AE101" s="561">
        <v>1</v>
      </c>
      <c r="AF101" s="719" t="s">
        <v>460</v>
      </c>
      <c r="AG101" s="793" t="s">
        <v>461</v>
      </c>
      <c r="AH101" s="773" t="str">
        <f>+IF(AA101=100,"Fuerte",IF(AND(AA101&lt;=99,AA101&gt;=50),"Moderado",IF(AA101&lt;50,"Débil"," ")))</f>
        <v>Fuerte</v>
      </c>
      <c r="AI101" s="716" t="s">
        <v>349</v>
      </c>
      <c r="AJ101" s="773" t="s">
        <v>350</v>
      </c>
      <c r="AK101" s="733" t="str">
        <f>IF(AND(OR(AJ101="Directamente",AJ101="Indirectamente",AJ101="No Disminuye"),(AH101="Fuerte"),(AI101="Directamente"),(OR(J101="Rara vez",J101="Improbable",J101="Posible"))),"Rara vez",IF(AND(OR(AJ101="Directamente",AJ101="Indirectamente",AJ101="No Disminuye"),(AH101="Fuerte"),(AI101="Directamente"),(J101="Probable")),"Improbable",IF(AND(OR(AJ101="Directamente",AJ101="Indirectamente",AJ101="No Disminuye"),(AH101="Fuerte"),(AI101="Directamente"),(J101="Casi Seguro")),"Posible",IF(AND(AJ101="Directamente",AI101="No disminuye",AH101="Fuerte"),J101,IF(AND(OR(AJ101="Directamente",AJ101="Indirectamente",AJ101="No Disminuye"),AH101="Moderado",AI101="Directamente",(OR(J101="Rara vez",J101="Improbable"))),"Rara vez",IF(AND(OR(AJ101="Directamente",AJ101="Indirectamente",AJ101="No Disminuye"),(AH101="Moderado"),(AI101="Directamente"),(J101="Posible")),"Improbable",IF(AND(OR(AJ101="Directamente",AJ101="Indirectamente",AJ101="No Disminuye"),(AH101="Moderado"),(AI101="Directamente"),(J101="Probable")),"Posible",IF(AND(OR(AJ101="Directamente",AJ101="Indirectamente",AJ101="No Disminuye"),(AH101="Moderado"),(AI101="Directamente"),(J101="Casi Seguro")),"Probable",IF(AND(AJ101="Directamente",AI101="No disminuye",AH101="Moderado"),J101,IF(AH101="Débil",J101," ESTA COMBINACION NO ESTÁ CONTEMPLADA EN LA METODOLOGÍA "))))))))))</f>
        <v>Improbable</v>
      </c>
      <c r="AL101" s="733" t="str">
        <f>IF(AND(OR(AJ101="Directamente",AJ101="Indirectamente",AJ101="No Disminuye"),AH101="Moderado",AI101="Directamente",(OR(J101="Raro",J101="Improbable"))),"Raro",IF(AND(OR(AJ101="Directamente",AJ101="Indirectamente",AJ101="No Disminuye"),(AH101="Moderado"),(AI101="Directamente"),(J101="Posible")),"Improbable",IF(AND(OR(AJ101="Directamente",AJ101="Indirectamente",AJ101="No Disminuye"),(AH101="Moderado"),(AI101="Directamente"),(J101="Probable")),"Posible",IF(AND(OR(AJ101="Directamente",AJ101="Indirectamente",AJ101="No Disminuye"),(AH101="Moderado"),(AI101="Directamente"),(J101="Casi Seguro")),"Probable",IF(AND(AJ101="Directamente",AI101="No disminuye",AH101="Moderado"),J101," ")))))</f>
        <v xml:space="preserve"> </v>
      </c>
      <c r="AM101" s="733" t="str">
        <f>N101</f>
        <v>Catastrófico</v>
      </c>
      <c r="AN101" s="631" t="str">
        <f>IF(AND(EXACT(AK101,"Rara vez"),(EXACT(AM101,"Moderado"))),"Moderado",IF(AND(EXACT(AK101,"Rara vez"),(EXACT(AM101,"Mayor"))),"Alto",IF(AND(EXACT(AK101,"Rara vez"),(EXACT(AM101,"Catastrófico"))),"Extremo",IF(AND(EXACT(AK101,"Improbable"),(EXACT(AM101,"Moderado"))),"Moderado",IF(AND(EXACT(AK101,"Improbable"),(EXACT(AM101,"Mayor"))),"Alto",IF(AND(EXACT(AK101,"Improbable"),(EXACT(AM101,"Catastrófico"))),"Extremo",IF(AND(EXACT(AK101,"Posible"),(EXACT(AM101,"Moderado"))),"Alto",IF(AND(EXACT(AK101,"Posible"),(EXACT(AM101,"Mayor"))),"Extremo",IF(AND(EXACT(AK101,"Posible"),(EXACT(AM101,"Catastrófico"))),"Extremo",IF(AND(EXACT(AK101,"Probable"),(EXACT(AM101,"Moderado"))),"Alto",IF(AND(EXACT(AK101,"Probable"),(EXACT(AM101,"Mayor"))),"Extremo",IF(AND(EXACT(AK101,"Probable"),(EXACT(AM101,"Catastrófico"))),"Extremo",IF(AND(EXACT(AK101,"Casi Seguro"),(EXACT(AM101,"Moderado"))),"Extremo",IF(AND(EXACT(AK101,"Casi Seguro"),(EXACT(AM101,"Mayor"))),"Extremo",IF(AND(EXACT(AK101,"Casi Seguro"),(EXACT(AM101,"Catastrófico"))),"Extremo","")))))))))))))))</f>
        <v>Extremo</v>
      </c>
      <c r="AO101" s="573" t="s">
        <v>341</v>
      </c>
      <c r="AP101" s="804" t="s">
        <v>462</v>
      </c>
      <c r="AQ101" s="813">
        <v>44927</v>
      </c>
      <c r="AR101" s="813">
        <v>45291</v>
      </c>
      <c r="AS101" s="790" t="s">
        <v>463</v>
      </c>
      <c r="AT101" s="812" t="s">
        <v>464</v>
      </c>
      <c r="AU101" s="778"/>
      <c r="AV101" s="778"/>
      <c r="AW101" s="241"/>
      <c r="AX101" s="778"/>
    </row>
    <row r="102" spans="1:50" ht="30" hidden="1" customHeight="1">
      <c r="A102" s="599"/>
      <c r="B102" s="600"/>
      <c r="C102" s="593"/>
      <c r="D102" s="593"/>
      <c r="E102" s="573"/>
      <c r="F102" s="573"/>
      <c r="G102" s="638"/>
      <c r="H102" s="573"/>
      <c r="I102" s="717"/>
      <c r="J102" s="573"/>
      <c r="K102" s="82" t="s">
        <v>354</v>
      </c>
      <c r="L102" s="88" t="s">
        <v>340</v>
      </c>
      <c r="M102" s="595"/>
      <c r="N102" s="572"/>
      <c r="O102" s="574"/>
      <c r="P102" s="573"/>
      <c r="Q102" s="632"/>
      <c r="R102" s="586"/>
      <c r="S102" s="124" t="s">
        <v>355</v>
      </c>
      <c r="T102" s="125" t="s">
        <v>356</v>
      </c>
      <c r="U102" s="124">
        <f>+IFERROR(VLOOKUP(T102,[3]DATOS!$E$2:$F$17,2,FALSE),"")</f>
        <v>15</v>
      </c>
      <c r="V102" s="633"/>
      <c r="W102" s="633"/>
      <c r="X102" s="599"/>
      <c r="Y102" s="633"/>
      <c r="Z102" s="633"/>
      <c r="AA102" s="633"/>
      <c r="AB102" s="562"/>
      <c r="AC102" s="562"/>
      <c r="AD102" s="562"/>
      <c r="AE102" s="562"/>
      <c r="AF102" s="717"/>
      <c r="AG102" s="771"/>
      <c r="AH102" s="773"/>
      <c r="AI102" s="716"/>
      <c r="AJ102" s="773"/>
      <c r="AK102" s="733"/>
      <c r="AL102" s="733"/>
      <c r="AM102" s="733"/>
      <c r="AN102" s="631"/>
      <c r="AO102" s="573"/>
      <c r="AP102" s="805"/>
      <c r="AQ102" s="814"/>
      <c r="AR102" s="814"/>
      <c r="AS102" s="790"/>
      <c r="AT102" s="812"/>
      <c r="AU102" s="776"/>
      <c r="AV102" s="776"/>
      <c r="AW102" s="776"/>
      <c r="AX102" s="776"/>
    </row>
    <row r="103" spans="1:50" ht="30" hidden="1" customHeight="1">
      <c r="A103" s="599"/>
      <c r="B103" s="600"/>
      <c r="C103" s="593"/>
      <c r="D103" s="593"/>
      <c r="E103" s="573"/>
      <c r="F103" s="573"/>
      <c r="G103" s="638"/>
      <c r="H103" s="573"/>
      <c r="I103" s="717"/>
      <c r="J103" s="573"/>
      <c r="K103" s="82" t="s">
        <v>358</v>
      </c>
      <c r="L103" s="88" t="s">
        <v>340</v>
      </c>
      <c r="M103" s="595"/>
      <c r="N103" s="572"/>
      <c r="O103" s="574"/>
      <c r="P103" s="573"/>
      <c r="Q103" s="632"/>
      <c r="R103" s="586"/>
      <c r="S103" s="124" t="s">
        <v>360</v>
      </c>
      <c r="T103" s="125" t="s">
        <v>361</v>
      </c>
      <c r="U103" s="124">
        <f>+IFERROR(VLOOKUP(T103,[3]DATOS!$E$2:$F$17,2,FALSE),"")</f>
        <v>15</v>
      </c>
      <c r="V103" s="633"/>
      <c r="W103" s="633"/>
      <c r="X103" s="599"/>
      <c r="Y103" s="633"/>
      <c r="Z103" s="633"/>
      <c r="AA103" s="633"/>
      <c r="AB103" s="562"/>
      <c r="AC103" s="562"/>
      <c r="AD103" s="562"/>
      <c r="AE103" s="562"/>
      <c r="AF103" s="717"/>
      <c r="AG103" s="771"/>
      <c r="AH103" s="773"/>
      <c r="AI103" s="716"/>
      <c r="AJ103" s="773"/>
      <c r="AK103" s="733"/>
      <c r="AL103" s="733"/>
      <c r="AM103" s="733"/>
      <c r="AN103" s="631"/>
      <c r="AO103" s="573"/>
      <c r="AP103" s="805"/>
      <c r="AQ103" s="814"/>
      <c r="AR103" s="814"/>
      <c r="AS103" s="790"/>
      <c r="AT103" s="812"/>
      <c r="AU103" s="776"/>
      <c r="AV103" s="776"/>
      <c r="AW103" s="776"/>
      <c r="AX103" s="776"/>
    </row>
    <row r="104" spans="1:50" ht="30" hidden="1" customHeight="1">
      <c r="A104" s="599"/>
      <c r="B104" s="600"/>
      <c r="C104" s="593"/>
      <c r="D104" s="593"/>
      <c r="E104" s="573"/>
      <c r="F104" s="573"/>
      <c r="G104" s="638"/>
      <c r="H104" s="573"/>
      <c r="I104" s="717"/>
      <c r="J104" s="573"/>
      <c r="K104" s="82" t="s">
        <v>363</v>
      </c>
      <c r="L104" s="88" t="s">
        <v>340</v>
      </c>
      <c r="M104" s="595"/>
      <c r="N104" s="572"/>
      <c r="O104" s="574"/>
      <c r="P104" s="573"/>
      <c r="Q104" s="632"/>
      <c r="R104" s="586"/>
      <c r="S104" s="124" t="s">
        <v>364</v>
      </c>
      <c r="T104" s="125" t="s">
        <v>365</v>
      </c>
      <c r="U104" s="124">
        <f>+IFERROR(VLOOKUP(T104,[3]DATOS!$E$2:$F$17,2,FALSE),"")</f>
        <v>15</v>
      </c>
      <c r="V104" s="633"/>
      <c r="W104" s="633"/>
      <c r="X104" s="599"/>
      <c r="Y104" s="633"/>
      <c r="Z104" s="633"/>
      <c r="AA104" s="633"/>
      <c r="AB104" s="562"/>
      <c r="AC104" s="562"/>
      <c r="AD104" s="562"/>
      <c r="AE104" s="562"/>
      <c r="AF104" s="717"/>
      <c r="AG104" s="771"/>
      <c r="AH104" s="773"/>
      <c r="AI104" s="716"/>
      <c r="AJ104" s="773"/>
      <c r="AK104" s="733"/>
      <c r="AL104" s="733"/>
      <c r="AM104" s="733"/>
      <c r="AN104" s="631"/>
      <c r="AO104" s="573"/>
      <c r="AP104" s="805"/>
      <c r="AQ104" s="814"/>
      <c r="AR104" s="814"/>
      <c r="AS104" s="790"/>
      <c r="AT104" s="812"/>
      <c r="AU104" s="776"/>
      <c r="AV104" s="776"/>
      <c r="AW104" s="776"/>
      <c r="AX104" s="776"/>
    </row>
    <row r="105" spans="1:50" ht="30" hidden="1" customHeight="1">
      <c r="A105" s="599"/>
      <c r="B105" s="600"/>
      <c r="C105" s="593"/>
      <c r="D105" s="593"/>
      <c r="E105" s="573"/>
      <c r="F105" s="573"/>
      <c r="G105" s="638"/>
      <c r="H105" s="573"/>
      <c r="I105" s="717"/>
      <c r="J105" s="573"/>
      <c r="K105" s="82" t="s">
        <v>367</v>
      </c>
      <c r="L105" s="88" t="s">
        <v>340</v>
      </c>
      <c r="M105" s="595"/>
      <c r="N105" s="572"/>
      <c r="O105" s="574"/>
      <c r="P105" s="573"/>
      <c r="Q105" s="632"/>
      <c r="R105" s="586"/>
      <c r="S105" s="124" t="s">
        <v>368</v>
      </c>
      <c r="T105" s="125" t="s">
        <v>369</v>
      </c>
      <c r="U105" s="124">
        <f>+IFERROR(VLOOKUP(T105,[3]DATOS!$E$2:$F$17,2,FALSE),"")</f>
        <v>15</v>
      </c>
      <c r="V105" s="633"/>
      <c r="W105" s="633"/>
      <c r="X105" s="599"/>
      <c r="Y105" s="633"/>
      <c r="Z105" s="633"/>
      <c r="AA105" s="633"/>
      <c r="AB105" s="562"/>
      <c r="AC105" s="562"/>
      <c r="AD105" s="562"/>
      <c r="AE105" s="562"/>
      <c r="AF105" s="717"/>
      <c r="AG105" s="771"/>
      <c r="AH105" s="773"/>
      <c r="AI105" s="716"/>
      <c r="AJ105" s="773"/>
      <c r="AK105" s="733"/>
      <c r="AL105" s="733"/>
      <c r="AM105" s="733"/>
      <c r="AN105" s="631"/>
      <c r="AO105" s="573"/>
      <c r="AP105" s="805"/>
      <c r="AQ105" s="814"/>
      <c r="AR105" s="814"/>
      <c r="AS105" s="790"/>
      <c r="AT105" s="812"/>
      <c r="AU105" s="776"/>
      <c r="AV105" s="776"/>
      <c r="AW105" s="776"/>
      <c r="AX105" s="776"/>
    </row>
    <row r="106" spans="1:50" ht="30" hidden="1" customHeight="1">
      <c r="A106" s="599"/>
      <c r="B106" s="600"/>
      <c r="C106" s="593"/>
      <c r="D106" s="593"/>
      <c r="E106" s="573"/>
      <c r="F106" s="573"/>
      <c r="G106" s="638"/>
      <c r="H106" s="573"/>
      <c r="I106" s="717"/>
      <c r="J106" s="573"/>
      <c r="K106" s="82" t="s">
        <v>371</v>
      </c>
      <c r="L106" s="88" t="s">
        <v>359</v>
      </c>
      <c r="M106" s="595"/>
      <c r="N106" s="572"/>
      <c r="O106" s="574"/>
      <c r="P106" s="573"/>
      <c r="Q106" s="632"/>
      <c r="R106" s="586"/>
      <c r="S106" s="124" t="s">
        <v>372</v>
      </c>
      <c r="T106" s="125" t="s">
        <v>373</v>
      </c>
      <c r="U106" s="124">
        <f>+IFERROR(VLOOKUP(T106,[3]DATOS!$E$2:$F$17,2,FALSE),"")</f>
        <v>15</v>
      </c>
      <c r="V106" s="633"/>
      <c r="W106" s="633"/>
      <c r="X106" s="599"/>
      <c r="Y106" s="633"/>
      <c r="Z106" s="633"/>
      <c r="AA106" s="633"/>
      <c r="AB106" s="562"/>
      <c r="AC106" s="562"/>
      <c r="AD106" s="562"/>
      <c r="AE106" s="562"/>
      <c r="AF106" s="717"/>
      <c r="AG106" s="771"/>
      <c r="AH106" s="773"/>
      <c r="AI106" s="716"/>
      <c r="AJ106" s="773"/>
      <c r="AK106" s="733"/>
      <c r="AL106" s="733"/>
      <c r="AM106" s="733"/>
      <c r="AN106" s="631"/>
      <c r="AO106" s="573"/>
      <c r="AP106" s="805"/>
      <c r="AQ106" s="814"/>
      <c r="AR106" s="814"/>
      <c r="AS106" s="790"/>
      <c r="AT106" s="812"/>
      <c r="AU106" s="776"/>
      <c r="AV106" s="776"/>
      <c r="AW106" s="776"/>
      <c r="AX106" s="776"/>
    </row>
    <row r="107" spans="1:50" ht="30" hidden="1" customHeight="1">
      <c r="A107" s="599"/>
      <c r="B107" s="600"/>
      <c r="C107" s="593"/>
      <c r="D107" s="593"/>
      <c r="E107" s="573"/>
      <c r="F107" s="573"/>
      <c r="G107" s="638"/>
      <c r="H107" s="573"/>
      <c r="I107" s="717"/>
      <c r="J107" s="573"/>
      <c r="K107" s="82" t="s">
        <v>375</v>
      </c>
      <c r="L107" s="88" t="s">
        <v>340</v>
      </c>
      <c r="M107" s="595"/>
      <c r="N107" s="572"/>
      <c r="O107" s="574"/>
      <c r="P107" s="573"/>
      <c r="Q107" s="632"/>
      <c r="R107" s="586"/>
      <c r="S107" s="124" t="s">
        <v>376</v>
      </c>
      <c r="T107" s="125" t="s">
        <v>377</v>
      </c>
      <c r="U107" s="124">
        <f>+IFERROR(VLOOKUP(T107,[3]DATOS!$E$2:$F$17,2,FALSE),"")</f>
        <v>10</v>
      </c>
      <c r="V107" s="633"/>
      <c r="W107" s="633"/>
      <c r="X107" s="599"/>
      <c r="Y107" s="633"/>
      <c r="Z107" s="633"/>
      <c r="AA107" s="633"/>
      <c r="AB107" s="562"/>
      <c r="AC107" s="562"/>
      <c r="AD107" s="562"/>
      <c r="AE107" s="562"/>
      <c r="AF107" s="717"/>
      <c r="AG107" s="771"/>
      <c r="AH107" s="773"/>
      <c r="AI107" s="716"/>
      <c r="AJ107" s="773"/>
      <c r="AK107" s="733"/>
      <c r="AL107" s="733"/>
      <c r="AM107" s="733"/>
      <c r="AN107" s="631"/>
      <c r="AO107" s="573"/>
      <c r="AP107" s="805"/>
      <c r="AQ107" s="814"/>
      <c r="AR107" s="814"/>
      <c r="AS107" s="790"/>
      <c r="AT107" s="812"/>
      <c r="AU107" s="776"/>
      <c r="AV107" s="776"/>
      <c r="AW107" s="776"/>
      <c r="AX107" s="776"/>
    </row>
    <row r="108" spans="1:50" ht="72" hidden="1" customHeight="1">
      <c r="A108" s="599"/>
      <c r="B108" s="600"/>
      <c r="C108" s="593"/>
      <c r="D108" s="593"/>
      <c r="E108" s="573"/>
      <c r="F108" s="573"/>
      <c r="G108" s="638"/>
      <c r="H108" s="573"/>
      <c r="I108" s="717"/>
      <c r="J108" s="573"/>
      <c r="K108" s="82" t="s">
        <v>379</v>
      </c>
      <c r="L108" s="88" t="s">
        <v>340</v>
      </c>
      <c r="M108" s="595"/>
      <c r="N108" s="572"/>
      <c r="O108" s="574"/>
      <c r="P108" s="573"/>
      <c r="Q108" s="632"/>
      <c r="R108" s="586"/>
      <c r="S108" s="633"/>
      <c r="T108" s="599"/>
      <c r="U108" s="633"/>
      <c r="V108" s="633"/>
      <c r="W108" s="633"/>
      <c r="X108" s="599"/>
      <c r="Y108" s="633"/>
      <c r="Z108" s="633"/>
      <c r="AA108" s="633"/>
      <c r="AB108" s="562"/>
      <c r="AC108" s="562"/>
      <c r="AD108" s="562"/>
      <c r="AE108" s="562"/>
      <c r="AF108" s="717"/>
      <c r="AG108" s="771"/>
      <c r="AH108" s="773"/>
      <c r="AI108" s="716"/>
      <c r="AJ108" s="773"/>
      <c r="AK108" s="733"/>
      <c r="AL108" s="733"/>
      <c r="AM108" s="733"/>
      <c r="AN108" s="631"/>
      <c r="AO108" s="573"/>
      <c r="AP108" s="805"/>
      <c r="AQ108" s="814"/>
      <c r="AR108" s="814"/>
      <c r="AS108" s="790"/>
      <c r="AT108" s="812"/>
      <c r="AU108" s="776"/>
      <c r="AV108" s="776"/>
      <c r="AW108" s="776"/>
      <c r="AX108" s="776"/>
    </row>
    <row r="109" spans="1:50" ht="45" hidden="1" customHeight="1">
      <c r="A109" s="599"/>
      <c r="B109" s="600"/>
      <c r="C109" s="594"/>
      <c r="D109" s="594"/>
      <c r="E109" s="573"/>
      <c r="F109" s="573"/>
      <c r="G109" s="638"/>
      <c r="H109" s="573"/>
      <c r="I109" s="717"/>
      <c r="J109" s="573"/>
      <c r="K109" s="82" t="s">
        <v>381</v>
      </c>
      <c r="L109" s="88" t="s">
        <v>359</v>
      </c>
      <c r="M109" s="595"/>
      <c r="N109" s="572"/>
      <c r="O109" s="574"/>
      <c r="P109" s="573"/>
      <c r="Q109" s="632"/>
      <c r="R109" s="586"/>
      <c r="S109" s="633"/>
      <c r="T109" s="599"/>
      <c r="U109" s="633"/>
      <c r="V109" s="633"/>
      <c r="W109" s="633"/>
      <c r="X109" s="599"/>
      <c r="Y109" s="633"/>
      <c r="Z109" s="633"/>
      <c r="AA109" s="633"/>
      <c r="AB109" s="562"/>
      <c r="AC109" s="562"/>
      <c r="AD109" s="562"/>
      <c r="AE109" s="562"/>
      <c r="AF109" s="717"/>
      <c r="AG109" s="771"/>
      <c r="AH109" s="773"/>
      <c r="AI109" s="716"/>
      <c r="AJ109" s="773"/>
      <c r="AK109" s="733"/>
      <c r="AL109" s="733"/>
      <c r="AM109" s="733"/>
      <c r="AN109" s="631"/>
      <c r="AO109" s="573"/>
      <c r="AP109" s="805"/>
      <c r="AQ109" s="814"/>
      <c r="AR109" s="814"/>
      <c r="AS109" s="790"/>
      <c r="AT109" s="812"/>
      <c r="AU109" s="776"/>
      <c r="AV109" s="776"/>
      <c r="AW109" s="776"/>
      <c r="AX109" s="776"/>
    </row>
    <row r="110" spans="1:50" ht="45" hidden="1" customHeight="1">
      <c r="A110" s="599"/>
      <c r="B110" s="600"/>
      <c r="C110" s="592" t="s">
        <v>478</v>
      </c>
      <c r="D110" s="592" t="s">
        <v>479</v>
      </c>
      <c r="E110" s="573"/>
      <c r="F110" s="573"/>
      <c r="G110" s="638"/>
      <c r="H110" s="573"/>
      <c r="I110" s="717"/>
      <c r="J110" s="573"/>
      <c r="K110" s="82" t="s">
        <v>385</v>
      </c>
      <c r="L110" s="88" t="s">
        <v>340</v>
      </c>
      <c r="M110" s="595"/>
      <c r="N110" s="572"/>
      <c r="O110" s="574"/>
      <c r="P110" s="573"/>
      <c r="Q110" s="632"/>
      <c r="R110" s="586"/>
      <c r="S110" s="633"/>
      <c r="T110" s="599"/>
      <c r="U110" s="633"/>
      <c r="V110" s="633"/>
      <c r="W110" s="633"/>
      <c r="X110" s="599"/>
      <c r="Y110" s="633"/>
      <c r="Z110" s="633"/>
      <c r="AA110" s="633"/>
      <c r="AB110" s="562"/>
      <c r="AC110" s="562"/>
      <c r="AD110" s="562"/>
      <c r="AE110" s="562"/>
      <c r="AF110" s="717"/>
      <c r="AG110" s="771"/>
      <c r="AH110" s="773"/>
      <c r="AI110" s="716"/>
      <c r="AJ110" s="773"/>
      <c r="AK110" s="733"/>
      <c r="AL110" s="733"/>
      <c r="AM110" s="733"/>
      <c r="AN110" s="631"/>
      <c r="AO110" s="573"/>
      <c r="AP110" s="805"/>
      <c r="AQ110" s="814"/>
      <c r="AR110" s="814"/>
      <c r="AS110" s="790"/>
      <c r="AT110" s="812"/>
      <c r="AU110" s="776"/>
      <c r="AV110" s="776"/>
      <c r="AW110" s="776"/>
      <c r="AX110" s="776"/>
    </row>
    <row r="111" spans="1:50" ht="45" hidden="1" customHeight="1">
      <c r="A111" s="599"/>
      <c r="B111" s="600"/>
      <c r="C111" s="593"/>
      <c r="D111" s="593"/>
      <c r="E111" s="573"/>
      <c r="F111" s="573"/>
      <c r="G111" s="638"/>
      <c r="H111" s="573"/>
      <c r="I111" s="717"/>
      <c r="J111" s="573"/>
      <c r="K111" s="82" t="s">
        <v>387</v>
      </c>
      <c r="L111" s="88" t="s">
        <v>340</v>
      </c>
      <c r="M111" s="595"/>
      <c r="N111" s="572"/>
      <c r="O111" s="574"/>
      <c r="P111" s="573"/>
      <c r="Q111" s="632"/>
      <c r="R111" s="586"/>
      <c r="S111" s="633"/>
      <c r="T111" s="599"/>
      <c r="U111" s="633"/>
      <c r="V111" s="633"/>
      <c r="W111" s="633"/>
      <c r="X111" s="599"/>
      <c r="Y111" s="633"/>
      <c r="Z111" s="633"/>
      <c r="AA111" s="633"/>
      <c r="AB111" s="563"/>
      <c r="AC111" s="563"/>
      <c r="AD111" s="563"/>
      <c r="AE111" s="563"/>
      <c r="AF111" s="718"/>
      <c r="AG111" s="715"/>
      <c r="AH111" s="773"/>
      <c r="AI111" s="716"/>
      <c r="AJ111" s="773"/>
      <c r="AK111" s="733"/>
      <c r="AL111" s="733"/>
      <c r="AM111" s="733"/>
      <c r="AN111" s="631"/>
      <c r="AO111" s="573"/>
      <c r="AP111" s="806"/>
      <c r="AQ111" s="814"/>
      <c r="AR111" s="814"/>
      <c r="AS111" s="790"/>
      <c r="AT111" s="812"/>
      <c r="AU111" s="777"/>
      <c r="AV111" s="777"/>
      <c r="AW111" s="777"/>
      <c r="AX111" s="777"/>
    </row>
    <row r="112" spans="1:50" ht="45" hidden="1" customHeight="1">
      <c r="A112" s="599"/>
      <c r="B112" s="600"/>
      <c r="C112" s="593"/>
      <c r="D112" s="593"/>
      <c r="E112" s="573"/>
      <c r="F112" s="573"/>
      <c r="G112" s="638" t="s">
        <v>480</v>
      </c>
      <c r="H112" s="573"/>
      <c r="I112" s="717"/>
      <c r="J112" s="573"/>
      <c r="K112" s="82" t="s">
        <v>390</v>
      </c>
      <c r="L112" s="88" t="s">
        <v>340</v>
      </c>
      <c r="M112" s="595"/>
      <c r="N112" s="572"/>
      <c r="O112" s="574"/>
      <c r="P112" s="573"/>
      <c r="Q112" s="632" t="s">
        <v>481</v>
      </c>
      <c r="R112" s="586" t="s">
        <v>343</v>
      </c>
      <c r="S112" s="124" t="s">
        <v>344</v>
      </c>
      <c r="T112" s="125" t="s">
        <v>345</v>
      </c>
      <c r="U112" s="124">
        <f>+IFERROR(VLOOKUP(T112,[3]DATOS!$E$2:$F$17,2,FALSE),"")</f>
        <v>15</v>
      </c>
      <c r="V112" s="633">
        <f>SUM(U112:U118)</f>
        <v>100</v>
      </c>
      <c r="W112" s="633" t="str">
        <f>+IF(AND(V112&lt;=100,V112&gt;=96),"Fuerte",IF(AND(V112&lt;=95,V112&gt;=86),"Moderado",IF(AND(V112&lt;=85,M112&gt;=0),"Débil"," ")))</f>
        <v>Fuerte</v>
      </c>
      <c r="X112" s="599" t="s">
        <v>346</v>
      </c>
      <c r="Y112" s="633" t="str">
        <f>IF(AND(EXACT(W112,"Fuerte"),(EXACT(X112,"Fuerte"))),"Fuerte",IF(AND(EXACT(W112,"Fuerte"),(EXACT(X112,"Moderado"))),"Moderado",IF(AND(EXACT(W112,"Fuerte"),(EXACT(X112,"Débil"))),"Débil",IF(AND(EXACT(W112,"Moderado"),(EXACT(X112,"Fuerte"))),"Moderado",IF(AND(EXACT(W112,"Moderado"),(EXACT(X112,"Moderado"))),"Moderado",IF(AND(EXACT(W112,"Moderado"),(EXACT(X112,"Débil"))),"Débil",IF(AND(EXACT(W112,"Débil"),(EXACT(X112,"Fuerte"))),"Débil",IF(AND(EXACT(W112,"Débil"),(EXACT(X112,"Moderado"))),"Débil",IF(AND(EXACT(W112,"Débil"),(EXACT(X112,"Débil"))),"Débil",)))))))))</f>
        <v>Fuerte</v>
      </c>
      <c r="Z112" s="633">
        <f>IF(Y112="Fuerte",100,IF(Y112="Moderado",50,IF(Y112="Débil",0)))</f>
        <v>100</v>
      </c>
      <c r="AA112" s="633"/>
      <c r="AB112" s="561" t="s">
        <v>22</v>
      </c>
      <c r="AC112" s="569">
        <v>0.33</v>
      </c>
      <c r="AD112" s="569">
        <v>0.33</v>
      </c>
      <c r="AE112" s="569">
        <v>0.34</v>
      </c>
      <c r="AF112" s="719" t="s">
        <v>482</v>
      </c>
      <c r="AG112" s="793" t="s">
        <v>483</v>
      </c>
      <c r="AH112" s="773"/>
      <c r="AI112" s="716"/>
      <c r="AJ112" s="773"/>
      <c r="AK112" s="733"/>
      <c r="AL112" s="733"/>
      <c r="AM112" s="733"/>
      <c r="AN112" s="631"/>
      <c r="AO112" s="573"/>
      <c r="AP112" s="792" t="s">
        <v>484</v>
      </c>
      <c r="AQ112" s="814"/>
      <c r="AR112" s="814"/>
      <c r="AS112" s="790"/>
      <c r="AT112" s="812" t="s">
        <v>468</v>
      </c>
      <c r="AU112" s="785"/>
      <c r="AV112" s="785"/>
      <c r="AW112" s="785"/>
      <c r="AX112" s="785"/>
    </row>
    <row r="113" spans="1:50" ht="45" hidden="1" customHeight="1">
      <c r="A113" s="599"/>
      <c r="B113" s="600"/>
      <c r="C113" s="593"/>
      <c r="D113" s="593"/>
      <c r="E113" s="573"/>
      <c r="F113" s="573"/>
      <c r="G113" s="638"/>
      <c r="H113" s="573"/>
      <c r="I113" s="717"/>
      <c r="J113" s="573"/>
      <c r="K113" s="83" t="s">
        <v>395</v>
      </c>
      <c r="L113" s="88" t="s">
        <v>340</v>
      </c>
      <c r="M113" s="595"/>
      <c r="N113" s="572"/>
      <c r="O113" s="574"/>
      <c r="P113" s="573"/>
      <c r="Q113" s="632"/>
      <c r="R113" s="586"/>
      <c r="S113" s="124" t="s">
        <v>355</v>
      </c>
      <c r="T113" s="125" t="s">
        <v>356</v>
      </c>
      <c r="U113" s="124">
        <f>+IFERROR(VLOOKUP(T113,[3]DATOS!$E$2:$F$17,2,FALSE),"")</f>
        <v>15</v>
      </c>
      <c r="V113" s="633"/>
      <c r="W113" s="633"/>
      <c r="X113" s="599"/>
      <c r="Y113" s="633"/>
      <c r="Z113" s="633"/>
      <c r="AA113" s="633"/>
      <c r="AB113" s="562"/>
      <c r="AC113" s="570"/>
      <c r="AD113" s="570"/>
      <c r="AE113" s="570"/>
      <c r="AF113" s="717"/>
      <c r="AG113" s="771"/>
      <c r="AH113" s="773"/>
      <c r="AI113" s="716"/>
      <c r="AJ113" s="773"/>
      <c r="AK113" s="733"/>
      <c r="AL113" s="733"/>
      <c r="AM113" s="733"/>
      <c r="AN113" s="631"/>
      <c r="AO113" s="573"/>
      <c r="AP113" s="792"/>
      <c r="AQ113" s="814"/>
      <c r="AR113" s="814"/>
      <c r="AS113" s="790"/>
      <c r="AT113" s="812"/>
      <c r="AU113" s="776"/>
      <c r="AV113" s="776"/>
      <c r="AW113" s="776"/>
      <c r="AX113" s="776"/>
    </row>
    <row r="114" spans="1:50" ht="45" hidden="1" customHeight="1">
      <c r="A114" s="599"/>
      <c r="B114" s="600"/>
      <c r="C114" s="593"/>
      <c r="D114" s="593"/>
      <c r="E114" s="573"/>
      <c r="F114" s="573"/>
      <c r="G114" s="638"/>
      <c r="H114" s="573"/>
      <c r="I114" s="717"/>
      <c r="J114" s="573"/>
      <c r="K114" s="83" t="s">
        <v>397</v>
      </c>
      <c r="L114" s="88" t="s">
        <v>340</v>
      </c>
      <c r="M114" s="595"/>
      <c r="N114" s="572"/>
      <c r="O114" s="574"/>
      <c r="P114" s="573"/>
      <c r="Q114" s="632"/>
      <c r="R114" s="586"/>
      <c r="S114" s="124" t="s">
        <v>360</v>
      </c>
      <c r="T114" s="125" t="s">
        <v>361</v>
      </c>
      <c r="U114" s="124">
        <f>+IFERROR(VLOOKUP(T114,[3]DATOS!$E$2:$F$17,2,FALSE),"")</f>
        <v>15</v>
      </c>
      <c r="V114" s="633"/>
      <c r="W114" s="633"/>
      <c r="X114" s="599"/>
      <c r="Y114" s="633"/>
      <c r="Z114" s="633"/>
      <c r="AA114" s="633"/>
      <c r="AB114" s="562"/>
      <c r="AC114" s="570"/>
      <c r="AD114" s="570"/>
      <c r="AE114" s="570"/>
      <c r="AF114" s="717"/>
      <c r="AG114" s="771"/>
      <c r="AH114" s="773"/>
      <c r="AI114" s="716"/>
      <c r="AJ114" s="773"/>
      <c r="AK114" s="733"/>
      <c r="AL114" s="733"/>
      <c r="AM114" s="733"/>
      <c r="AN114" s="631"/>
      <c r="AO114" s="573"/>
      <c r="AP114" s="792"/>
      <c r="AQ114" s="814"/>
      <c r="AR114" s="814"/>
      <c r="AS114" s="790"/>
      <c r="AT114" s="812"/>
      <c r="AU114" s="776"/>
      <c r="AV114" s="776"/>
      <c r="AW114" s="776"/>
      <c r="AX114" s="776"/>
    </row>
    <row r="115" spans="1:50" ht="45" hidden="1" customHeight="1">
      <c r="A115" s="599"/>
      <c r="B115" s="600"/>
      <c r="C115" s="593"/>
      <c r="D115" s="593"/>
      <c r="E115" s="573"/>
      <c r="F115" s="573"/>
      <c r="G115" s="638"/>
      <c r="H115" s="573"/>
      <c r="I115" s="717"/>
      <c r="J115" s="573"/>
      <c r="K115" s="83" t="s">
        <v>398</v>
      </c>
      <c r="L115" s="88" t="s">
        <v>340</v>
      </c>
      <c r="M115" s="595"/>
      <c r="N115" s="572"/>
      <c r="O115" s="574"/>
      <c r="P115" s="573"/>
      <c r="Q115" s="632"/>
      <c r="R115" s="586"/>
      <c r="S115" s="124" t="s">
        <v>364</v>
      </c>
      <c r="T115" s="125" t="s">
        <v>365</v>
      </c>
      <c r="U115" s="124">
        <f>+IFERROR(VLOOKUP(T115,[3]DATOS!$E$2:$F$17,2,FALSE),"")</f>
        <v>15</v>
      </c>
      <c r="V115" s="633"/>
      <c r="W115" s="633"/>
      <c r="X115" s="599"/>
      <c r="Y115" s="633"/>
      <c r="Z115" s="633"/>
      <c r="AA115" s="633"/>
      <c r="AB115" s="562"/>
      <c r="AC115" s="570"/>
      <c r="AD115" s="570"/>
      <c r="AE115" s="570"/>
      <c r="AF115" s="717"/>
      <c r="AG115" s="771"/>
      <c r="AH115" s="773"/>
      <c r="AI115" s="716"/>
      <c r="AJ115" s="773"/>
      <c r="AK115" s="733"/>
      <c r="AL115" s="733"/>
      <c r="AM115" s="733"/>
      <c r="AN115" s="631"/>
      <c r="AO115" s="573"/>
      <c r="AP115" s="792"/>
      <c r="AQ115" s="814"/>
      <c r="AR115" s="814"/>
      <c r="AS115" s="790"/>
      <c r="AT115" s="812"/>
      <c r="AU115" s="776"/>
      <c r="AV115" s="776"/>
      <c r="AW115" s="776"/>
      <c r="AX115" s="776"/>
    </row>
    <row r="116" spans="1:50" ht="45" hidden="1" customHeight="1">
      <c r="A116" s="599"/>
      <c r="B116" s="600"/>
      <c r="C116" s="593"/>
      <c r="D116" s="593"/>
      <c r="E116" s="573"/>
      <c r="F116" s="573"/>
      <c r="G116" s="638"/>
      <c r="H116" s="573"/>
      <c r="I116" s="717"/>
      <c r="J116" s="573"/>
      <c r="K116" s="83" t="s">
        <v>399</v>
      </c>
      <c r="L116" s="84" t="s">
        <v>359</v>
      </c>
      <c r="M116" s="595"/>
      <c r="N116" s="572"/>
      <c r="O116" s="574"/>
      <c r="P116" s="573"/>
      <c r="Q116" s="632"/>
      <c r="R116" s="586"/>
      <c r="S116" s="124" t="s">
        <v>368</v>
      </c>
      <c r="T116" s="125" t="s">
        <v>369</v>
      </c>
      <c r="U116" s="124">
        <f>+IFERROR(VLOOKUP(T116,[3]DATOS!$E$2:$F$17,2,FALSE),"")</f>
        <v>15</v>
      </c>
      <c r="V116" s="633"/>
      <c r="W116" s="633"/>
      <c r="X116" s="599"/>
      <c r="Y116" s="633"/>
      <c r="Z116" s="633"/>
      <c r="AA116" s="633"/>
      <c r="AB116" s="562"/>
      <c r="AC116" s="570"/>
      <c r="AD116" s="570"/>
      <c r="AE116" s="570"/>
      <c r="AF116" s="717"/>
      <c r="AG116" s="771"/>
      <c r="AH116" s="773"/>
      <c r="AI116" s="716"/>
      <c r="AJ116" s="773"/>
      <c r="AK116" s="733"/>
      <c r="AL116" s="733"/>
      <c r="AM116" s="733"/>
      <c r="AN116" s="631"/>
      <c r="AO116" s="573"/>
      <c r="AP116" s="792"/>
      <c r="AQ116" s="814"/>
      <c r="AR116" s="814"/>
      <c r="AS116" s="790"/>
      <c r="AT116" s="812"/>
      <c r="AU116" s="776"/>
      <c r="AV116" s="776"/>
      <c r="AW116" s="776"/>
      <c r="AX116" s="776"/>
    </row>
    <row r="117" spans="1:50" ht="45" hidden="1" customHeight="1">
      <c r="A117" s="599"/>
      <c r="B117" s="600"/>
      <c r="C117" s="593"/>
      <c r="D117" s="593"/>
      <c r="E117" s="573"/>
      <c r="F117" s="573"/>
      <c r="G117" s="638"/>
      <c r="H117" s="573"/>
      <c r="I117" s="717"/>
      <c r="J117" s="573"/>
      <c r="K117" s="83" t="s">
        <v>400</v>
      </c>
      <c r="L117" s="88" t="s">
        <v>340</v>
      </c>
      <c r="M117" s="595"/>
      <c r="N117" s="572"/>
      <c r="O117" s="574"/>
      <c r="P117" s="573"/>
      <c r="Q117" s="632"/>
      <c r="R117" s="586"/>
      <c r="S117" s="124" t="s">
        <v>372</v>
      </c>
      <c r="T117" s="125" t="s">
        <v>373</v>
      </c>
      <c r="U117" s="124">
        <f>+IFERROR(VLOOKUP(T117,[3]DATOS!$E$2:$F$17,2,FALSE),"")</f>
        <v>15</v>
      </c>
      <c r="V117" s="633"/>
      <c r="W117" s="633"/>
      <c r="X117" s="599"/>
      <c r="Y117" s="633"/>
      <c r="Z117" s="633"/>
      <c r="AA117" s="633"/>
      <c r="AB117" s="562"/>
      <c r="AC117" s="570"/>
      <c r="AD117" s="570"/>
      <c r="AE117" s="570"/>
      <c r="AF117" s="717"/>
      <c r="AG117" s="771"/>
      <c r="AH117" s="773"/>
      <c r="AI117" s="716"/>
      <c r="AJ117" s="773"/>
      <c r="AK117" s="733"/>
      <c r="AL117" s="733"/>
      <c r="AM117" s="733"/>
      <c r="AN117" s="631"/>
      <c r="AO117" s="573"/>
      <c r="AP117" s="792"/>
      <c r="AQ117" s="814"/>
      <c r="AR117" s="814"/>
      <c r="AS117" s="790"/>
      <c r="AT117" s="812"/>
      <c r="AU117" s="776"/>
      <c r="AV117" s="776"/>
      <c r="AW117" s="776"/>
      <c r="AX117" s="776"/>
    </row>
    <row r="118" spans="1:50" ht="45" hidden="1" customHeight="1">
      <c r="A118" s="599"/>
      <c r="B118" s="600"/>
      <c r="C118" s="593"/>
      <c r="D118" s="593"/>
      <c r="E118" s="573"/>
      <c r="F118" s="573"/>
      <c r="G118" s="638"/>
      <c r="H118" s="573"/>
      <c r="I118" s="717"/>
      <c r="J118" s="573"/>
      <c r="K118" s="83" t="s">
        <v>401</v>
      </c>
      <c r="L118" s="88" t="s">
        <v>340</v>
      </c>
      <c r="M118" s="595"/>
      <c r="N118" s="572"/>
      <c r="O118" s="574"/>
      <c r="P118" s="573"/>
      <c r="Q118" s="632"/>
      <c r="R118" s="586"/>
      <c r="S118" s="124" t="s">
        <v>376</v>
      </c>
      <c r="T118" s="125" t="s">
        <v>377</v>
      </c>
      <c r="U118" s="124">
        <f>+IFERROR(VLOOKUP(T118,[3]DATOS!$E$2:$F$17,2,FALSE),"")</f>
        <v>10</v>
      </c>
      <c r="V118" s="633"/>
      <c r="W118" s="633"/>
      <c r="X118" s="599"/>
      <c r="Y118" s="633"/>
      <c r="Z118" s="633"/>
      <c r="AA118" s="633"/>
      <c r="AB118" s="562"/>
      <c r="AC118" s="570"/>
      <c r="AD118" s="570"/>
      <c r="AE118" s="570"/>
      <c r="AF118" s="717"/>
      <c r="AG118" s="771"/>
      <c r="AH118" s="773"/>
      <c r="AI118" s="716"/>
      <c r="AJ118" s="773"/>
      <c r="AK118" s="733"/>
      <c r="AL118" s="733"/>
      <c r="AM118" s="733"/>
      <c r="AN118" s="631"/>
      <c r="AO118" s="573"/>
      <c r="AP118" s="792"/>
      <c r="AQ118" s="814"/>
      <c r="AR118" s="814"/>
      <c r="AS118" s="790"/>
      <c r="AT118" s="812"/>
      <c r="AU118" s="776"/>
      <c r="AV118" s="776"/>
      <c r="AW118" s="776"/>
      <c r="AX118" s="776"/>
    </row>
    <row r="119" spans="1:50" ht="45" hidden="1" customHeight="1" thickBot="1">
      <c r="A119" s="599"/>
      <c r="B119" s="600"/>
      <c r="C119" s="611"/>
      <c r="D119" s="611"/>
      <c r="E119" s="573"/>
      <c r="F119" s="573"/>
      <c r="G119" s="638"/>
      <c r="H119" s="573"/>
      <c r="I119" s="718"/>
      <c r="J119" s="573"/>
      <c r="K119" s="83" t="s">
        <v>402</v>
      </c>
      <c r="L119" s="88" t="s">
        <v>359</v>
      </c>
      <c r="M119" s="595"/>
      <c r="N119" s="572"/>
      <c r="O119" s="574"/>
      <c r="P119" s="573"/>
      <c r="Q119" s="632"/>
      <c r="R119" s="586"/>
      <c r="S119" s="124"/>
      <c r="T119" s="125"/>
      <c r="U119" s="124"/>
      <c r="V119" s="633"/>
      <c r="W119" s="633"/>
      <c r="X119" s="599"/>
      <c r="Y119" s="633"/>
      <c r="Z119" s="633"/>
      <c r="AA119" s="633"/>
      <c r="AB119" s="563"/>
      <c r="AC119" s="571"/>
      <c r="AD119" s="571"/>
      <c r="AE119" s="571"/>
      <c r="AF119" s="718"/>
      <c r="AG119" s="715"/>
      <c r="AH119" s="773"/>
      <c r="AI119" s="716"/>
      <c r="AJ119" s="773"/>
      <c r="AK119" s="733"/>
      <c r="AL119" s="733"/>
      <c r="AM119" s="733"/>
      <c r="AN119" s="631"/>
      <c r="AO119" s="573"/>
      <c r="AP119" s="792"/>
      <c r="AQ119" s="787"/>
      <c r="AR119" s="787"/>
      <c r="AS119" s="790"/>
      <c r="AT119" s="812"/>
      <c r="AU119" s="803"/>
      <c r="AV119" s="803"/>
      <c r="AW119" s="776"/>
      <c r="AX119" s="803"/>
    </row>
    <row r="120" spans="1:50" ht="46.5" hidden="1" customHeight="1">
      <c r="A120" s="599">
        <v>7</v>
      </c>
      <c r="B120" s="600" t="s">
        <v>485</v>
      </c>
      <c r="C120" s="592" t="s">
        <v>486</v>
      </c>
      <c r="D120" s="592" t="s">
        <v>487</v>
      </c>
      <c r="E120" s="586" t="s">
        <v>488</v>
      </c>
      <c r="F120" s="586" t="s">
        <v>334</v>
      </c>
      <c r="G120" s="591" t="s">
        <v>489</v>
      </c>
      <c r="H120" s="586" t="s">
        <v>490</v>
      </c>
      <c r="I120" s="588" t="s">
        <v>337</v>
      </c>
      <c r="J120" s="586" t="s">
        <v>441</v>
      </c>
      <c r="K120" s="82" t="s">
        <v>339</v>
      </c>
      <c r="L120" s="88" t="s">
        <v>359</v>
      </c>
      <c r="M120" s="595">
        <f>COUNTIF(L120:L138,"Si")</f>
        <v>5</v>
      </c>
      <c r="N120" s="695" t="str">
        <f>+IF(AND(M120&lt;6,M120&gt;0),"Moderado",IF(AND(M120&lt;12,M120&gt;5),"Mayor",IF(AND(M120&lt;20,M120&gt;11),"Catastrófico","Responda las Preguntas de Impacto")))</f>
        <v>Moderado</v>
      </c>
      <c r="O120" s="574" t="str">
        <f>IF(AND(EXACT(J120,"Rara vez"),(EXACT(N120,"Moderado"))),"Moderado",IF(AND(EXACT(J120,"Rara vez"),(EXACT(N120,"Mayor"))),"Alto",IF(AND(EXACT(J120,"Rara vez"),(EXACT(N120,"Catastrófico"))),"Extremo",IF(AND(EXACT(J120,"Improbable"),(EXACT(N120,"Moderado"))),"Moderado",IF(AND(EXACT(J120,"Improbable"),(EXACT(N120,"Mayor"))),"Alto",IF(AND(EXACT(J120,"Improbable"),(EXACT(N120,"Catastrófico"))),"Extremo",IF(AND(EXACT(J120,"Posible"),(EXACT(N120,"Moderado"))),"Alto",IF(AND(EXACT(J120,"Posible"),(EXACT(N120,"Mayor"))),"Extremo",IF(AND(EXACT(J120,"Posible"),(EXACT(N120,"Catastrófico"))),"Extremo",IF(AND(EXACT(J120,"Probable"),(EXACT(N120,"Moderado"))),"Alto",IF(AND(EXACT(J120,"Probable"),(EXACT(N120,"Mayor"))),"Extremo",IF(AND(EXACT(J120,"Probable"),(EXACT(N120,"Catastrófico"))),"Extremo",IF(AND(EXACT(J120,"Casi Seguro"),(EXACT(N120,"Moderado"))),"Extremo",IF(AND(EXACT(J120,"Casi Seguro"),(EXACT(N120,"Mayor"))),"Extremo",IF(AND(EXACT(J120,"Casi Seguro"),(EXACT(N120,"Catastrófico"))),"Extremo","")))))))))))))))</f>
        <v>Alto</v>
      </c>
      <c r="P120" s="573" t="s">
        <v>341</v>
      </c>
      <c r="Q120" s="591" t="s">
        <v>491</v>
      </c>
      <c r="R120" s="586" t="s">
        <v>343</v>
      </c>
      <c r="S120" s="130" t="s">
        <v>344</v>
      </c>
      <c r="T120" s="131" t="s">
        <v>345</v>
      </c>
      <c r="U120" s="130">
        <f>+IFERROR(VLOOKUP(T120,[3]DATOS!$E$2:$F$17,2,FALSE),"")</f>
        <v>15</v>
      </c>
      <c r="V120" s="564">
        <f>SUM(U120:U126)</f>
        <v>100</v>
      </c>
      <c r="W120" s="564" t="str">
        <f>+IF(AND(V120&lt;=100,V120&gt;=96),"Fuerte",IF(AND(V120&lt;=95,V120&gt;=86),"Moderado",IF(AND(V120&lt;=85,M120&gt;=0),"Débil"," ")))</f>
        <v>Fuerte</v>
      </c>
      <c r="X120" s="626" t="s">
        <v>346</v>
      </c>
      <c r="Y120" s="564" t="str">
        <f>IF(AND(EXACT(W120,"Fuerte"),(EXACT(X120,"Fuerte"))),"Fuerte",IF(AND(EXACT(W120,"Fuerte"),(EXACT(X120,"Moderado"))),"Moderado",IF(AND(EXACT(W120,"Fuerte"),(EXACT(X120,"Débil"))),"Débil",IF(AND(EXACT(W120,"Moderado"),(EXACT(X120,"Fuerte"))),"Moderado",IF(AND(EXACT(W120,"Moderado"),(EXACT(X120,"Moderado"))),"Moderado",IF(AND(EXACT(W120,"Moderado"),(EXACT(X120,"Débil"))),"Débil",IF(AND(EXACT(W120,"Débil"),(EXACT(X120,"Fuerte"))),"Débil",IF(AND(EXACT(W120,"Débil"),(EXACT(X120,"Moderado"))),"Débil",IF(AND(EXACT(W120,"Débil"),(EXACT(X120,"Débil"))),"Débil",)))))))))</f>
        <v>Fuerte</v>
      </c>
      <c r="Z120" s="564">
        <f>IF(Y120="Fuerte",100,IF(Y120="Moderado",50,IF(Y120="Débil",0)))</f>
        <v>100</v>
      </c>
      <c r="AA120" s="564">
        <f>AVERAGE(Z120:Z138)</f>
        <v>100</v>
      </c>
      <c r="AB120" s="565" t="s">
        <v>22</v>
      </c>
      <c r="AC120" s="126"/>
      <c r="AD120" s="126"/>
      <c r="AE120" s="126"/>
      <c r="AF120" s="833" t="s">
        <v>492</v>
      </c>
      <c r="AG120" s="692" t="s">
        <v>493</v>
      </c>
      <c r="AH120" s="796" t="s">
        <v>346</v>
      </c>
      <c r="AI120" s="801" t="s">
        <v>349</v>
      </c>
      <c r="AJ120" s="796" t="s">
        <v>349</v>
      </c>
      <c r="AK120" s="800" t="str">
        <f>IF(AND(OR(AJ120="Directamente",AJ120="Indirectamente",AJ120="No Disminuye"),(AH120="Fuerte"),(AI120="Directamente"),(OR(J120="Rara vez",J120="Improbable",J120="Posible"))),"Rara vez",IF(AND(OR(AJ120="Directamente",AJ120="Indirectamente",AJ120="No Disminuye"),(AH120="Fuerte"),(AI120="Directamente"),(J120="Probable")),"Improbable",IF(AND(OR(AJ120="Directamente",AJ120="Indirectamente",AJ120="No Disminuye"),(AH120="Fuerte"),(AI120="Directamente"),(J120="Casi Seguro")),"Posible",IF(AND(AJ120="Directamente",AI120="No disminuye",AH120="Fuerte"),J120,IF(AND(OR(AJ120="Directamente",AJ120="Indirectamente",AJ120="No Disminuye"),AH120="Moderado",AI120="Directamente",(OR(J120="Rara vez",J120="Improbable"))),"Rara vez",IF(AND(OR(AJ120="Directamente",AJ120="Indirectamente",AJ120="No Disminuye"),(AH120="Moderado"),(AI120="Directamente"),(J120="Posible")),"Improbable",IF(AND(OR(AJ120="Directamente",AJ120="Indirectamente",AJ120="No Disminuye"),(AH120="Moderado"),(AI120="Directamente"),(J120="Probable")),"Posible",IF(AND(OR(AJ120="Directamente",AJ120="Indirectamente",AJ120="No Disminuye"),(AH120="Moderado"),(AI120="Directamente"),(J120="Casi Seguro")),"Probable",IF(AND(AJ120="Directamente",AI120="No disminuye",AH120="Moderado"),J120,IF(AH120="Débil",J120," ESTA COMBINACION NO ESTÁ CONTEMPLADA EN LA METODOLOGÍA "))))))))))</f>
        <v>Rara vez</v>
      </c>
      <c r="AL120" s="631" t="str">
        <f>IF(AND(OR(AJ120="Directamente",AJ120="Indirectamente",AJ120="No Disminuye"),AH120="Moderado",AI120="Directamente",(OR(J120="Raro",J120="Improbable"))),"Raro",IF(AND(OR(AJ120="Directamente",AJ120="Indirectamente",AJ120="No Disminuye"),(AH120="Moderado"),(AI120="Directamente"),(J120="Posible")),"Improbable",IF(AND(OR(AJ120="Directamente",AJ120="Indirectamente",AJ120="No Disminuye"),(AH120="Moderado"),(AI120="Directamente"),(J120="Probable")),"Posible",IF(AND(OR(AJ120="Directamente",AJ120="Indirectamente",AJ120="No Disminuye"),(AH120="Moderado"),(AI120="Directamente"),(J120="Casi Seguro")),"Probable",IF(AND(AJ120="Directamente",AI120="No disminuye",AH120="Moderado"),J120," ")))))</f>
        <v xml:space="preserve"> </v>
      </c>
      <c r="AM120" s="800" t="str">
        <f>N120</f>
        <v>Moderado</v>
      </c>
      <c r="AN120" s="800" t="str">
        <f>IF(AND(EXACT(AK120,"Rara vez"),(EXACT(AM120,"Moderado"))),"Moderado",IF(AND(EXACT(AK120,"Rara vez"),(EXACT(AM120,"Mayor"))),"Alto",IF(AND(EXACT(AK120,"Rara vez"),(EXACT(AM120,"Catastrófico"))),"Extremo",IF(AND(EXACT(AK120,"Improbable"),(EXACT(AM120,"Moderado"))),"Moderado",IF(AND(EXACT(AK120,"Improbable"),(EXACT(AM120,"Mayor"))),"Alto",IF(AND(EXACT(AK120,"Improbable"),(EXACT(AM120,"Catastrófico"))),"Extremo",IF(AND(EXACT(AK120,"Posible"),(EXACT(AM120,"Moderado"))),"Alto",IF(AND(EXACT(AK120,"Posible"),(EXACT(AM120,"Mayor"))),"Extremo",IF(AND(EXACT(AK120,"Posible"),(EXACT(AM120,"Catastrófico"))),"Extremo",IF(AND(EXACT(AK120,"Probable"),(EXACT(AM120,"Moderado"))),"Alto",IF(AND(EXACT(AK120,"Probable"),(EXACT(AM120,"Mayor"))),"Extremo",IF(AND(EXACT(AK120,"Probable"),(EXACT(AM120,"Catastrófico"))),"Extremo",IF(AND(EXACT(AK120,"Casi Seguro"),(EXACT(AM120,"Moderado"))),"Extremo",IF(AND(EXACT(AK120,"Casi Seguro"),(EXACT(AM120,"Mayor"))),"Extremo",IF(AND(EXACT(AK120,"Casi Seguro"),(EXACT(AM120,"Catastrófico"))),"Extremo","")))))))))))))))</f>
        <v>Moderado</v>
      </c>
      <c r="AO120" s="586" t="s">
        <v>341</v>
      </c>
      <c r="AP120" s="911" t="s">
        <v>494</v>
      </c>
      <c r="AQ120" s="627">
        <v>44927</v>
      </c>
      <c r="AR120" s="627">
        <v>45291</v>
      </c>
      <c r="AS120" s="810" t="s">
        <v>495</v>
      </c>
      <c r="AT120" s="591" t="s">
        <v>496</v>
      </c>
      <c r="AU120" s="778"/>
      <c r="AV120" s="778"/>
      <c r="AW120" s="785"/>
      <c r="AX120" s="778"/>
    </row>
    <row r="121" spans="1:50" ht="30" hidden="1" customHeight="1">
      <c r="A121" s="599"/>
      <c r="B121" s="600"/>
      <c r="C121" s="593"/>
      <c r="D121" s="593"/>
      <c r="E121" s="586"/>
      <c r="F121" s="586"/>
      <c r="G121" s="591"/>
      <c r="H121" s="586"/>
      <c r="I121" s="589"/>
      <c r="J121" s="586"/>
      <c r="K121" s="82" t="s">
        <v>354</v>
      </c>
      <c r="L121" s="88" t="s">
        <v>359</v>
      </c>
      <c r="M121" s="595"/>
      <c r="N121" s="695"/>
      <c r="O121" s="574"/>
      <c r="P121" s="573"/>
      <c r="Q121" s="591"/>
      <c r="R121" s="586"/>
      <c r="S121" s="130" t="s">
        <v>355</v>
      </c>
      <c r="T121" s="131" t="s">
        <v>356</v>
      </c>
      <c r="U121" s="130">
        <f>+IFERROR(VLOOKUP(T121,[3]DATOS!$E$2:$F$17,2,FALSE),"")</f>
        <v>15</v>
      </c>
      <c r="V121" s="564"/>
      <c r="W121" s="564"/>
      <c r="X121" s="626"/>
      <c r="Y121" s="564"/>
      <c r="Z121" s="564"/>
      <c r="AA121" s="564"/>
      <c r="AB121" s="566"/>
      <c r="AC121" s="127"/>
      <c r="AD121" s="127"/>
      <c r="AE121" s="127"/>
      <c r="AF121" s="834"/>
      <c r="AG121" s="693"/>
      <c r="AH121" s="796"/>
      <c r="AI121" s="801"/>
      <c r="AJ121" s="796"/>
      <c r="AK121" s="800"/>
      <c r="AL121" s="631"/>
      <c r="AM121" s="800"/>
      <c r="AN121" s="800"/>
      <c r="AO121" s="586"/>
      <c r="AP121" s="912"/>
      <c r="AQ121" s="627"/>
      <c r="AR121" s="627"/>
      <c r="AS121" s="810"/>
      <c r="AT121" s="591"/>
      <c r="AU121" s="776"/>
      <c r="AV121" s="776"/>
      <c r="AW121" s="776"/>
      <c r="AX121" s="776"/>
    </row>
    <row r="122" spans="1:50" ht="30" hidden="1" customHeight="1">
      <c r="A122" s="599"/>
      <c r="B122" s="600"/>
      <c r="C122" s="593"/>
      <c r="D122" s="593"/>
      <c r="E122" s="586"/>
      <c r="F122" s="586"/>
      <c r="G122" s="591"/>
      <c r="H122" s="586"/>
      <c r="I122" s="589"/>
      <c r="J122" s="586"/>
      <c r="K122" s="82" t="s">
        <v>358</v>
      </c>
      <c r="L122" s="88" t="s">
        <v>340</v>
      </c>
      <c r="M122" s="595"/>
      <c r="N122" s="695"/>
      <c r="O122" s="574"/>
      <c r="P122" s="573"/>
      <c r="Q122" s="591"/>
      <c r="R122" s="586"/>
      <c r="S122" s="130" t="s">
        <v>360</v>
      </c>
      <c r="T122" s="131" t="s">
        <v>361</v>
      </c>
      <c r="U122" s="130">
        <f>+IFERROR(VLOOKUP(T122,[3]DATOS!$E$2:$F$17,2,FALSE),"")</f>
        <v>15</v>
      </c>
      <c r="V122" s="564"/>
      <c r="W122" s="564"/>
      <c r="X122" s="626"/>
      <c r="Y122" s="564"/>
      <c r="Z122" s="564"/>
      <c r="AA122" s="564"/>
      <c r="AB122" s="566"/>
      <c r="AC122" s="127"/>
      <c r="AD122" s="127"/>
      <c r="AE122" s="127"/>
      <c r="AF122" s="834"/>
      <c r="AG122" s="693"/>
      <c r="AH122" s="796"/>
      <c r="AI122" s="801"/>
      <c r="AJ122" s="796"/>
      <c r="AK122" s="800"/>
      <c r="AL122" s="631"/>
      <c r="AM122" s="800"/>
      <c r="AN122" s="800"/>
      <c r="AO122" s="586"/>
      <c r="AP122" s="912"/>
      <c r="AQ122" s="627"/>
      <c r="AR122" s="627"/>
      <c r="AS122" s="810"/>
      <c r="AT122" s="591"/>
      <c r="AU122" s="776"/>
      <c r="AV122" s="776"/>
      <c r="AW122" s="776"/>
      <c r="AX122" s="776"/>
    </row>
    <row r="123" spans="1:50" ht="30" hidden="1" customHeight="1">
      <c r="A123" s="599"/>
      <c r="B123" s="600"/>
      <c r="C123" s="593"/>
      <c r="D123" s="593"/>
      <c r="E123" s="586"/>
      <c r="F123" s="586"/>
      <c r="G123" s="591"/>
      <c r="H123" s="586"/>
      <c r="I123" s="589"/>
      <c r="J123" s="586"/>
      <c r="K123" s="82" t="s">
        <v>363</v>
      </c>
      <c r="L123" s="88" t="s">
        <v>359</v>
      </c>
      <c r="M123" s="595"/>
      <c r="N123" s="695"/>
      <c r="O123" s="574"/>
      <c r="P123" s="573"/>
      <c r="Q123" s="591"/>
      <c r="R123" s="586"/>
      <c r="S123" s="130" t="s">
        <v>364</v>
      </c>
      <c r="T123" s="131" t="s">
        <v>365</v>
      </c>
      <c r="U123" s="130">
        <f>+IFERROR(VLOOKUP(T123,[3]DATOS!$E$2:$F$17,2,FALSE),"")</f>
        <v>15</v>
      </c>
      <c r="V123" s="564"/>
      <c r="W123" s="564"/>
      <c r="X123" s="626"/>
      <c r="Y123" s="564"/>
      <c r="Z123" s="564"/>
      <c r="AA123" s="564"/>
      <c r="AB123" s="566"/>
      <c r="AC123" s="127"/>
      <c r="AD123" s="127"/>
      <c r="AE123" s="127"/>
      <c r="AF123" s="834"/>
      <c r="AG123" s="693"/>
      <c r="AH123" s="796"/>
      <c r="AI123" s="801"/>
      <c r="AJ123" s="796"/>
      <c r="AK123" s="800"/>
      <c r="AL123" s="631"/>
      <c r="AM123" s="800"/>
      <c r="AN123" s="800"/>
      <c r="AO123" s="586"/>
      <c r="AP123" s="912"/>
      <c r="AQ123" s="627"/>
      <c r="AR123" s="627"/>
      <c r="AS123" s="810"/>
      <c r="AT123" s="591"/>
      <c r="AU123" s="776"/>
      <c r="AV123" s="776"/>
      <c r="AW123" s="776"/>
      <c r="AX123" s="776"/>
    </row>
    <row r="124" spans="1:50" ht="30" hidden="1" customHeight="1">
      <c r="A124" s="599"/>
      <c r="B124" s="600"/>
      <c r="C124" s="593"/>
      <c r="D124" s="593"/>
      <c r="E124" s="586"/>
      <c r="F124" s="586"/>
      <c r="G124" s="591"/>
      <c r="H124" s="586"/>
      <c r="I124" s="589"/>
      <c r="J124" s="586"/>
      <c r="K124" s="82" t="s">
        <v>367</v>
      </c>
      <c r="L124" s="88" t="s">
        <v>340</v>
      </c>
      <c r="M124" s="595"/>
      <c r="N124" s="695"/>
      <c r="O124" s="574"/>
      <c r="P124" s="573"/>
      <c r="Q124" s="591"/>
      <c r="R124" s="586"/>
      <c r="S124" s="130" t="s">
        <v>368</v>
      </c>
      <c r="T124" s="131" t="s">
        <v>369</v>
      </c>
      <c r="U124" s="130">
        <f>+IFERROR(VLOOKUP(T124,[3]DATOS!$E$2:$F$17,2,FALSE),"")</f>
        <v>15</v>
      </c>
      <c r="V124" s="564"/>
      <c r="W124" s="564"/>
      <c r="X124" s="626"/>
      <c r="Y124" s="564"/>
      <c r="Z124" s="564"/>
      <c r="AA124" s="564"/>
      <c r="AB124" s="566"/>
      <c r="AC124" s="127"/>
      <c r="AD124" s="127"/>
      <c r="AE124" s="127"/>
      <c r="AF124" s="834"/>
      <c r="AG124" s="693"/>
      <c r="AH124" s="796"/>
      <c r="AI124" s="801"/>
      <c r="AJ124" s="796"/>
      <c r="AK124" s="800"/>
      <c r="AL124" s="631"/>
      <c r="AM124" s="800"/>
      <c r="AN124" s="800"/>
      <c r="AO124" s="586"/>
      <c r="AP124" s="912"/>
      <c r="AQ124" s="627"/>
      <c r="AR124" s="627"/>
      <c r="AS124" s="810"/>
      <c r="AT124" s="591"/>
      <c r="AU124" s="776"/>
      <c r="AV124" s="776"/>
      <c r="AW124" s="776"/>
      <c r="AX124" s="776"/>
    </row>
    <row r="125" spans="1:50" ht="30" hidden="1" customHeight="1">
      <c r="A125" s="599"/>
      <c r="B125" s="600"/>
      <c r="C125" s="593"/>
      <c r="D125" s="593"/>
      <c r="E125" s="586"/>
      <c r="F125" s="586"/>
      <c r="G125" s="591"/>
      <c r="H125" s="586"/>
      <c r="I125" s="589"/>
      <c r="J125" s="586"/>
      <c r="K125" s="82" t="s">
        <v>371</v>
      </c>
      <c r="L125" s="88" t="s">
        <v>359</v>
      </c>
      <c r="M125" s="595"/>
      <c r="N125" s="695"/>
      <c r="O125" s="574"/>
      <c r="P125" s="573"/>
      <c r="Q125" s="591"/>
      <c r="R125" s="586"/>
      <c r="S125" s="130" t="s">
        <v>372</v>
      </c>
      <c r="T125" s="131" t="s">
        <v>373</v>
      </c>
      <c r="U125" s="130">
        <f>+IFERROR(VLOOKUP(T125,[3]DATOS!$E$2:$F$17,2,FALSE),"")</f>
        <v>15</v>
      </c>
      <c r="V125" s="564"/>
      <c r="W125" s="564"/>
      <c r="X125" s="626"/>
      <c r="Y125" s="564"/>
      <c r="Z125" s="564"/>
      <c r="AA125" s="564"/>
      <c r="AB125" s="566"/>
      <c r="AC125" s="127"/>
      <c r="AD125" s="127"/>
      <c r="AE125" s="127"/>
      <c r="AF125" s="834"/>
      <c r="AG125" s="693"/>
      <c r="AH125" s="796"/>
      <c r="AI125" s="801"/>
      <c r="AJ125" s="796"/>
      <c r="AK125" s="800"/>
      <c r="AL125" s="631"/>
      <c r="AM125" s="800"/>
      <c r="AN125" s="800"/>
      <c r="AO125" s="586"/>
      <c r="AP125" s="912"/>
      <c r="AQ125" s="627"/>
      <c r="AR125" s="627"/>
      <c r="AS125" s="810"/>
      <c r="AT125" s="591"/>
      <c r="AU125" s="776"/>
      <c r="AV125" s="776"/>
      <c r="AW125" s="776"/>
      <c r="AX125" s="776"/>
    </row>
    <row r="126" spans="1:50" ht="30" hidden="1" customHeight="1">
      <c r="A126" s="599"/>
      <c r="B126" s="600"/>
      <c r="C126" s="593"/>
      <c r="D126" s="593"/>
      <c r="E126" s="586"/>
      <c r="F126" s="586"/>
      <c r="G126" s="591"/>
      <c r="H126" s="586"/>
      <c r="I126" s="589"/>
      <c r="J126" s="586"/>
      <c r="K126" s="82" t="s">
        <v>375</v>
      </c>
      <c r="L126" s="88" t="s">
        <v>340</v>
      </c>
      <c r="M126" s="595"/>
      <c r="N126" s="695"/>
      <c r="O126" s="574"/>
      <c r="P126" s="573"/>
      <c r="Q126" s="591"/>
      <c r="R126" s="586"/>
      <c r="S126" s="130" t="s">
        <v>376</v>
      </c>
      <c r="T126" s="131" t="s">
        <v>377</v>
      </c>
      <c r="U126" s="130">
        <f>+IFERROR(VLOOKUP(T126,[3]DATOS!$E$2:$F$17,2,FALSE),"")</f>
        <v>10</v>
      </c>
      <c r="V126" s="564"/>
      <c r="W126" s="564"/>
      <c r="X126" s="626"/>
      <c r="Y126" s="564"/>
      <c r="Z126" s="564"/>
      <c r="AA126" s="564"/>
      <c r="AB126" s="566"/>
      <c r="AC126" s="128">
        <v>0.33</v>
      </c>
      <c r="AD126" s="128">
        <v>0.33</v>
      </c>
      <c r="AE126" s="128">
        <v>0.34</v>
      </c>
      <c r="AF126" s="834"/>
      <c r="AG126" s="693"/>
      <c r="AH126" s="796"/>
      <c r="AI126" s="801"/>
      <c r="AJ126" s="796"/>
      <c r="AK126" s="800"/>
      <c r="AL126" s="631"/>
      <c r="AM126" s="800"/>
      <c r="AN126" s="800"/>
      <c r="AO126" s="586"/>
      <c r="AP126" s="912"/>
      <c r="AQ126" s="627"/>
      <c r="AR126" s="627"/>
      <c r="AS126" s="810"/>
      <c r="AT126" s="591"/>
      <c r="AU126" s="776"/>
      <c r="AV126" s="776"/>
      <c r="AW126" s="776"/>
      <c r="AX126" s="776"/>
    </row>
    <row r="127" spans="1:50" ht="72" hidden="1" customHeight="1">
      <c r="A127" s="599"/>
      <c r="B127" s="600"/>
      <c r="C127" s="593"/>
      <c r="D127" s="593"/>
      <c r="E127" s="586"/>
      <c r="F127" s="586"/>
      <c r="G127" s="591"/>
      <c r="H127" s="586"/>
      <c r="I127" s="589"/>
      <c r="J127" s="586"/>
      <c r="K127" s="82" t="s">
        <v>379</v>
      </c>
      <c r="L127" s="88" t="s">
        <v>359</v>
      </c>
      <c r="M127" s="595"/>
      <c r="N127" s="695"/>
      <c r="O127" s="574"/>
      <c r="P127" s="573"/>
      <c r="Q127" s="591"/>
      <c r="R127" s="586"/>
      <c r="S127" s="564"/>
      <c r="T127" s="626"/>
      <c r="U127" s="564"/>
      <c r="V127" s="564"/>
      <c r="W127" s="564"/>
      <c r="X127" s="626"/>
      <c r="Y127" s="564"/>
      <c r="Z127" s="564"/>
      <c r="AA127" s="564"/>
      <c r="AB127" s="566"/>
      <c r="AC127" s="127"/>
      <c r="AD127" s="127"/>
      <c r="AE127" s="127"/>
      <c r="AF127" s="834"/>
      <c r="AG127" s="693"/>
      <c r="AH127" s="796"/>
      <c r="AI127" s="801"/>
      <c r="AJ127" s="796"/>
      <c r="AK127" s="800"/>
      <c r="AL127" s="631"/>
      <c r="AM127" s="800"/>
      <c r="AN127" s="800"/>
      <c r="AO127" s="586"/>
      <c r="AP127" s="912"/>
      <c r="AQ127" s="627"/>
      <c r="AR127" s="627"/>
      <c r="AS127" s="810"/>
      <c r="AT127" s="591"/>
      <c r="AU127" s="776"/>
      <c r="AV127" s="776"/>
      <c r="AW127" s="776"/>
      <c r="AX127" s="776"/>
    </row>
    <row r="128" spans="1:50" ht="45" hidden="1" customHeight="1">
      <c r="A128" s="599"/>
      <c r="B128" s="600"/>
      <c r="C128" s="594"/>
      <c r="D128" s="594"/>
      <c r="E128" s="586"/>
      <c r="F128" s="586"/>
      <c r="G128" s="591"/>
      <c r="H128" s="586"/>
      <c r="I128" s="589"/>
      <c r="J128" s="586"/>
      <c r="K128" s="82" t="s">
        <v>381</v>
      </c>
      <c r="L128" s="88" t="s">
        <v>340</v>
      </c>
      <c r="M128" s="595"/>
      <c r="N128" s="695"/>
      <c r="O128" s="574"/>
      <c r="P128" s="573"/>
      <c r="Q128" s="591"/>
      <c r="R128" s="586"/>
      <c r="S128" s="564"/>
      <c r="T128" s="626"/>
      <c r="U128" s="564"/>
      <c r="V128" s="564"/>
      <c r="W128" s="564"/>
      <c r="X128" s="626"/>
      <c r="Y128" s="564"/>
      <c r="Z128" s="564"/>
      <c r="AA128" s="564"/>
      <c r="AB128" s="566"/>
      <c r="AC128" s="127"/>
      <c r="AD128" s="127"/>
      <c r="AE128" s="127"/>
      <c r="AF128" s="834"/>
      <c r="AG128" s="693"/>
      <c r="AH128" s="796"/>
      <c r="AI128" s="801"/>
      <c r="AJ128" s="796"/>
      <c r="AK128" s="800"/>
      <c r="AL128" s="631"/>
      <c r="AM128" s="800"/>
      <c r="AN128" s="800"/>
      <c r="AO128" s="586"/>
      <c r="AP128" s="912"/>
      <c r="AQ128" s="627"/>
      <c r="AR128" s="627"/>
      <c r="AS128" s="810"/>
      <c r="AT128" s="591"/>
      <c r="AU128" s="776"/>
      <c r="AV128" s="776"/>
      <c r="AW128" s="776"/>
      <c r="AX128" s="776"/>
    </row>
    <row r="129" spans="1:50" ht="45" hidden="1" customHeight="1">
      <c r="A129" s="599"/>
      <c r="B129" s="600"/>
      <c r="C129" s="592" t="s">
        <v>497</v>
      </c>
      <c r="D129" s="592" t="s">
        <v>498</v>
      </c>
      <c r="E129" s="586"/>
      <c r="F129" s="586"/>
      <c r="G129" s="591"/>
      <c r="H129" s="586"/>
      <c r="I129" s="589"/>
      <c r="J129" s="586"/>
      <c r="K129" s="82" t="s">
        <v>385</v>
      </c>
      <c r="L129" s="88" t="s">
        <v>359</v>
      </c>
      <c r="M129" s="595"/>
      <c r="N129" s="695"/>
      <c r="O129" s="574"/>
      <c r="P129" s="573"/>
      <c r="Q129" s="591"/>
      <c r="R129" s="586"/>
      <c r="S129" s="564"/>
      <c r="T129" s="626"/>
      <c r="U129" s="564"/>
      <c r="V129" s="564"/>
      <c r="W129" s="564"/>
      <c r="X129" s="626"/>
      <c r="Y129" s="564"/>
      <c r="Z129" s="564"/>
      <c r="AA129" s="564"/>
      <c r="AB129" s="566"/>
      <c r="AC129" s="127"/>
      <c r="AD129" s="127"/>
      <c r="AE129" s="127"/>
      <c r="AF129" s="834"/>
      <c r="AG129" s="693"/>
      <c r="AH129" s="796"/>
      <c r="AI129" s="801"/>
      <c r="AJ129" s="796"/>
      <c r="AK129" s="800"/>
      <c r="AL129" s="631"/>
      <c r="AM129" s="800"/>
      <c r="AN129" s="800"/>
      <c r="AO129" s="586"/>
      <c r="AP129" s="912"/>
      <c r="AQ129" s="627"/>
      <c r="AR129" s="627"/>
      <c r="AS129" s="810"/>
      <c r="AT129" s="591"/>
      <c r="AU129" s="776"/>
      <c r="AV129" s="776"/>
      <c r="AW129" s="776"/>
      <c r="AX129" s="776"/>
    </row>
    <row r="130" spans="1:50" ht="45" hidden="1" customHeight="1">
      <c r="A130" s="599"/>
      <c r="B130" s="600"/>
      <c r="C130" s="593"/>
      <c r="D130" s="593"/>
      <c r="E130" s="586"/>
      <c r="F130" s="586"/>
      <c r="G130" s="591"/>
      <c r="H130" s="586"/>
      <c r="I130" s="589"/>
      <c r="J130" s="586"/>
      <c r="K130" s="82" t="s">
        <v>387</v>
      </c>
      <c r="L130" s="88" t="s">
        <v>359</v>
      </c>
      <c r="M130" s="595"/>
      <c r="N130" s="695"/>
      <c r="O130" s="574"/>
      <c r="P130" s="573"/>
      <c r="Q130" s="591"/>
      <c r="R130" s="586"/>
      <c r="S130" s="564"/>
      <c r="T130" s="626"/>
      <c r="U130" s="564"/>
      <c r="V130" s="564"/>
      <c r="W130" s="564"/>
      <c r="X130" s="626"/>
      <c r="Y130" s="564"/>
      <c r="Z130" s="564"/>
      <c r="AA130" s="564"/>
      <c r="AB130" s="567"/>
      <c r="AC130" s="129"/>
      <c r="AD130" s="129"/>
      <c r="AE130" s="129"/>
      <c r="AF130" s="835"/>
      <c r="AG130" s="694"/>
      <c r="AH130" s="796"/>
      <c r="AI130" s="801"/>
      <c r="AJ130" s="796"/>
      <c r="AK130" s="800"/>
      <c r="AL130" s="631"/>
      <c r="AM130" s="800"/>
      <c r="AN130" s="800"/>
      <c r="AO130" s="586"/>
      <c r="AP130" s="913"/>
      <c r="AQ130" s="627"/>
      <c r="AR130" s="627"/>
      <c r="AS130" s="810"/>
      <c r="AT130" s="591"/>
      <c r="AU130" s="777"/>
      <c r="AV130" s="777"/>
      <c r="AW130" s="777"/>
      <c r="AX130" s="777"/>
    </row>
    <row r="131" spans="1:50" ht="45" hidden="1" customHeight="1">
      <c r="A131" s="599"/>
      <c r="B131" s="600"/>
      <c r="C131" s="593"/>
      <c r="D131" s="593"/>
      <c r="E131" s="586"/>
      <c r="F131" s="586"/>
      <c r="G131" s="591" t="s">
        <v>389</v>
      </c>
      <c r="H131" s="586"/>
      <c r="I131" s="589"/>
      <c r="J131" s="586"/>
      <c r="K131" s="82" t="s">
        <v>390</v>
      </c>
      <c r="L131" s="88" t="s">
        <v>340</v>
      </c>
      <c r="M131" s="595"/>
      <c r="N131" s="695"/>
      <c r="O131" s="574"/>
      <c r="P131" s="573"/>
      <c r="Q131" s="591" t="s">
        <v>499</v>
      </c>
      <c r="R131" s="586" t="s">
        <v>500</v>
      </c>
      <c r="S131" s="130" t="s">
        <v>344</v>
      </c>
      <c r="T131" s="131" t="s">
        <v>345</v>
      </c>
      <c r="U131" s="130">
        <f>+IFERROR(VLOOKUP(T131,[3]DATOS!$E$2:$F$17,2,FALSE),"")</f>
        <v>15</v>
      </c>
      <c r="V131" s="564">
        <f>SUM(U131:U137)</f>
        <v>100</v>
      </c>
      <c r="W131" s="564" t="str">
        <f>+IF(AND(V131&lt;=100,V131&gt;=96),"Fuerte",IF(AND(V131&lt;=95,V131&gt;=86),"Moderado",IF(AND(V131&lt;=85,M131&gt;=0),"Débil"," ")))</f>
        <v>Fuerte</v>
      </c>
      <c r="X131" s="626" t="s">
        <v>346</v>
      </c>
      <c r="Y131" s="564" t="str">
        <f>IF(AND(EXACT(W131,"Fuerte"),(EXACT(X131,"Fuerte"))),"Fuerte",IF(AND(EXACT(W131,"Fuerte"),(EXACT(X131,"Moderado"))),"Moderado",IF(AND(EXACT(W131,"Fuerte"),(EXACT(X131,"Débil"))),"Débil",IF(AND(EXACT(W131,"Moderado"),(EXACT(X131,"Fuerte"))),"Moderado",IF(AND(EXACT(W131,"Moderado"),(EXACT(X131,"Moderado"))),"Moderado",IF(AND(EXACT(W131,"Moderado"),(EXACT(X131,"Débil"))),"Débil",IF(AND(EXACT(W131,"Débil"),(EXACT(X131,"Fuerte"))),"Débil",IF(AND(EXACT(W131,"Débil"),(EXACT(X131,"Moderado"))),"Débil",IF(AND(EXACT(W131,"Débil"),(EXACT(X131,"Débil"))),"Débil",)))))))))</f>
        <v>Fuerte</v>
      </c>
      <c r="Z131" s="564">
        <f>IF(Y131="Fuerte",100,IF(Y131="Moderado",50,IF(Y131="Débil",0)))</f>
        <v>100</v>
      </c>
      <c r="AA131" s="564"/>
      <c r="AB131" s="565" t="s">
        <v>38</v>
      </c>
      <c r="AC131" s="565">
        <v>0</v>
      </c>
      <c r="AD131" s="568">
        <v>1</v>
      </c>
      <c r="AE131" s="565">
        <v>0</v>
      </c>
      <c r="AF131" s="833" t="s">
        <v>492</v>
      </c>
      <c r="AG131" s="692" t="s">
        <v>501</v>
      </c>
      <c r="AH131" s="796"/>
      <c r="AI131" s="801"/>
      <c r="AJ131" s="796"/>
      <c r="AK131" s="800"/>
      <c r="AL131" s="631"/>
      <c r="AM131" s="800"/>
      <c r="AN131" s="800"/>
      <c r="AO131" s="586"/>
      <c r="AP131" s="828" t="s">
        <v>502</v>
      </c>
      <c r="AQ131" s="627"/>
      <c r="AR131" s="627"/>
      <c r="AS131" s="810"/>
      <c r="AT131" s="836" t="s">
        <v>503</v>
      </c>
      <c r="AU131" s="785"/>
      <c r="AV131" s="785"/>
      <c r="AW131" s="577"/>
      <c r="AX131" s="785"/>
    </row>
    <row r="132" spans="1:50" ht="45" hidden="1" customHeight="1">
      <c r="A132" s="599"/>
      <c r="B132" s="600"/>
      <c r="C132" s="593"/>
      <c r="D132" s="593"/>
      <c r="E132" s="586"/>
      <c r="F132" s="586"/>
      <c r="G132" s="591"/>
      <c r="H132" s="586"/>
      <c r="I132" s="589"/>
      <c r="J132" s="586"/>
      <c r="K132" s="83" t="s">
        <v>395</v>
      </c>
      <c r="L132" s="88" t="s">
        <v>359</v>
      </c>
      <c r="M132" s="595"/>
      <c r="N132" s="695"/>
      <c r="O132" s="574"/>
      <c r="P132" s="573"/>
      <c r="Q132" s="591"/>
      <c r="R132" s="586"/>
      <c r="S132" s="130" t="s">
        <v>355</v>
      </c>
      <c r="T132" s="131" t="s">
        <v>356</v>
      </c>
      <c r="U132" s="130">
        <f>+IFERROR(VLOOKUP(T132,[3]DATOS!$E$2:$F$17,2,FALSE),"")</f>
        <v>15</v>
      </c>
      <c r="V132" s="564"/>
      <c r="W132" s="564"/>
      <c r="X132" s="626"/>
      <c r="Y132" s="564"/>
      <c r="Z132" s="564"/>
      <c r="AA132" s="564"/>
      <c r="AB132" s="566"/>
      <c r="AC132" s="566"/>
      <c r="AD132" s="566"/>
      <c r="AE132" s="566"/>
      <c r="AF132" s="834"/>
      <c r="AG132" s="693"/>
      <c r="AH132" s="796"/>
      <c r="AI132" s="801"/>
      <c r="AJ132" s="796"/>
      <c r="AK132" s="800"/>
      <c r="AL132" s="631"/>
      <c r="AM132" s="800"/>
      <c r="AN132" s="800"/>
      <c r="AO132" s="586"/>
      <c r="AP132" s="829"/>
      <c r="AQ132" s="627"/>
      <c r="AR132" s="627"/>
      <c r="AS132" s="810"/>
      <c r="AT132" s="591"/>
      <c r="AU132" s="776"/>
      <c r="AV132" s="776"/>
      <c r="AW132" s="577"/>
      <c r="AX132" s="776"/>
    </row>
    <row r="133" spans="1:50" ht="45" hidden="1" customHeight="1">
      <c r="A133" s="599"/>
      <c r="B133" s="600"/>
      <c r="C133" s="593"/>
      <c r="D133" s="593"/>
      <c r="E133" s="586"/>
      <c r="F133" s="586"/>
      <c r="G133" s="591"/>
      <c r="H133" s="586"/>
      <c r="I133" s="589"/>
      <c r="J133" s="586"/>
      <c r="K133" s="83" t="s">
        <v>397</v>
      </c>
      <c r="L133" s="88" t="s">
        <v>359</v>
      </c>
      <c r="M133" s="595"/>
      <c r="N133" s="695"/>
      <c r="O133" s="574"/>
      <c r="P133" s="573"/>
      <c r="Q133" s="591"/>
      <c r="R133" s="586"/>
      <c r="S133" s="130" t="s">
        <v>360</v>
      </c>
      <c r="T133" s="131" t="s">
        <v>361</v>
      </c>
      <c r="U133" s="130">
        <f>+IFERROR(VLOOKUP(T133,[3]DATOS!$E$2:$F$17,2,FALSE),"")</f>
        <v>15</v>
      </c>
      <c r="V133" s="564"/>
      <c r="W133" s="564"/>
      <c r="X133" s="626"/>
      <c r="Y133" s="564"/>
      <c r="Z133" s="564"/>
      <c r="AA133" s="564"/>
      <c r="AB133" s="566"/>
      <c r="AC133" s="566"/>
      <c r="AD133" s="566"/>
      <c r="AE133" s="566"/>
      <c r="AF133" s="834"/>
      <c r="AG133" s="693"/>
      <c r="AH133" s="796"/>
      <c r="AI133" s="801"/>
      <c r="AJ133" s="796"/>
      <c r="AK133" s="800"/>
      <c r="AL133" s="631"/>
      <c r="AM133" s="800"/>
      <c r="AN133" s="800"/>
      <c r="AO133" s="586"/>
      <c r="AP133" s="829"/>
      <c r="AQ133" s="627"/>
      <c r="AR133" s="627"/>
      <c r="AS133" s="810"/>
      <c r="AT133" s="591"/>
      <c r="AU133" s="776"/>
      <c r="AV133" s="776"/>
      <c r="AW133" s="577"/>
      <c r="AX133" s="776"/>
    </row>
    <row r="134" spans="1:50" ht="45" hidden="1" customHeight="1">
      <c r="A134" s="599"/>
      <c r="B134" s="600"/>
      <c r="C134" s="593"/>
      <c r="D134" s="593"/>
      <c r="E134" s="586"/>
      <c r="F134" s="586"/>
      <c r="G134" s="591"/>
      <c r="H134" s="586"/>
      <c r="I134" s="589"/>
      <c r="J134" s="586"/>
      <c r="K134" s="83" t="s">
        <v>398</v>
      </c>
      <c r="L134" s="88" t="s">
        <v>359</v>
      </c>
      <c r="M134" s="595"/>
      <c r="N134" s="695"/>
      <c r="O134" s="574"/>
      <c r="P134" s="573"/>
      <c r="Q134" s="591"/>
      <c r="R134" s="586"/>
      <c r="S134" s="130" t="s">
        <v>364</v>
      </c>
      <c r="T134" s="131" t="s">
        <v>504</v>
      </c>
      <c r="U134" s="130">
        <v>15</v>
      </c>
      <c r="V134" s="564"/>
      <c r="W134" s="564"/>
      <c r="X134" s="626"/>
      <c r="Y134" s="564"/>
      <c r="Z134" s="564"/>
      <c r="AA134" s="564"/>
      <c r="AB134" s="566"/>
      <c r="AC134" s="566"/>
      <c r="AD134" s="566"/>
      <c r="AE134" s="566"/>
      <c r="AF134" s="834"/>
      <c r="AG134" s="693"/>
      <c r="AH134" s="796"/>
      <c r="AI134" s="801"/>
      <c r="AJ134" s="796"/>
      <c r="AK134" s="800"/>
      <c r="AL134" s="631"/>
      <c r="AM134" s="800"/>
      <c r="AN134" s="800"/>
      <c r="AO134" s="586"/>
      <c r="AP134" s="829"/>
      <c r="AQ134" s="627"/>
      <c r="AR134" s="627"/>
      <c r="AS134" s="810"/>
      <c r="AT134" s="591"/>
      <c r="AU134" s="776"/>
      <c r="AV134" s="776"/>
      <c r="AW134" s="577"/>
      <c r="AX134" s="776"/>
    </row>
    <row r="135" spans="1:50" ht="45" hidden="1" customHeight="1">
      <c r="A135" s="599"/>
      <c r="B135" s="600"/>
      <c r="C135" s="593"/>
      <c r="D135" s="593"/>
      <c r="E135" s="586"/>
      <c r="F135" s="586"/>
      <c r="G135" s="591"/>
      <c r="H135" s="586"/>
      <c r="I135" s="589"/>
      <c r="J135" s="586"/>
      <c r="K135" s="83" t="s">
        <v>399</v>
      </c>
      <c r="L135" s="88" t="s">
        <v>359</v>
      </c>
      <c r="M135" s="595"/>
      <c r="N135" s="695"/>
      <c r="O135" s="574"/>
      <c r="P135" s="573"/>
      <c r="Q135" s="591"/>
      <c r="R135" s="586"/>
      <c r="S135" s="130" t="s">
        <v>368</v>
      </c>
      <c r="T135" s="131" t="s">
        <v>369</v>
      </c>
      <c r="U135" s="130">
        <f>+IFERROR(VLOOKUP(T135,[3]DATOS!$E$2:$F$17,2,FALSE),"")</f>
        <v>15</v>
      </c>
      <c r="V135" s="564"/>
      <c r="W135" s="564"/>
      <c r="X135" s="626"/>
      <c r="Y135" s="564"/>
      <c r="Z135" s="564"/>
      <c r="AA135" s="564"/>
      <c r="AB135" s="566"/>
      <c r="AC135" s="566"/>
      <c r="AD135" s="566"/>
      <c r="AE135" s="566"/>
      <c r="AF135" s="834"/>
      <c r="AG135" s="693"/>
      <c r="AH135" s="796"/>
      <c r="AI135" s="801"/>
      <c r="AJ135" s="796"/>
      <c r="AK135" s="800"/>
      <c r="AL135" s="631"/>
      <c r="AM135" s="800"/>
      <c r="AN135" s="800"/>
      <c r="AO135" s="586"/>
      <c r="AP135" s="829"/>
      <c r="AQ135" s="627"/>
      <c r="AR135" s="627"/>
      <c r="AS135" s="810"/>
      <c r="AT135" s="591"/>
      <c r="AU135" s="776"/>
      <c r="AV135" s="776"/>
      <c r="AW135" s="577"/>
      <c r="AX135" s="776"/>
    </row>
    <row r="136" spans="1:50" ht="45" hidden="1" customHeight="1">
      <c r="A136" s="599"/>
      <c r="B136" s="600"/>
      <c r="C136" s="593"/>
      <c r="D136" s="593"/>
      <c r="E136" s="586"/>
      <c r="F136" s="586"/>
      <c r="G136" s="591"/>
      <c r="H136" s="586"/>
      <c r="I136" s="589"/>
      <c r="J136" s="586"/>
      <c r="K136" s="83" t="s">
        <v>400</v>
      </c>
      <c r="L136" s="88" t="s">
        <v>359</v>
      </c>
      <c r="M136" s="595"/>
      <c r="N136" s="695"/>
      <c r="O136" s="574"/>
      <c r="P136" s="573"/>
      <c r="Q136" s="591"/>
      <c r="R136" s="586"/>
      <c r="S136" s="130" t="s">
        <v>372</v>
      </c>
      <c r="T136" s="131" t="s">
        <v>373</v>
      </c>
      <c r="U136" s="130">
        <f>+IFERROR(VLOOKUP(T136,[3]DATOS!$E$2:$F$17,2,FALSE),"")</f>
        <v>15</v>
      </c>
      <c r="V136" s="564"/>
      <c r="W136" s="564"/>
      <c r="X136" s="626"/>
      <c r="Y136" s="564"/>
      <c r="Z136" s="564"/>
      <c r="AA136" s="564"/>
      <c r="AB136" s="566"/>
      <c r="AC136" s="566"/>
      <c r="AD136" s="566"/>
      <c r="AE136" s="566"/>
      <c r="AF136" s="834"/>
      <c r="AG136" s="693"/>
      <c r="AH136" s="796"/>
      <c r="AI136" s="801"/>
      <c r="AJ136" s="796"/>
      <c r="AK136" s="800"/>
      <c r="AL136" s="631"/>
      <c r="AM136" s="800"/>
      <c r="AN136" s="800"/>
      <c r="AO136" s="586"/>
      <c r="AP136" s="829"/>
      <c r="AQ136" s="627"/>
      <c r="AR136" s="627"/>
      <c r="AS136" s="810"/>
      <c r="AT136" s="591"/>
      <c r="AU136" s="776"/>
      <c r="AV136" s="776"/>
      <c r="AW136" s="577"/>
      <c r="AX136" s="776"/>
    </row>
    <row r="137" spans="1:50" ht="45" hidden="1" customHeight="1">
      <c r="A137" s="599"/>
      <c r="B137" s="600"/>
      <c r="C137" s="593"/>
      <c r="D137" s="593"/>
      <c r="E137" s="586"/>
      <c r="F137" s="586"/>
      <c r="G137" s="591"/>
      <c r="H137" s="586"/>
      <c r="I137" s="589"/>
      <c r="J137" s="586"/>
      <c r="K137" s="83" t="s">
        <v>401</v>
      </c>
      <c r="L137" s="88" t="s">
        <v>359</v>
      </c>
      <c r="M137" s="595"/>
      <c r="N137" s="695"/>
      <c r="O137" s="574"/>
      <c r="P137" s="573"/>
      <c r="Q137" s="591"/>
      <c r="R137" s="586"/>
      <c r="S137" s="130" t="s">
        <v>376</v>
      </c>
      <c r="T137" s="131" t="s">
        <v>377</v>
      </c>
      <c r="U137" s="130">
        <f>+IFERROR(VLOOKUP(T137,[3]DATOS!$E$2:$F$17,2,FALSE),"")</f>
        <v>10</v>
      </c>
      <c r="V137" s="564"/>
      <c r="W137" s="564"/>
      <c r="X137" s="626"/>
      <c r="Y137" s="564"/>
      <c r="Z137" s="564"/>
      <c r="AA137" s="564"/>
      <c r="AB137" s="566"/>
      <c r="AC137" s="566"/>
      <c r="AD137" s="566"/>
      <c r="AE137" s="566"/>
      <c r="AF137" s="834"/>
      <c r="AG137" s="693"/>
      <c r="AH137" s="796"/>
      <c r="AI137" s="801"/>
      <c r="AJ137" s="796"/>
      <c r="AK137" s="800"/>
      <c r="AL137" s="631"/>
      <c r="AM137" s="800"/>
      <c r="AN137" s="800"/>
      <c r="AO137" s="586"/>
      <c r="AP137" s="829"/>
      <c r="AQ137" s="627"/>
      <c r="AR137" s="627"/>
      <c r="AS137" s="810"/>
      <c r="AT137" s="591"/>
      <c r="AU137" s="776"/>
      <c r="AV137" s="776"/>
      <c r="AW137" s="577"/>
      <c r="AX137" s="776"/>
    </row>
    <row r="138" spans="1:50" ht="45" hidden="1" customHeight="1" thickBot="1">
      <c r="A138" s="599"/>
      <c r="B138" s="600"/>
      <c r="C138" s="611"/>
      <c r="D138" s="611"/>
      <c r="E138" s="586"/>
      <c r="F138" s="586"/>
      <c r="G138" s="591"/>
      <c r="H138" s="586"/>
      <c r="I138" s="590"/>
      <c r="J138" s="586"/>
      <c r="K138" s="83" t="s">
        <v>402</v>
      </c>
      <c r="L138" s="88" t="s">
        <v>359</v>
      </c>
      <c r="M138" s="595"/>
      <c r="N138" s="695"/>
      <c r="O138" s="574"/>
      <c r="P138" s="573"/>
      <c r="Q138" s="591"/>
      <c r="R138" s="586"/>
      <c r="S138" s="130"/>
      <c r="T138" s="131"/>
      <c r="U138" s="130"/>
      <c r="V138" s="564"/>
      <c r="W138" s="564"/>
      <c r="X138" s="626"/>
      <c r="Y138" s="564"/>
      <c r="Z138" s="564"/>
      <c r="AA138" s="564"/>
      <c r="AB138" s="567"/>
      <c r="AC138" s="567"/>
      <c r="AD138" s="567"/>
      <c r="AE138" s="567"/>
      <c r="AF138" s="835"/>
      <c r="AG138" s="694"/>
      <c r="AH138" s="796"/>
      <c r="AI138" s="801"/>
      <c r="AJ138" s="796"/>
      <c r="AK138" s="800"/>
      <c r="AL138" s="631"/>
      <c r="AM138" s="800"/>
      <c r="AN138" s="800"/>
      <c r="AO138" s="586"/>
      <c r="AP138" s="829"/>
      <c r="AQ138" s="627"/>
      <c r="AR138" s="627"/>
      <c r="AS138" s="810"/>
      <c r="AT138" s="591"/>
      <c r="AU138" s="803"/>
      <c r="AV138" s="803"/>
      <c r="AW138" s="786"/>
      <c r="AX138" s="803"/>
    </row>
    <row r="139" spans="1:50" ht="46.5" hidden="1" customHeight="1">
      <c r="A139" s="830">
        <v>8</v>
      </c>
      <c r="B139" s="821" t="s">
        <v>505</v>
      </c>
      <c r="C139" s="672" t="s">
        <v>506</v>
      </c>
      <c r="D139" s="672" t="s">
        <v>507</v>
      </c>
      <c r="E139" s="822" t="s">
        <v>508</v>
      </c>
      <c r="F139" s="823" t="s">
        <v>334</v>
      </c>
      <c r="G139" s="824" t="s">
        <v>509</v>
      </c>
      <c r="H139" s="823" t="s">
        <v>510</v>
      </c>
      <c r="I139" s="823" t="s">
        <v>337</v>
      </c>
      <c r="J139" s="635" t="s">
        <v>338</v>
      </c>
      <c r="K139" s="116" t="s">
        <v>339</v>
      </c>
      <c r="L139" s="117" t="s">
        <v>340</v>
      </c>
      <c r="M139" s="818">
        <v>13</v>
      </c>
      <c r="N139" s="818" t="s">
        <v>511</v>
      </c>
      <c r="O139" s="662" t="s">
        <v>512</v>
      </c>
      <c r="P139" s="618" t="s">
        <v>341</v>
      </c>
      <c r="Q139" s="645" t="s">
        <v>513</v>
      </c>
      <c r="R139" s="668" t="s">
        <v>343</v>
      </c>
      <c r="S139" s="130" t="s">
        <v>344</v>
      </c>
      <c r="T139" s="131" t="s">
        <v>345</v>
      </c>
      <c r="U139" s="130">
        <f>+IFERROR(VLOOKUP(T139,[3]DATOS!$E$2:$F$17,2,FALSE),"")</f>
        <v>15</v>
      </c>
      <c r="V139" s="668">
        <v>100</v>
      </c>
      <c r="W139" s="668" t="s">
        <v>346</v>
      </c>
      <c r="X139" s="668" t="s">
        <v>346</v>
      </c>
      <c r="Y139" s="668" t="s">
        <v>346</v>
      </c>
      <c r="Z139" s="668">
        <v>100</v>
      </c>
      <c r="AA139" s="668">
        <v>100</v>
      </c>
      <c r="AB139" s="635" t="s">
        <v>38</v>
      </c>
      <c r="AC139" s="635">
        <v>20</v>
      </c>
      <c r="AD139" s="635">
        <v>20</v>
      </c>
      <c r="AE139" s="635">
        <v>20</v>
      </c>
      <c r="AF139" s="825" t="s">
        <v>514</v>
      </c>
      <c r="AG139" s="825" t="s">
        <v>515</v>
      </c>
      <c r="AH139" s="796" t="s">
        <v>346</v>
      </c>
      <c r="AI139" s="801" t="s">
        <v>349</v>
      </c>
      <c r="AJ139" s="796" t="s">
        <v>350</v>
      </c>
      <c r="AK139" s="628" t="s">
        <v>338</v>
      </c>
      <c r="AL139" s="800" t="str">
        <f>IF(AND(OR(AJ139="Directamente",AJ139="Indirectamente",AJ139="No Disminuye"),AH139="Moderado",AI139="Directamente",(OR(J139="Raro",J139="Improbable"))),"Raro",IF(AND(OR(AJ139="Directamente",AJ139="Indirectamente",AJ139="No Disminuye"),(AH139="Moderado"),(AI139="Directamente"),(J139="Posible")),"Improbable",IF(AND(OR(AJ139="Directamente",AJ139="Indirectamente",AJ139="No Disminuye"),(AH139="Moderado"),(AI139="Directamente"),(J139="Probable")),"Posible",IF(AND(OR(AJ139="Directamente",AJ139="Indirectamente",AJ139="No Disminuye"),(AH139="Moderado"),(AI139="Directamente"),(J139="Casi Seguro")),"Probable",IF(AND(AJ139="Directamente",AI139="No disminuye",AH139="Moderado"),J139," ")))))</f>
        <v xml:space="preserve"> </v>
      </c>
      <c r="AM139" s="628" t="str">
        <f>N139</f>
        <v>Catastrófico</v>
      </c>
      <c r="AN139" s="631" t="str">
        <f>IF(AND(EXACT(AK139,"Rara vez"),(EXACT(AM139,"Moderado"))),"Moderado",IF(AND(EXACT(AK139,"Rara vez"),(EXACT(AM139,"Mayor"))),"Alto",IF(AND(EXACT(AK139,"Rara vez"),(EXACT(AM139,"Catastrófico"))),"Extremo",IF(AND(EXACT(AK139,"Improbable"),(EXACT(AM139,"Moderado"))),"Moderado",IF(AND(EXACT(AK139,"Improbable"),(EXACT(AM139,"Mayor"))),"Alto",IF(AND(EXACT(AK139,"Improbable"),(EXACT(AM139,"Catastrófico"))),"Extremo",IF(AND(EXACT(AK139,"Posible"),(EXACT(AM139,"Moderado"))),"Alto",IF(AND(EXACT(AK139,"Posible"),(EXACT(AM139,"Mayor"))),"Extremo",IF(AND(EXACT(AK139,"Posible"),(EXACT(AM139,"Catastrófico"))),"Extremo",IF(AND(EXACT(AK139,"Probable"),(EXACT(AM139,"Moderado"))),"Alto",IF(AND(EXACT(AK139,"Probable"),(EXACT(AM139,"Mayor"))),"Extremo",IF(AND(EXACT(AK139,"Probable"),(EXACT(AM139,"Catastrófico"))),"Extremo",IF(AND(EXACT(AK139,"Casi Seguro"),(EXACT(AM139,"Moderado"))),"Extremo",IF(AND(EXACT(AK139,"Casi Seguro"),(EXACT(AM139,"Mayor"))),"Extremo",IF(AND(EXACT(AK139,"Casi Seguro"),(EXACT(AM139,"Catastrófico"))),"Extremo","")))))))))))))))</f>
        <v>Extremo</v>
      </c>
      <c r="AO139" s="586" t="s">
        <v>341</v>
      </c>
      <c r="AP139" s="797" t="s">
        <v>516</v>
      </c>
      <c r="AQ139" s="627">
        <v>45292</v>
      </c>
      <c r="AR139" s="627">
        <v>45657</v>
      </c>
      <c r="AS139" s="810" t="s">
        <v>517</v>
      </c>
      <c r="AT139" s="811" t="s">
        <v>518</v>
      </c>
      <c r="AU139" s="778"/>
      <c r="AV139" s="778"/>
      <c r="AW139" s="778"/>
      <c r="AX139" s="778"/>
    </row>
    <row r="140" spans="1:50" ht="30" hidden="1" customHeight="1">
      <c r="A140" s="831"/>
      <c r="B140" s="653"/>
      <c r="C140" s="673"/>
      <c r="D140" s="673"/>
      <c r="E140" s="655"/>
      <c r="F140" s="657"/>
      <c r="G140" s="639"/>
      <c r="H140" s="657"/>
      <c r="I140" s="657"/>
      <c r="J140" s="636"/>
      <c r="K140" s="118" t="s">
        <v>354</v>
      </c>
      <c r="L140" s="119" t="s">
        <v>340</v>
      </c>
      <c r="M140" s="819"/>
      <c r="N140" s="819"/>
      <c r="O140" s="663"/>
      <c r="P140" s="619"/>
      <c r="Q140" s="646"/>
      <c r="R140" s="669"/>
      <c r="S140" s="130" t="s">
        <v>355</v>
      </c>
      <c r="T140" s="131" t="s">
        <v>356</v>
      </c>
      <c r="U140" s="130">
        <f>+IFERROR(VLOOKUP(T140,[3]DATOS!$E$2:$F$17,2,FALSE),"")</f>
        <v>15</v>
      </c>
      <c r="V140" s="669"/>
      <c r="W140" s="669"/>
      <c r="X140" s="577"/>
      <c r="Y140" s="577"/>
      <c r="Z140" s="577"/>
      <c r="AA140" s="577"/>
      <c r="AB140" s="636"/>
      <c r="AC140" s="636"/>
      <c r="AD140" s="636"/>
      <c r="AE140" s="636"/>
      <c r="AF140" s="826"/>
      <c r="AG140" s="826"/>
      <c r="AH140" s="796"/>
      <c r="AI140" s="801"/>
      <c r="AJ140" s="796"/>
      <c r="AK140" s="629"/>
      <c r="AL140" s="800"/>
      <c r="AM140" s="629"/>
      <c r="AN140" s="631"/>
      <c r="AO140" s="586"/>
      <c r="AP140" s="798"/>
      <c r="AQ140" s="627"/>
      <c r="AR140" s="627"/>
      <c r="AS140" s="810"/>
      <c r="AT140" s="811"/>
      <c r="AU140" s="776"/>
      <c r="AV140" s="776"/>
      <c r="AW140" s="776"/>
      <c r="AX140" s="776"/>
    </row>
    <row r="141" spans="1:50" ht="30" hidden="1" customHeight="1">
      <c r="A141" s="831"/>
      <c r="B141" s="653"/>
      <c r="C141" s="673"/>
      <c r="D141" s="673"/>
      <c r="E141" s="655"/>
      <c r="F141" s="657"/>
      <c r="G141" s="639"/>
      <c r="H141" s="657"/>
      <c r="I141" s="657"/>
      <c r="J141" s="636"/>
      <c r="K141" s="118" t="s">
        <v>358</v>
      </c>
      <c r="L141" s="119" t="s">
        <v>340</v>
      </c>
      <c r="M141" s="819"/>
      <c r="N141" s="819"/>
      <c r="O141" s="663"/>
      <c r="P141" s="619"/>
      <c r="Q141" s="646"/>
      <c r="R141" s="669"/>
      <c r="S141" s="130" t="s">
        <v>360</v>
      </c>
      <c r="T141" s="131" t="s">
        <v>361</v>
      </c>
      <c r="U141" s="130">
        <f>+IFERROR(VLOOKUP(T141,[3]DATOS!$E$2:$F$17,2,FALSE),"")</f>
        <v>15</v>
      </c>
      <c r="V141" s="669"/>
      <c r="W141" s="669"/>
      <c r="X141" s="577"/>
      <c r="Y141" s="577"/>
      <c r="Z141" s="577"/>
      <c r="AA141" s="577"/>
      <c r="AB141" s="636"/>
      <c r="AC141" s="636"/>
      <c r="AD141" s="636"/>
      <c r="AE141" s="636"/>
      <c r="AF141" s="826"/>
      <c r="AG141" s="826"/>
      <c r="AH141" s="796"/>
      <c r="AI141" s="801"/>
      <c r="AJ141" s="796"/>
      <c r="AK141" s="629"/>
      <c r="AL141" s="800"/>
      <c r="AM141" s="629"/>
      <c r="AN141" s="631"/>
      <c r="AO141" s="586"/>
      <c r="AP141" s="798"/>
      <c r="AQ141" s="627"/>
      <c r="AR141" s="627"/>
      <c r="AS141" s="810"/>
      <c r="AT141" s="811"/>
      <c r="AU141" s="776"/>
      <c r="AV141" s="776"/>
      <c r="AW141" s="776"/>
      <c r="AX141" s="776"/>
    </row>
    <row r="142" spans="1:50" ht="30" hidden="1" customHeight="1">
      <c r="A142" s="831"/>
      <c r="B142" s="653"/>
      <c r="C142" s="673"/>
      <c r="D142" s="673"/>
      <c r="E142" s="655"/>
      <c r="F142" s="657"/>
      <c r="G142" s="639"/>
      <c r="H142" s="657"/>
      <c r="I142" s="657"/>
      <c r="J142" s="636"/>
      <c r="K142" s="118" t="s">
        <v>363</v>
      </c>
      <c r="L142" s="119" t="s">
        <v>359</v>
      </c>
      <c r="M142" s="819"/>
      <c r="N142" s="819"/>
      <c r="O142" s="663"/>
      <c r="P142" s="619"/>
      <c r="Q142" s="646"/>
      <c r="R142" s="669"/>
      <c r="S142" s="130" t="s">
        <v>364</v>
      </c>
      <c r="T142" s="131" t="s">
        <v>504</v>
      </c>
      <c r="U142" s="130">
        <f>+IFERROR(VLOOKUP(T142,[3]DATOS!$E$2:$F$17,2,FALSE),"")</f>
        <v>10</v>
      </c>
      <c r="V142" s="669"/>
      <c r="W142" s="669"/>
      <c r="X142" s="577"/>
      <c r="Y142" s="577"/>
      <c r="Z142" s="577"/>
      <c r="AA142" s="577"/>
      <c r="AB142" s="636"/>
      <c r="AC142" s="636"/>
      <c r="AD142" s="636"/>
      <c r="AE142" s="636"/>
      <c r="AF142" s="826"/>
      <c r="AG142" s="826"/>
      <c r="AH142" s="796"/>
      <c r="AI142" s="801"/>
      <c r="AJ142" s="796"/>
      <c r="AK142" s="629"/>
      <c r="AL142" s="800"/>
      <c r="AM142" s="629"/>
      <c r="AN142" s="631"/>
      <c r="AO142" s="586"/>
      <c r="AP142" s="798"/>
      <c r="AQ142" s="627"/>
      <c r="AR142" s="627"/>
      <c r="AS142" s="810"/>
      <c r="AT142" s="811"/>
      <c r="AU142" s="776"/>
      <c r="AV142" s="776"/>
      <c r="AW142" s="776"/>
      <c r="AX142" s="776"/>
    </row>
    <row r="143" spans="1:50" ht="30" hidden="1" customHeight="1">
      <c r="A143" s="831"/>
      <c r="B143" s="653"/>
      <c r="C143" s="673"/>
      <c r="D143" s="673"/>
      <c r="E143" s="655"/>
      <c r="F143" s="657"/>
      <c r="G143" s="639"/>
      <c r="H143" s="657"/>
      <c r="I143" s="657"/>
      <c r="J143" s="636"/>
      <c r="K143" s="118" t="s">
        <v>367</v>
      </c>
      <c r="L143" s="119" t="s">
        <v>340</v>
      </c>
      <c r="M143" s="819"/>
      <c r="N143" s="819"/>
      <c r="O143" s="663"/>
      <c r="P143" s="619"/>
      <c r="Q143" s="646"/>
      <c r="R143" s="669"/>
      <c r="S143" s="130" t="s">
        <v>368</v>
      </c>
      <c r="T143" s="131" t="s">
        <v>369</v>
      </c>
      <c r="U143" s="130">
        <f>+IFERROR(VLOOKUP(T143,[3]DATOS!$E$2:$F$17,2,FALSE),"")</f>
        <v>15</v>
      </c>
      <c r="V143" s="669"/>
      <c r="W143" s="669"/>
      <c r="X143" s="577"/>
      <c r="Y143" s="577"/>
      <c r="Z143" s="577"/>
      <c r="AA143" s="577"/>
      <c r="AB143" s="636"/>
      <c r="AC143" s="636"/>
      <c r="AD143" s="636"/>
      <c r="AE143" s="636"/>
      <c r="AF143" s="826"/>
      <c r="AG143" s="826"/>
      <c r="AH143" s="796"/>
      <c r="AI143" s="801"/>
      <c r="AJ143" s="796"/>
      <c r="AK143" s="629"/>
      <c r="AL143" s="800"/>
      <c r="AM143" s="629"/>
      <c r="AN143" s="631"/>
      <c r="AO143" s="586"/>
      <c r="AP143" s="798"/>
      <c r="AQ143" s="627"/>
      <c r="AR143" s="627"/>
      <c r="AS143" s="810"/>
      <c r="AT143" s="811"/>
      <c r="AU143" s="776"/>
      <c r="AV143" s="776"/>
      <c r="AW143" s="776"/>
      <c r="AX143" s="776"/>
    </row>
    <row r="144" spans="1:50" ht="30" hidden="1" customHeight="1">
      <c r="A144" s="831"/>
      <c r="B144" s="653"/>
      <c r="C144" s="673"/>
      <c r="D144" s="673"/>
      <c r="E144" s="655"/>
      <c r="F144" s="657"/>
      <c r="G144" s="639"/>
      <c r="H144" s="657"/>
      <c r="I144" s="657"/>
      <c r="J144" s="636"/>
      <c r="K144" s="118" t="s">
        <v>371</v>
      </c>
      <c r="L144" s="119" t="s">
        <v>340</v>
      </c>
      <c r="M144" s="819"/>
      <c r="N144" s="819"/>
      <c r="O144" s="663"/>
      <c r="P144" s="619"/>
      <c r="Q144" s="646"/>
      <c r="R144" s="669"/>
      <c r="S144" s="130" t="s">
        <v>372</v>
      </c>
      <c r="T144" s="131" t="s">
        <v>373</v>
      </c>
      <c r="U144" s="130">
        <f>+IFERROR(VLOOKUP(T144,[3]DATOS!$E$2:$F$17,2,FALSE),"")</f>
        <v>15</v>
      </c>
      <c r="V144" s="669"/>
      <c r="W144" s="669"/>
      <c r="X144" s="577"/>
      <c r="Y144" s="577"/>
      <c r="Z144" s="577"/>
      <c r="AA144" s="577"/>
      <c r="AB144" s="636"/>
      <c r="AC144" s="636"/>
      <c r="AD144" s="636"/>
      <c r="AE144" s="636"/>
      <c r="AF144" s="826"/>
      <c r="AG144" s="826"/>
      <c r="AH144" s="796"/>
      <c r="AI144" s="801"/>
      <c r="AJ144" s="796"/>
      <c r="AK144" s="629"/>
      <c r="AL144" s="800"/>
      <c r="AM144" s="629"/>
      <c r="AN144" s="631"/>
      <c r="AO144" s="586"/>
      <c r="AP144" s="798"/>
      <c r="AQ144" s="627"/>
      <c r="AR144" s="627"/>
      <c r="AS144" s="810"/>
      <c r="AT144" s="811"/>
      <c r="AU144" s="776"/>
      <c r="AV144" s="776"/>
      <c r="AW144" s="776"/>
      <c r="AX144" s="776"/>
    </row>
    <row r="145" spans="1:50" ht="30" hidden="1" customHeight="1">
      <c r="A145" s="831"/>
      <c r="B145" s="653"/>
      <c r="C145" s="673"/>
      <c r="D145" s="673"/>
      <c r="E145" s="655"/>
      <c r="F145" s="657"/>
      <c r="G145" s="639"/>
      <c r="H145" s="657"/>
      <c r="I145" s="657"/>
      <c r="J145" s="636"/>
      <c r="K145" s="118" t="s">
        <v>375</v>
      </c>
      <c r="L145" s="119" t="s">
        <v>359</v>
      </c>
      <c r="M145" s="819"/>
      <c r="N145" s="819"/>
      <c r="O145" s="663"/>
      <c r="P145" s="619"/>
      <c r="Q145" s="646"/>
      <c r="R145" s="669"/>
      <c r="S145" s="130" t="s">
        <v>376</v>
      </c>
      <c r="T145" s="131" t="s">
        <v>377</v>
      </c>
      <c r="U145" s="130">
        <f>+IFERROR(VLOOKUP(T145,[3]DATOS!$E$2:$F$17,2,FALSE),"")</f>
        <v>10</v>
      </c>
      <c r="V145" s="669"/>
      <c r="W145" s="669"/>
      <c r="X145" s="577"/>
      <c r="Y145" s="577"/>
      <c r="Z145" s="577"/>
      <c r="AA145" s="577"/>
      <c r="AB145" s="636"/>
      <c r="AC145" s="636"/>
      <c r="AD145" s="636"/>
      <c r="AE145" s="636"/>
      <c r="AF145" s="826"/>
      <c r="AG145" s="826"/>
      <c r="AH145" s="796"/>
      <c r="AI145" s="801"/>
      <c r="AJ145" s="796"/>
      <c r="AK145" s="629"/>
      <c r="AL145" s="800"/>
      <c r="AM145" s="629"/>
      <c r="AN145" s="631"/>
      <c r="AO145" s="586"/>
      <c r="AP145" s="798"/>
      <c r="AQ145" s="627"/>
      <c r="AR145" s="627"/>
      <c r="AS145" s="810"/>
      <c r="AT145" s="811"/>
      <c r="AU145" s="776"/>
      <c r="AV145" s="776"/>
      <c r="AW145" s="776"/>
      <c r="AX145" s="776"/>
    </row>
    <row r="146" spans="1:50" ht="72" hidden="1" customHeight="1">
      <c r="A146" s="831"/>
      <c r="B146" s="653"/>
      <c r="C146" s="673"/>
      <c r="D146" s="673"/>
      <c r="E146" s="655"/>
      <c r="F146" s="657"/>
      <c r="G146" s="639"/>
      <c r="H146" s="657"/>
      <c r="I146" s="657"/>
      <c r="J146" s="636"/>
      <c r="K146" s="118" t="s">
        <v>379</v>
      </c>
      <c r="L146" s="119" t="s">
        <v>340</v>
      </c>
      <c r="M146" s="819"/>
      <c r="N146" s="819"/>
      <c r="O146" s="663"/>
      <c r="P146" s="619"/>
      <c r="Q146" s="646"/>
      <c r="R146" s="669"/>
      <c r="S146" s="565"/>
      <c r="T146" s="208"/>
      <c r="U146" s="208"/>
      <c r="V146" s="669"/>
      <c r="W146" s="669"/>
      <c r="X146" s="577"/>
      <c r="Y146" s="577"/>
      <c r="Z146" s="577"/>
      <c r="AA146" s="577"/>
      <c r="AB146" s="636"/>
      <c r="AC146" s="636"/>
      <c r="AD146" s="636"/>
      <c r="AE146" s="636"/>
      <c r="AF146" s="826"/>
      <c r="AG146" s="826"/>
      <c r="AH146" s="796"/>
      <c r="AI146" s="801"/>
      <c r="AJ146" s="796"/>
      <c r="AK146" s="629"/>
      <c r="AL146" s="800"/>
      <c r="AM146" s="629"/>
      <c r="AN146" s="631"/>
      <c r="AO146" s="586"/>
      <c r="AP146" s="798"/>
      <c r="AQ146" s="627"/>
      <c r="AR146" s="627"/>
      <c r="AS146" s="810"/>
      <c r="AT146" s="811"/>
      <c r="AU146" s="776"/>
      <c r="AV146" s="776"/>
      <c r="AW146" s="776"/>
      <c r="AX146" s="776"/>
    </row>
    <row r="147" spans="1:50" ht="45" hidden="1" customHeight="1">
      <c r="A147" s="831"/>
      <c r="B147" s="653"/>
      <c r="C147" s="673"/>
      <c r="D147" s="673"/>
      <c r="E147" s="655"/>
      <c r="F147" s="657"/>
      <c r="G147" s="639"/>
      <c r="H147" s="657"/>
      <c r="I147" s="657"/>
      <c r="J147" s="636"/>
      <c r="K147" s="118" t="s">
        <v>381</v>
      </c>
      <c r="L147" s="119" t="s">
        <v>340</v>
      </c>
      <c r="M147" s="819"/>
      <c r="N147" s="819"/>
      <c r="O147" s="663"/>
      <c r="P147" s="619"/>
      <c r="Q147" s="646"/>
      <c r="R147" s="669"/>
      <c r="S147" s="566"/>
      <c r="T147" s="208"/>
      <c r="U147" s="208"/>
      <c r="V147" s="669"/>
      <c r="W147" s="669"/>
      <c r="X147" s="577"/>
      <c r="Y147" s="577"/>
      <c r="Z147" s="577"/>
      <c r="AA147" s="577"/>
      <c r="AB147" s="636"/>
      <c r="AC147" s="636"/>
      <c r="AD147" s="636"/>
      <c r="AE147" s="636"/>
      <c r="AF147" s="826"/>
      <c r="AG147" s="826"/>
      <c r="AH147" s="796"/>
      <c r="AI147" s="801"/>
      <c r="AJ147" s="796"/>
      <c r="AK147" s="629"/>
      <c r="AL147" s="800"/>
      <c r="AM147" s="629"/>
      <c r="AN147" s="631"/>
      <c r="AO147" s="586"/>
      <c r="AP147" s="798"/>
      <c r="AQ147" s="627"/>
      <c r="AR147" s="627"/>
      <c r="AS147" s="810"/>
      <c r="AT147" s="811"/>
      <c r="AU147" s="776"/>
      <c r="AV147" s="776"/>
      <c r="AW147" s="776"/>
      <c r="AX147" s="776"/>
    </row>
    <row r="148" spans="1:50" ht="45" hidden="1" customHeight="1">
      <c r="A148" s="831"/>
      <c r="B148" s="653"/>
      <c r="C148" s="674" t="s">
        <v>519</v>
      </c>
      <c r="D148" s="674" t="s">
        <v>520</v>
      </c>
      <c r="E148" s="655"/>
      <c r="F148" s="657"/>
      <c r="G148" s="639"/>
      <c r="H148" s="657"/>
      <c r="I148" s="657"/>
      <c r="J148" s="636"/>
      <c r="K148" s="118" t="s">
        <v>385</v>
      </c>
      <c r="L148" s="119" t="s">
        <v>340</v>
      </c>
      <c r="M148" s="819"/>
      <c r="N148" s="819"/>
      <c r="O148" s="663"/>
      <c r="P148" s="619"/>
      <c r="Q148" s="646"/>
      <c r="R148" s="669"/>
      <c r="S148" s="566"/>
      <c r="T148" s="208"/>
      <c r="U148" s="208"/>
      <c r="V148" s="669"/>
      <c r="W148" s="669"/>
      <c r="X148" s="577"/>
      <c r="Y148" s="577"/>
      <c r="Z148" s="577"/>
      <c r="AA148" s="577"/>
      <c r="AB148" s="636"/>
      <c r="AC148" s="636"/>
      <c r="AD148" s="636"/>
      <c r="AE148" s="636"/>
      <c r="AF148" s="826"/>
      <c r="AG148" s="826"/>
      <c r="AH148" s="796"/>
      <c r="AI148" s="801"/>
      <c r="AJ148" s="796"/>
      <c r="AK148" s="629"/>
      <c r="AL148" s="800"/>
      <c r="AM148" s="629"/>
      <c r="AN148" s="631"/>
      <c r="AO148" s="586"/>
      <c r="AP148" s="798"/>
      <c r="AQ148" s="627"/>
      <c r="AR148" s="627"/>
      <c r="AS148" s="810"/>
      <c r="AT148" s="811"/>
      <c r="AU148" s="776"/>
      <c r="AV148" s="776"/>
      <c r="AW148" s="776"/>
      <c r="AX148" s="776"/>
    </row>
    <row r="149" spans="1:50" ht="45" hidden="1" customHeight="1">
      <c r="A149" s="831"/>
      <c r="B149" s="653"/>
      <c r="C149" s="674"/>
      <c r="D149" s="674"/>
      <c r="E149" s="655"/>
      <c r="F149" s="657"/>
      <c r="G149" s="640"/>
      <c r="H149" s="657"/>
      <c r="I149" s="657"/>
      <c r="J149" s="636"/>
      <c r="K149" s="118" t="s">
        <v>387</v>
      </c>
      <c r="L149" s="119" t="s">
        <v>340</v>
      </c>
      <c r="M149" s="819"/>
      <c r="N149" s="819"/>
      <c r="O149" s="663"/>
      <c r="P149" s="619"/>
      <c r="Q149" s="647"/>
      <c r="R149" s="670"/>
      <c r="S149" s="885"/>
      <c r="T149" s="221"/>
      <c r="U149" s="221"/>
      <c r="V149" s="669"/>
      <c r="W149" s="669"/>
      <c r="X149" s="577"/>
      <c r="Y149" s="577"/>
      <c r="Z149" s="577"/>
      <c r="AA149" s="577"/>
      <c r="AB149" s="636"/>
      <c r="AC149" s="636"/>
      <c r="AD149" s="636"/>
      <c r="AE149" s="636"/>
      <c r="AF149" s="826"/>
      <c r="AG149" s="826"/>
      <c r="AH149" s="796"/>
      <c r="AI149" s="801"/>
      <c r="AJ149" s="796"/>
      <c r="AK149" s="629"/>
      <c r="AL149" s="800"/>
      <c r="AM149" s="629"/>
      <c r="AN149" s="631"/>
      <c r="AO149" s="586"/>
      <c r="AP149" s="799"/>
      <c r="AQ149" s="627"/>
      <c r="AR149" s="627"/>
      <c r="AS149" s="810"/>
      <c r="AT149" s="811"/>
      <c r="AU149" s="777"/>
      <c r="AV149" s="777"/>
      <c r="AW149" s="777"/>
      <c r="AX149" s="777"/>
    </row>
    <row r="150" spans="1:50" ht="45" hidden="1" customHeight="1">
      <c r="A150" s="831"/>
      <c r="B150" s="653"/>
      <c r="C150" s="674"/>
      <c r="D150" s="674"/>
      <c r="E150" s="655"/>
      <c r="F150" s="657"/>
      <c r="G150" s="639"/>
      <c r="H150" s="657"/>
      <c r="I150" s="657"/>
      <c r="J150" s="636"/>
      <c r="K150" s="118" t="s">
        <v>390</v>
      </c>
      <c r="L150" s="119" t="s">
        <v>340</v>
      </c>
      <c r="M150" s="819"/>
      <c r="N150" s="819"/>
      <c r="O150" s="663"/>
      <c r="P150" s="619"/>
      <c r="Q150" s="837" t="s">
        <v>521</v>
      </c>
      <c r="R150" s="643" t="s">
        <v>521</v>
      </c>
      <c r="S150" s="222" t="s">
        <v>521</v>
      </c>
      <c r="T150" s="222" t="s">
        <v>521</v>
      </c>
      <c r="U150" s="222" t="s">
        <v>521</v>
      </c>
      <c r="V150" s="669"/>
      <c r="W150" s="669"/>
      <c r="X150" s="577"/>
      <c r="Y150" s="577"/>
      <c r="Z150" s="577"/>
      <c r="AA150" s="577"/>
      <c r="AB150" s="636"/>
      <c r="AC150" s="636"/>
      <c r="AD150" s="636"/>
      <c r="AE150" s="636"/>
      <c r="AF150" s="826"/>
      <c r="AG150" s="826"/>
      <c r="AH150" s="796"/>
      <c r="AI150" s="801"/>
      <c r="AJ150" s="796"/>
      <c r="AK150" s="629"/>
      <c r="AL150" s="800"/>
      <c r="AM150" s="629"/>
      <c r="AN150" s="631"/>
      <c r="AO150" s="586"/>
      <c r="AP150" s="828" t="s">
        <v>522</v>
      </c>
      <c r="AQ150" s="627"/>
      <c r="AR150" s="627"/>
      <c r="AS150" s="810"/>
      <c r="AT150" s="811" t="s">
        <v>523</v>
      </c>
      <c r="AU150" s="785"/>
      <c r="AV150" s="785"/>
      <c r="AW150" s="785"/>
      <c r="AX150" s="785"/>
    </row>
    <row r="151" spans="1:50" ht="45" hidden="1" customHeight="1">
      <c r="A151" s="831"/>
      <c r="B151" s="653"/>
      <c r="C151" s="674"/>
      <c r="D151" s="674"/>
      <c r="E151" s="655"/>
      <c r="F151" s="657"/>
      <c r="G151" s="639"/>
      <c r="H151" s="657"/>
      <c r="I151" s="657"/>
      <c r="J151" s="636"/>
      <c r="K151" s="118" t="s">
        <v>395</v>
      </c>
      <c r="L151" s="119" t="s">
        <v>340</v>
      </c>
      <c r="M151" s="819"/>
      <c r="N151" s="819"/>
      <c r="O151" s="663"/>
      <c r="P151" s="619"/>
      <c r="Q151" s="837"/>
      <c r="R151" s="643"/>
      <c r="S151" s="222" t="s">
        <v>521</v>
      </c>
      <c r="T151" s="222" t="s">
        <v>521</v>
      </c>
      <c r="U151" s="222" t="s">
        <v>521</v>
      </c>
      <c r="V151" s="669"/>
      <c r="W151" s="669"/>
      <c r="X151" s="577"/>
      <c r="Y151" s="577"/>
      <c r="Z151" s="577"/>
      <c r="AA151" s="577"/>
      <c r="AB151" s="636"/>
      <c r="AC151" s="636"/>
      <c r="AD151" s="636"/>
      <c r="AE151" s="636"/>
      <c r="AF151" s="826"/>
      <c r="AG151" s="826"/>
      <c r="AH151" s="796"/>
      <c r="AI151" s="801"/>
      <c r="AJ151" s="796"/>
      <c r="AK151" s="629"/>
      <c r="AL151" s="800"/>
      <c r="AM151" s="629"/>
      <c r="AN151" s="631"/>
      <c r="AO151" s="586"/>
      <c r="AP151" s="829"/>
      <c r="AQ151" s="627"/>
      <c r="AR151" s="627"/>
      <c r="AS151" s="810"/>
      <c r="AT151" s="811"/>
      <c r="AU151" s="776"/>
      <c r="AV151" s="776"/>
      <c r="AW151" s="776"/>
      <c r="AX151" s="776"/>
    </row>
    <row r="152" spans="1:50" ht="45" hidden="1" customHeight="1">
      <c r="A152" s="831"/>
      <c r="B152" s="653"/>
      <c r="C152" s="674"/>
      <c r="D152" s="674"/>
      <c r="E152" s="655"/>
      <c r="F152" s="657"/>
      <c r="G152" s="639"/>
      <c r="H152" s="657"/>
      <c r="I152" s="657"/>
      <c r="J152" s="636"/>
      <c r="K152" s="118" t="s">
        <v>397</v>
      </c>
      <c r="L152" s="119" t="s">
        <v>340</v>
      </c>
      <c r="M152" s="819"/>
      <c r="N152" s="819"/>
      <c r="O152" s="663"/>
      <c r="P152" s="619"/>
      <c r="Q152" s="837"/>
      <c r="R152" s="643"/>
      <c r="S152" s="222" t="s">
        <v>521</v>
      </c>
      <c r="T152" s="222" t="s">
        <v>521</v>
      </c>
      <c r="U152" s="222" t="s">
        <v>521</v>
      </c>
      <c r="V152" s="669"/>
      <c r="W152" s="669"/>
      <c r="X152" s="577"/>
      <c r="Y152" s="577"/>
      <c r="Z152" s="577"/>
      <c r="AA152" s="577"/>
      <c r="AB152" s="636"/>
      <c r="AC152" s="636"/>
      <c r="AD152" s="636"/>
      <c r="AE152" s="636"/>
      <c r="AF152" s="826"/>
      <c r="AG152" s="826"/>
      <c r="AH152" s="796"/>
      <c r="AI152" s="801"/>
      <c r="AJ152" s="796"/>
      <c r="AK152" s="629"/>
      <c r="AL152" s="800"/>
      <c r="AM152" s="629"/>
      <c r="AN152" s="631"/>
      <c r="AO152" s="586"/>
      <c r="AP152" s="829"/>
      <c r="AQ152" s="627"/>
      <c r="AR152" s="627"/>
      <c r="AS152" s="810"/>
      <c r="AT152" s="811"/>
      <c r="AU152" s="776"/>
      <c r="AV152" s="776"/>
      <c r="AW152" s="776"/>
      <c r="AX152" s="776"/>
    </row>
    <row r="153" spans="1:50" ht="45" hidden="1" customHeight="1">
      <c r="A153" s="831"/>
      <c r="B153" s="653"/>
      <c r="C153" s="674"/>
      <c r="D153" s="674"/>
      <c r="E153" s="655"/>
      <c r="F153" s="657"/>
      <c r="G153" s="639"/>
      <c r="H153" s="657"/>
      <c r="I153" s="657"/>
      <c r="J153" s="636"/>
      <c r="K153" s="118" t="s">
        <v>398</v>
      </c>
      <c r="L153" s="119" t="s">
        <v>340</v>
      </c>
      <c r="M153" s="819"/>
      <c r="N153" s="819"/>
      <c r="O153" s="663"/>
      <c r="P153" s="619"/>
      <c r="Q153" s="837"/>
      <c r="R153" s="643"/>
      <c r="S153" s="222" t="s">
        <v>521</v>
      </c>
      <c r="T153" s="222" t="s">
        <v>521</v>
      </c>
      <c r="U153" s="222" t="s">
        <v>521</v>
      </c>
      <c r="V153" s="669"/>
      <c r="W153" s="669"/>
      <c r="X153" s="577"/>
      <c r="Y153" s="577"/>
      <c r="Z153" s="577"/>
      <c r="AA153" s="577"/>
      <c r="AB153" s="636"/>
      <c r="AC153" s="636"/>
      <c r="AD153" s="636"/>
      <c r="AE153" s="636"/>
      <c r="AF153" s="826"/>
      <c r="AG153" s="826"/>
      <c r="AH153" s="796"/>
      <c r="AI153" s="801"/>
      <c r="AJ153" s="796"/>
      <c r="AK153" s="629"/>
      <c r="AL153" s="800"/>
      <c r="AM153" s="629"/>
      <c r="AN153" s="631"/>
      <c r="AO153" s="586"/>
      <c r="AP153" s="829"/>
      <c r="AQ153" s="627"/>
      <c r="AR153" s="627"/>
      <c r="AS153" s="810"/>
      <c r="AT153" s="811"/>
      <c r="AU153" s="776"/>
      <c r="AV153" s="776"/>
      <c r="AW153" s="776"/>
      <c r="AX153" s="776"/>
    </row>
    <row r="154" spans="1:50" ht="45" hidden="1" customHeight="1">
      <c r="A154" s="831"/>
      <c r="B154" s="653"/>
      <c r="C154" s="674"/>
      <c r="D154" s="674"/>
      <c r="E154" s="655"/>
      <c r="F154" s="657"/>
      <c r="G154" s="639"/>
      <c r="H154" s="657"/>
      <c r="I154" s="657"/>
      <c r="J154" s="636"/>
      <c r="K154" s="118" t="s">
        <v>399</v>
      </c>
      <c r="L154" s="119" t="s">
        <v>359</v>
      </c>
      <c r="M154" s="819"/>
      <c r="N154" s="819"/>
      <c r="O154" s="663"/>
      <c r="P154" s="619"/>
      <c r="Q154" s="837"/>
      <c r="R154" s="643"/>
      <c r="S154" s="222" t="s">
        <v>521</v>
      </c>
      <c r="T154" s="222" t="s">
        <v>521</v>
      </c>
      <c r="U154" s="222" t="s">
        <v>521</v>
      </c>
      <c r="V154" s="669"/>
      <c r="W154" s="669"/>
      <c r="X154" s="577"/>
      <c r="Y154" s="577"/>
      <c r="Z154" s="577"/>
      <c r="AA154" s="577"/>
      <c r="AB154" s="636"/>
      <c r="AC154" s="636"/>
      <c r="AD154" s="636"/>
      <c r="AE154" s="636"/>
      <c r="AF154" s="826"/>
      <c r="AG154" s="826"/>
      <c r="AH154" s="796"/>
      <c r="AI154" s="801"/>
      <c r="AJ154" s="796"/>
      <c r="AK154" s="629"/>
      <c r="AL154" s="800"/>
      <c r="AM154" s="629"/>
      <c r="AN154" s="631"/>
      <c r="AO154" s="586"/>
      <c r="AP154" s="829"/>
      <c r="AQ154" s="627"/>
      <c r="AR154" s="627"/>
      <c r="AS154" s="810"/>
      <c r="AT154" s="811"/>
      <c r="AU154" s="776"/>
      <c r="AV154" s="776"/>
      <c r="AW154" s="776"/>
      <c r="AX154" s="776"/>
    </row>
    <row r="155" spans="1:50" ht="45" hidden="1" customHeight="1">
      <c r="A155" s="831"/>
      <c r="B155" s="653"/>
      <c r="C155" s="674"/>
      <c r="D155" s="674"/>
      <c r="E155" s="655"/>
      <c r="F155" s="657"/>
      <c r="G155" s="639"/>
      <c r="H155" s="657"/>
      <c r="I155" s="657"/>
      <c r="J155" s="636"/>
      <c r="K155" s="118" t="s">
        <v>400</v>
      </c>
      <c r="L155" s="119" t="s">
        <v>359</v>
      </c>
      <c r="M155" s="819"/>
      <c r="N155" s="819"/>
      <c r="O155" s="663"/>
      <c r="P155" s="619"/>
      <c r="Q155" s="837"/>
      <c r="R155" s="643"/>
      <c r="S155" s="222" t="s">
        <v>521</v>
      </c>
      <c r="T155" s="222" t="s">
        <v>521</v>
      </c>
      <c r="U155" s="222" t="s">
        <v>521</v>
      </c>
      <c r="V155" s="669"/>
      <c r="W155" s="669"/>
      <c r="X155" s="577"/>
      <c r="Y155" s="577"/>
      <c r="Z155" s="577"/>
      <c r="AA155" s="577"/>
      <c r="AB155" s="636"/>
      <c r="AC155" s="636"/>
      <c r="AD155" s="636"/>
      <c r="AE155" s="636"/>
      <c r="AF155" s="826"/>
      <c r="AG155" s="826"/>
      <c r="AH155" s="796"/>
      <c r="AI155" s="801"/>
      <c r="AJ155" s="796"/>
      <c r="AK155" s="629"/>
      <c r="AL155" s="800"/>
      <c r="AM155" s="629"/>
      <c r="AN155" s="631"/>
      <c r="AO155" s="586"/>
      <c r="AP155" s="829"/>
      <c r="AQ155" s="627"/>
      <c r="AR155" s="627"/>
      <c r="AS155" s="810"/>
      <c r="AT155" s="811"/>
      <c r="AU155" s="776"/>
      <c r="AV155" s="776"/>
      <c r="AW155" s="776"/>
      <c r="AX155" s="776"/>
    </row>
    <row r="156" spans="1:50" ht="45" hidden="1" customHeight="1">
      <c r="A156" s="831"/>
      <c r="B156" s="653"/>
      <c r="C156" s="674"/>
      <c r="D156" s="674"/>
      <c r="E156" s="655"/>
      <c r="F156" s="657"/>
      <c r="G156" s="639"/>
      <c r="H156" s="657"/>
      <c r="I156" s="657"/>
      <c r="J156" s="636"/>
      <c r="K156" s="118" t="s">
        <v>401</v>
      </c>
      <c r="L156" s="119" t="s">
        <v>359</v>
      </c>
      <c r="M156" s="819"/>
      <c r="N156" s="819"/>
      <c r="O156" s="663"/>
      <c r="P156" s="619"/>
      <c r="Q156" s="837"/>
      <c r="R156" s="643"/>
      <c r="S156" s="222" t="s">
        <v>521</v>
      </c>
      <c r="T156" s="222" t="s">
        <v>521</v>
      </c>
      <c r="U156" s="222" t="s">
        <v>521</v>
      </c>
      <c r="V156" s="669"/>
      <c r="W156" s="669"/>
      <c r="X156" s="577"/>
      <c r="Y156" s="577"/>
      <c r="Z156" s="577"/>
      <c r="AA156" s="577"/>
      <c r="AB156" s="636"/>
      <c r="AC156" s="636"/>
      <c r="AD156" s="636"/>
      <c r="AE156" s="636"/>
      <c r="AF156" s="826"/>
      <c r="AG156" s="826"/>
      <c r="AH156" s="796"/>
      <c r="AI156" s="801"/>
      <c r="AJ156" s="796"/>
      <c r="AK156" s="629"/>
      <c r="AL156" s="800"/>
      <c r="AM156" s="629"/>
      <c r="AN156" s="631"/>
      <c r="AO156" s="586"/>
      <c r="AP156" s="829"/>
      <c r="AQ156" s="627"/>
      <c r="AR156" s="627"/>
      <c r="AS156" s="810"/>
      <c r="AT156" s="811"/>
      <c r="AU156" s="776"/>
      <c r="AV156" s="776"/>
      <c r="AW156" s="776"/>
      <c r="AX156" s="776"/>
    </row>
    <row r="157" spans="1:50" ht="69.75" hidden="1" customHeight="1">
      <c r="A157" s="832"/>
      <c r="B157" s="654"/>
      <c r="C157" s="674"/>
      <c r="D157" s="674"/>
      <c r="E157" s="656"/>
      <c r="F157" s="658"/>
      <c r="G157" s="640"/>
      <c r="H157" s="658"/>
      <c r="I157" s="691"/>
      <c r="J157" s="637"/>
      <c r="K157" s="118" t="s">
        <v>402</v>
      </c>
      <c r="L157" s="119" t="s">
        <v>359</v>
      </c>
      <c r="M157" s="820"/>
      <c r="N157" s="820"/>
      <c r="O157" s="664"/>
      <c r="P157" s="620"/>
      <c r="Q157" s="838"/>
      <c r="R157" s="644"/>
      <c r="S157" s="223" t="s">
        <v>521</v>
      </c>
      <c r="T157" s="223" t="s">
        <v>521</v>
      </c>
      <c r="U157" s="223" t="s">
        <v>521</v>
      </c>
      <c r="V157" s="669"/>
      <c r="W157" s="669"/>
      <c r="X157" s="577"/>
      <c r="Y157" s="577"/>
      <c r="Z157" s="577"/>
      <c r="AA157" s="578"/>
      <c r="AB157" s="637"/>
      <c r="AC157" s="637"/>
      <c r="AD157" s="637"/>
      <c r="AE157" s="637"/>
      <c r="AF157" s="827"/>
      <c r="AG157" s="827"/>
      <c r="AH157" s="796"/>
      <c r="AI157" s="801"/>
      <c r="AJ157" s="796"/>
      <c r="AK157" s="630"/>
      <c r="AL157" s="800"/>
      <c r="AM157" s="630"/>
      <c r="AN157" s="631"/>
      <c r="AO157" s="586"/>
      <c r="AP157" s="829"/>
      <c r="AQ157" s="627"/>
      <c r="AR157" s="627"/>
      <c r="AS157" s="810"/>
      <c r="AT157" s="811"/>
      <c r="AU157" s="777"/>
      <c r="AV157" s="777"/>
      <c r="AW157" s="777"/>
      <c r="AX157" s="777"/>
    </row>
    <row r="158" spans="1:50" ht="45" hidden="1" customHeight="1">
      <c r="A158" s="651">
        <v>9</v>
      </c>
      <c r="B158" s="653" t="s">
        <v>505</v>
      </c>
      <c r="C158" s="675" t="s">
        <v>524</v>
      </c>
      <c r="D158" s="675" t="s">
        <v>525</v>
      </c>
      <c r="E158" s="655" t="s">
        <v>526</v>
      </c>
      <c r="F158" s="657" t="s">
        <v>334</v>
      </c>
      <c r="G158" s="639" t="s">
        <v>509</v>
      </c>
      <c r="H158" s="657" t="s">
        <v>527</v>
      </c>
      <c r="I158" s="639" t="s">
        <v>337</v>
      </c>
      <c r="J158" s="657" t="s">
        <v>338</v>
      </c>
      <c r="K158" s="118" t="s">
        <v>339</v>
      </c>
      <c r="L158" s="120" t="s">
        <v>340</v>
      </c>
      <c r="M158" s="660">
        <v>13</v>
      </c>
      <c r="N158" s="660" t="s">
        <v>511</v>
      </c>
      <c r="O158" s="662" t="s">
        <v>512</v>
      </c>
      <c r="P158" s="665" t="s">
        <v>341</v>
      </c>
      <c r="Q158" s="646" t="s">
        <v>528</v>
      </c>
      <c r="R158" s="668" t="s">
        <v>343</v>
      </c>
      <c r="S158" s="130" t="s">
        <v>344</v>
      </c>
      <c r="T158" s="131" t="s">
        <v>345</v>
      </c>
      <c r="U158" s="130">
        <f>+IFERROR(VLOOKUP(T158,[3]DATOS!$E$2:$F$17,2,FALSE),"")</f>
        <v>15</v>
      </c>
      <c r="V158" s="671">
        <v>100</v>
      </c>
      <c r="W158" s="671" t="s">
        <v>346</v>
      </c>
      <c r="X158" s="671" t="s">
        <v>346</v>
      </c>
      <c r="Y158" s="671" t="s">
        <v>346</v>
      </c>
      <c r="Z158" s="671">
        <v>100</v>
      </c>
      <c r="AA158" s="668">
        <v>100</v>
      </c>
      <c r="AB158" s="635" t="s">
        <v>38</v>
      </c>
      <c r="AC158" s="635">
        <v>2</v>
      </c>
      <c r="AD158" s="635">
        <v>2</v>
      </c>
      <c r="AE158" s="635">
        <v>2</v>
      </c>
      <c r="AF158" s="588" t="s">
        <v>514</v>
      </c>
      <c r="AG158" s="692" t="s">
        <v>529</v>
      </c>
      <c r="AH158" s="796" t="s">
        <v>346</v>
      </c>
      <c r="AI158" s="801" t="s">
        <v>349</v>
      </c>
      <c r="AJ158" s="796" t="s">
        <v>350</v>
      </c>
      <c r="AK158" s="800" t="s">
        <v>338</v>
      </c>
      <c r="AL158" s="800" t="str">
        <f>IF(AND(OR(AJ158="Directamente",AJ158="Indirectamente",AJ158="No Disminuye"),AH158="Moderado",AI158="Directamente",(OR(J158="Raro",J158="Improbable"))),"Raro",IF(AND(OR(AJ158="Directamente",AJ158="Indirectamente",AJ158="No Disminuye"),(AH158="Moderado"),(AI158="Directamente"),(J158="Posible")),"Improbable",IF(AND(OR(AJ158="Directamente",AJ158="Indirectamente",AJ158="No Disminuye"),(AH158="Moderado"),(AI158="Directamente"),(J158="Probable")),"Posible",IF(AND(OR(AJ158="Directamente",AJ158="Indirectamente",AJ158="No Disminuye"),(AH158="Moderado"),(AI158="Directamente"),(J158="Casi Seguro")),"Probable",IF(AND(AJ158="Directamente",AI158="No disminuye",AH158="Moderado"),J158," ")))))</f>
        <v xml:space="preserve"> </v>
      </c>
      <c r="AM158" s="800" t="str">
        <f>N158</f>
        <v>Catastrófico</v>
      </c>
      <c r="AN158" s="631" t="str">
        <f>IF(AND(EXACT(AK158,"Rara vez"),(EXACT(AM158,"Moderado"))),"Moderado",IF(AND(EXACT(AK158,"Rara vez"),(EXACT(AM158,"Mayor"))),"Alto",IF(AND(EXACT(AK158,"Rara vez"),(EXACT(AM158,"Catastrófico"))),"Extremo",IF(AND(EXACT(AK158,"Improbable"),(EXACT(AM158,"Moderado"))),"Moderado",IF(AND(EXACT(AK158,"Improbable"),(EXACT(AM158,"Mayor"))),"Alto",IF(AND(EXACT(AK158,"Improbable"),(EXACT(AM158,"Catastrófico"))),"Extremo",IF(AND(EXACT(AK158,"Posible"),(EXACT(AM158,"Moderado"))),"Alto",IF(AND(EXACT(AK158,"Posible"),(EXACT(AM158,"Mayor"))),"Extremo",IF(AND(EXACT(AK158,"Posible"),(EXACT(AM158,"Catastrófico"))),"Extremo",IF(AND(EXACT(AK158,"Probable"),(EXACT(AM158,"Moderado"))),"Alto",IF(AND(EXACT(AK158,"Probable"),(EXACT(AM158,"Mayor"))),"Extremo",IF(AND(EXACT(AK158,"Probable"),(EXACT(AM158,"Catastrófico"))),"Extremo",IF(AND(EXACT(AK158,"Casi Seguro"),(EXACT(AM158,"Moderado"))),"Extremo",IF(AND(EXACT(AK158,"Casi Seguro"),(EXACT(AM158,"Mayor"))),"Extremo",IF(AND(EXACT(AK158,"Casi Seguro"),(EXACT(AM158,"Catastrófico"))),"Extremo","")))))))))))))))</f>
        <v>Extremo</v>
      </c>
      <c r="AO158" s="586" t="s">
        <v>341</v>
      </c>
      <c r="AP158" s="797" t="s">
        <v>530</v>
      </c>
      <c r="AQ158" s="627">
        <v>45292</v>
      </c>
      <c r="AR158" s="627">
        <v>45657</v>
      </c>
      <c r="AS158" s="810" t="s">
        <v>531</v>
      </c>
      <c r="AT158" s="621" t="s">
        <v>532</v>
      </c>
      <c r="AU158" s="785"/>
      <c r="AV158" s="785"/>
      <c r="AW158" s="785"/>
      <c r="AX158" s="785"/>
    </row>
    <row r="159" spans="1:50" ht="45" hidden="1" customHeight="1">
      <c r="A159" s="651"/>
      <c r="B159" s="653"/>
      <c r="C159" s="675"/>
      <c r="D159" s="675"/>
      <c r="E159" s="655"/>
      <c r="F159" s="657"/>
      <c r="G159" s="639"/>
      <c r="H159" s="657"/>
      <c r="I159" s="639"/>
      <c r="J159" s="657"/>
      <c r="K159" s="118" t="s">
        <v>354</v>
      </c>
      <c r="L159" s="120" t="s">
        <v>340</v>
      </c>
      <c r="M159" s="660"/>
      <c r="N159" s="660"/>
      <c r="O159" s="663"/>
      <c r="P159" s="665"/>
      <c r="Q159" s="646"/>
      <c r="R159" s="669"/>
      <c r="S159" s="130" t="s">
        <v>355</v>
      </c>
      <c r="T159" s="131" t="s">
        <v>356</v>
      </c>
      <c r="U159" s="130">
        <f>+IFERROR(VLOOKUP(T159,[3]DATOS!$E$2:$F$17,2,FALSE),"")</f>
        <v>15</v>
      </c>
      <c r="V159" s="671"/>
      <c r="W159" s="671"/>
      <c r="X159" s="671"/>
      <c r="Y159" s="671"/>
      <c r="Z159" s="671"/>
      <c r="AA159" s="669"/>
      <c r="AB159" s="636"/>
      <c r="AC159" s="636"/>
      <c r="AD159" s="636"/>
      <c r="AE159" s="636"/>
      <c r="AF159" s="589"/>
      <c r="AG159" s="693"/>
      <c r="AH159" s="796"/>
      <c r="AI159" s="801"/>
      <c r="AJ159" s="796"/>
      <c r="AK159" s="800"/>
      <c r="AL159" s="800"/>
      <c r="AM159" s="800"/>
      <c r="AN159" s="631"/>
      <c r="AO159" s="586"/>
      <c r="AP159" s="798"/>
      <c r="AQ159" s="627"/>
      <c r="AR159" s="627"/>
      <c r="AS159" s="810"/>
      <c r="AT159" s="622"/>
      <c r="AU159" s="776"/>
      <c r="AV159" s="776"/>
      <c r="AW159" s="776"/>
      <c r="AX159" s="776"/>
    </row>
    <row r="160" spans="1:50" ht="45" hidden="1" customHeight="1">
      <c r="A160" s="651"/>
      <c r="B160" s="653"/>
      <c r="C160" s="675"/>
      <c r="D160" s="675"/>
      <c r="E160" s="655"/>
      <c r="F160" s="657"/>
      <c r="G160" s="639"/>
      <c r="H160" s="657"/>
      <c r="I160" s="639"/>
      <c r="J160" s="657"/>
      <c r="K160" s="118" t="s">
        <v>358</v>
      </c>
      <c r="L160" s="120" t="s">
        <v>340</v>
      </c>
      <c r="M160" s="660"/>
      <c r="N160" s="660"/>
      <c r="O160" s="663"/>
      <c r="P160" s="665"/>
      <c r="Q160" s="646"/>
      <c r="R160" s="669"/>
      <c r="S160" s="130" t="s">
        <v>360</v>
      </c>
      <c r="T160" s="131" t="s">
        <v>361</v>
      </c>
      <c r="U160" s="130">
        <f>+IFERROR(VLOOKUP(T160,[3]DATOS!$E$2:$F$17,2,FALSE),"")</f>
        <v>15</v>
      </c>
      <c r="V160" s="671"/>
      <c r="W160" s="671"/>
      <c r="X160" s="671"/>
      <c r="Y160" s="671"/>
      <c r="Z160" s="671"/>
      <c r="AA160" s="669"/>
      <c r="AB160" s="636"/>
      <c r="AC160" s="636"/>
      <c r="AD160" s="636"/>
      <c r="AE160" s="636"/>
      <c r="AF160" s="589"/>
      <c r="AG160" s="693"/>
      <c r="AH160" s="796"/>
      <c r="AI160" s="801"/>
      <c r="AJ160" s="796"/>
      <c r="AK160" s="800"/>
      <c r="AL160" s="800"/>
      <c r="AM160" s="800"/>
      <c r="AN160" s="631"/>
      <c r="AO160" s="586"/>
      <c r="AP160" s="798"/>
      <c r="AQ160" s="627"/>
      <c r="AR160" s="627"/>
      <c r="AS160" s="810"/>
      <c r="AT160" s="622"/>
      <c r="AU160" s="776"/>
      <c r="AV160" s="776"/>
      <c r="AW160" s="776"/>
      <c r="AX160" s="776"/>
    </row>
    <row r="161" spans="1:50" ht="45" hidden="1" customHeight="1">
      <c r="A161" s="651"/>
      <c r="B161" s="653"/>
      <c r="C161" s="675"/>
      <c r="D161" s="675"/>
      <c r="E161" s="655"/>
      <c r="F161" s="657"/>
      <c r="G161" s="639"/>
      <c r="H161" s="657"/>
      <c r="I161" s="639"/>
      <c r="J161" s="657"/>
      <c r="K161" s="118" t="s">
        <v>363</v>
      </c>
      <c r="L161" s="120" t="s">
        <v>359</v>
      </c>
      <c r="M161" s="660"/>
      <c r="N161" s="660"/>
      <c r="O161" s="663"/>
      <c r="P161" s="665"/>
      <c r="Q161" s="646"/>
      <c r="R161" s="669"/>
      <c r="S161" s="130" t="s">
        <v>364</v>
      </c>
      <c r="T161" s="131" t="s">
        <v>504</v>
      </c>
      <c r="U161" s="130">
        <f>+IFERROR(VLOOKUP(T161,[3]DATOS!$E$2:$F$17,2,FALSE),"")</f>
        <v>10</v>
      </c>
      <c r="V161" s="671"/>
      <c r="W161" s="671"/>
      <c r="X161" s="671"/>
      <c r="Y161" s="671"/>
      <c r="Z161" s="671"/>
      <c r="AA161" s="669"/>
      <c r="AB161" s="636"/>
      <c r="AC161" s="636"/>
      <c r="AD161" s="636"/>
      <c r="AE161" s="636"/>
      <c r="AF161" s="589"/>
      <c r="AG161" s="693"/>
      <c r="AH161" s="796"/>
      <c r="AI161" s="801"/>
      <c r="AJ161" s="796"/>
      <c r="AK161" s="800"/>
      <c r="AL161" s="800"/>
      <c r="AM161" s="800"/>
      <c r="AN161" s="631"/>
      <c r="AO161" s="586"/>
      <c r="AP161" s="798"/>
      <c r="AQ161" s="627"/>
      <c r="AR161" s="627"/>
      <c r="AS161" s="810"/>
      <c r="AT161" s="622"/>
      <c r="AU161" s="776"/>
      <c r="AV161" s="776"/>
      <c r="AW161" s="776"/>
      <c r="AX161" s="776"/>
    </row>
    <row r="162" spans="1:50" ht="45" hidden="1" customHeight="1">
      <c r="A162" s="651"/>
      <c r="B162" s="653"/>
      <c r="C162" s="675"/>
      <c r="D162" s="675"/>
      <c r="E162" s="655"/>
      <c r="F162" s="657"/>
      <c r="G162" s="639"/>
      <c r="H162" s="657"/>
      <c r="I162" s="639"/>
      <c r="J162" s="657"/>
      <c r="K162" s="118" t="s">
        <v>367</v>
      </c>
      <c r="L162" s="120" t="s">
        <v>340</v>
      </c>
      <c r="M162" s="660"/>
      <c r="N162" s="660"/>
      <c r="O162" s="663"/>
      <c r="P162" s="665"/>
      <c r="Q162" s="646"/>
      <c r="R162" s="669"/>
      <c r="S162" s="130" t="s">
        <v>368</v>
      </c>
      <c r="T162" s="131" t="s">
        <v>369</v>
      </c>
      <c r="U162" s="130">
        <f>+IFERROR(VLOOKUP(T162,[3]DATOS!$E$2:$F$17,2,FALSE),"")</f>
        <v>15</v>
      </c>
      <c r="V162" s="671"/>
      <c r="W162" s="671"/>
      <c r="X162" s="671"/>
      <c r="Y162" s="671"/>
      <c r="Z162" s="671"/>
      <c r="AA162" s="669"/>
      <c r="AB162" s="636"/>
      <c r="AC162" s="636"/>
      <c r="AD162" s="636"/>
      <c r="AE162" s="636"/>
      <c r="AF162" s="589"/>
      <c r="AG162" s="693"/>
      <c r="AH162" s="796"/>
      <c r="AI162" s="801"/>
      <c r="AJ162" s="796"/>
      <c r="AK162" s="800"/>
      <c r="AL162" s="800"/>
      <c r="AM162" s="800"/>
      <c r="AN162" s="631"/>
      <c r="AO162" s="586"/>
      <c r="AP162" s="798"/>
      <c r="AQ162" s="627"/>
      <c r="AR162" s="627"/>
      <c r="AS162" s="810"/>
      <c r="AT162" s="622"/>
      <c r="AU162" s="776"/>
      <c r="AV162" s="776"/>
      <c r="AW162" s="776"/>
      <c r="AX162" s="776"/>
    </row>
    <row r="163" spans="1:50" ht="45" hidden="1" customHeight="1">
      <c r="A163" s="651"/>
      <c r="B163" s="653"/>
      <c r="C163" s="675"/>
      <c r="D163" s="675"/>
      <c r="E163" s="655"/>
      <c r="F163" s="657"/>
      <c r="G163" s="639"/>
      <c r="H163" s="657"/>
      <c r="I163" s="639"/>
      <c r="J163" s="657"/>
      <c r="K163" s="118" t="s">
        <v>371</v>
      </c>
      <c r="L163" s="120" t="s">
        <v>340</v>
      </c>
      <c r="M163" s="660"/>
      <c r="N163" s="660"/>
      <c r="O163" s="663"/>
      <c r="P163" s="665"/>
      <c r="Q163" s="646"/>
      <c r="R163" s="669"/>
      <c r="S163" s="130" t="s">
        <v>372</v>
      </c>
      <c r="T163" s="131" t="s">
        <v>373</v>
      </c>
      <c r="U163" s="130">
        <f>+IFERROR(VLOOKUP(T163,[3]DATOS!$E$2:$F$17,2,FALSE),"")</f>
        <v>15</v>
      </c>
      <c r="V163" s="671"/>
      <c r="W163" s="671"/>
      <c r="X163" s="671"/>
      <c r="Y163" s="671"/>
      <c r="Z163" s="671"/>
      <c r="AA163" s="669"/>
      <c r="AB163" s="636"/>
      <c r="AC163" s="636"/>
      <c r="AD163" s="636"/>
      <c r="AE163" s="636"/>
      <c r="AF163" s="589"/>
      <c r="AG163" s="693"/>
      <c r="AH163" s="796"/>
      <c r="AI163" s="801"/>
      <c r="AJ163" s="796"/>
      <c r="AK163" s="800"/>
      <c r="AL163" s="800"/>
      <c r="AM163" s="800"/>
      <c r="AN163" s="631"/>
      <c r="AO163" s="586"/>
      <c r="AP163" s="798"/>
      <c r="AQ163" s="627"/>
      <c r="AR163" s="627"/>
      <c r="AS163" s="810"/>
      <c r="AT163" s="622"/>
      <c r="AU163" s="776"/>
      <c r="AV163" s="776"/>
      <c r="AW163" s="776"/>
      <c r="AX163" s="776"/>
    </row>
    <row r="164" spans="1:50" ht="45" hidden="1" customHeight="1">
      <c r="A164" s="651"/>
      <c r="B164" s="653"/>
      <c r="C164" s="675"/>
      <c r="D164" s="675"/>
      <c r="E164" s="655"/>
      <c r="F164" s="657"/>
      <c r="G164" s="639"/>
      <c r="H164" s="657"/>
      <c r="I164" s="639"/>
      <c r="J164" s="657"/>
      <c r="K164" s="118" t="s">
        <v>375</v>
      </c>
      <c r="L164" s="120" t="s">
        <v>359</v>
      </c>
      <c r="M164" s="660"/>
      <c r="N164" s="660"/>
      <c r="O164" s="663"/>
      <c r="P164" s="665"/>
      <c r="Q164" s="646"/>
      <c r="R164" s="669"/>
      <c r="S164" s="130" t="s">
        <v>376</v>
      </c>
      <c r="T164" s="131" t="s">
        <v>377</v>
      </c>
      <c r="U164" s="130">
        <f>+IFERROR(VLOOKUP(T164,[3]DATOS!$E$2:$F$17,2,FALSE),"")</f>
        <v>10</v>
      </c>
      <c r="V164" s="671"/>
      <c r="W164" s="671"/>
      <c r="X164" s="671"/>
      <c r="Y164" s="671"/>
      <c r="Z164" s="671"/>
      <c r="AA164" s="669"/>
      <c r="AB164" s="636"/>
      <c r="AC164" s="636"/>
      <c r="AD164" s="636"/>
      <c r="AE164" s="636"/>
      <c r="AF164" s="589"/>
      <c r="AG164" s="693"/>
      <c r="AH164" s="796"/>
      <c r="AI164" s="801"/>
      <c r="AJ164" s="796"/>
      <c r="AK164" s="800"/>
      <c r="AL164" s="800"/>
      <c r="AM164" s="800"/>
      <c r="AN164" s="631"/>
      <c r="AO164" s="586"/>
      <c r="AP164" s="798"/>
      <c r="AQ164" s="627"/>
      <c r="AR164" s="627"/>
      <c r="AS164" s="810"/>
      <c r="AT164" s="622"/>
      <c r="AU164" s="776"/>
      <c r="AV164" s="776"/>
      <c r="AW164" s="776"/>
      <c r="AX164" s="776"/>
    </row>
    <row r="165" spans="1:50" ht="45" hidden="1" customHeight="1">
      <c r="A165" s="651"/>
      <c r="B165" s="653"/>
      <c r="C165" s="675"/>
      <c r="D165" s="675"/>
      <c r="E165" s="655"/>
      <c r="F165" s="657"/>
      <c r="G165" s="639"/>
      <c r="H165" s="657"/>
      <c r="I165" s="639"/>
      <c r="J165" s="657"/>
      <c r="K165" s="118" t="s">
        <v>379</v>
      </c>
      <c r="L165" s="120" t="s">
        <v>340</v>
      </c>
      <c r="M165" s="660"/>
      <c r="N165" s="660"/>
      <c r="O165" s="663"/>
      <c r="P165" s="665"/>
      <c r="Q165" s="646"/>
      <c r="R165" s="669"/>
      <c r="S165" s="219"/>
      <c r="T165" s="225" t="s">
        <v>521</v>
      </c>
      <c r="U165" s="225" t="s">
        <v>521</v>
      </c>
      <c r="V165" s="671"/>
      <c r="W165" s="671"/>
      <c r="X165" s="671"/>
      <c r="Y165" s="671"/>
      <c r="Z165" s="671"/>
      <c r="AA165" s="669"/>
      <c r="AB165" s="636"/>
      <c r="AC165" s="636"/>
      <c r="AD165" s="636"/>
      <c r="AE165" s="636"/>
      <c r="AF165" s="589"/>
      <c r="AG165" s="693"/>
      <c r="AH165" s="796"/>
      <c r="AI165" s="801"/>
      <c r="AJ165" s="796"/>
      <c r="AK165" s="800"/>
      <c r="AL165" s="800"/>
      <c r="AM165" s="800"/>
      <c r="AN165" s="631"/>
      <c r="AO165" s="586"/>
      <c r="AP165" s="798"/>
      <c r="AQ165" s="627"/>
      <c r="AR165" s="627"/>
      <c r="AS165" s="810"/>
      <c r="AT165" s="622"/>
      <c r="AU165" s="776"/>
      <c r="AV165" s="776"/>
      <c r="AW165" s="776"/>
      <c r="AX165" s="776"/>
    </row>
    <row r="166" spans="1:50" ht="45" hidden="1" customHeight="1">
      <c r="A166" s="651"/>
      <c r="B166" s="653"/>
      <c r="C166" s="675"/>
      <c r="D166" s="675"/>
      <c r="E166" s="655"/>
      <c r="F166" s="657"/>
      <c r="G166" s="639"/>
      <c r="H166" s="657"/>
      <c r="I166" s="639"/>
      <c r="J166" s="657"/>
      <c r="K166" s="118" t="s">
        <v>381</v>
      </c>
      <c r="L166" s="120" t="s">
        <v>340</v>
      </c>
      <c r="M166" s="660"/>
      <c r="N166" s="660"/>
      <c r="O166" s="663"/>
      <c r="P166" s="665"/>
      <c r="Q166" s="646"/>
      <c r="R166" s="669"/>
      <c r="S166" s="219"/>
      <c r="T166" s="225" t="s">
        <v>521</v>
      </c>
      <c r="U166" s="225" t="s">
        <v>521</v>
      </c>
      <c r="V166" s="671"/>
      <c r="W166" s="671"/>
      <c r="X166" s="671"/>
      <c r="Y166" s="671"/>
      <c r="Z166" s="671"/>
      <c r="AA166" s="669"/>
      <c r="AB166" s="636"/>
      <c r="AC166" s="636"/>
      <c r="AD166" s="636"/>
      <c r="AE166" s="636"/>
      <c r="AF166" s="589"/>
      <c r="AG166" s="693"/>
      <c r="AH166" s="796"/>
      <c r="AI166" s="801"/>
      <c r="AJ166" s="796"/>
      <c r="AK166" s="800"/>
      <c r="AL166" s="800"/>
      <c r="AM166" s="800"/>
      <c r="AN166" s="631"/>
      <c r="AO166" s="586"/>
      <c r="AP166" s="798"/>
      <c r="AQ166" s="627"/>
      <c r="AR166" s="627"/>
      <c r="AS166" s="810"/>
      <c r="AT166" s="622"/>
      <c r="AU166" s="776"/>
      <c r="AV166" s="776"/>
      <c r="AW166" s="776"/>
      <c r="AX166" s="776"/>
    </row>
    <row r="167" spans="1:50" ht="45" hidden="1" customHeight="1">
      <c r="A167" s="651"/>
      <c r="B167" s="653"/>
      <c r="C167" s="676" t="s">
        <v>533</v>
      </c>
      <c r="D167" s="676" t="s">
        <v>534</v>
      </c>
      <c r="E167" s="655"/>
      <c r="F167" s="657"/>
      <c r="G167" s="639"/>
      <c r="H167" s="657"/>
      <c r="I167" s="639"/>
      <c r="J167" s="657"/>
      <c r="K167" s="118" t="s">
        <v>385</v>
      </c>
      <c r="L167" s="120" t="s">
        <v>340</v>
      </c>
      <c r="M167" s="660"/>
      <c r="N167" s="660"/>
      <c r="O167" s="663"/>
      <c r="P167" s="665"/>
      <c r="Q167" s="646"/>
      <c r="R167" s="669"/>
      <c r="S167" s="219"/>
      <c r="T167" s="225" t="s">
        <v>521</v>
      </c>
      <c r="U167" s="225" t="s">
        <v>521</v>
      </c>
      <c r="V167" s="671"/>
      <c r="W167" s="671"/>
      <c r="X167" s="671"/>
      <c r="Y167" s="671"/>
      <c r="Z167" s="671"/>
      <c r="AA167" s="669"/>
      <c r="AB167" s="636"/>
      <c r="AC167" s="636"/>
      <c r="AD167" s="636"/>
      <c r="AE167" s="636"/>
      <c r="AF167" s="589"/>
      <c r="AG167" s="693"/>
      <c r="AH167" s="796"/>
      <c r="AI167" s="801"/>
      <c r="AJ167" s="796"/>
      <c r="AK167" s="800"/>
      <c r="AL167" s="800"/>
      <c r="AM167" s="800"/>
      <c r="AN167" s="631"/>
      <c r="AO167" s="586"/>
      <c r="AP167" s="798"/>
      <c r="AQ167" s="627"/>
      <c r="AR167" s="627"/>
      <c r="AS167" s="810"/>
      <c r="AT167" s="622"/>
      <c r="AU167" s="776"/>
      <c r="AV167" s="776"/>
      <c r="AW167" s="776"/>
      <c r="AX167" s="776"/>
    </row>
    <row r="168" spans="1:50" ht="45" hidden="1" customHeight="1">
      <c r="A168" s="651"/>
      <c r="B168" s="653"/>
      <c r="C168" s="676"/>
      <c r="D168" s="676"/>
      <c r="E168" s="655"/>
      <c r="F168" s="657"/>
      <c r="G168" s="640"/>
      <c r="H168" s="657"/>
      <c r="I168" s="639"/>
      <c r="J168" s="657"/>
      <c r="K168" s="118" t="s">
        <v>387</v>
      </c>
      <c r="L168" s="120" t="s">
        <v>340</v>
      </c>
      <c r="M168" s="660"/>
      <c r="N168" s="660"/>
      <c r="O168" s="663"/>
      <c r="P168" s="665"/>
      <c r="Q168" s="667"/>
      <c r="R168" s="670"/>
      <c r="S168" s="226"/>
      <c r="T168" s="227" t="s">
        <v>521</v>
      </c>
      <c r="U168" s="227" t="s">
        <v>521</v>
      </c>
      <c r="V168" s="671"/>
      <c r="W168" s="671"/>
      <c r="X168" s="671"/>
      <c r="Y168" s="671"/>
      <c r="Z168" s="671"/>
      <c r="AA168" s="669"/>
      <c r="AB168" s="636"/>
      <c r="AC168" s="636"/>
      <c r="AD168" s="636"/>
      <c r="AE168" s="636"/>
      <c r="AF168" s="589"/>
      <c r="AG168" s="693"/>
      <c r="AH168" s="796"/>
      <c r="AI168" s="801"/>
      <c r="AJ168" s="796"/>
      <c r="AK168" s="800"/>
      <c r="AL168" s="800"/>
      <c r="AM168" s="800"/>
      <c r="AN168" s="631"/>
      <c r="AO168" s="586"/>
      <c r="AP168" s="798"/>
      <c r="AQ168" s="627"/>
      <c r="AR168" s="627"/>
      <c r="AS168" s="810"/>
      <c r="AT168" s="622"/>
      <c r="AU168" s="777"/>
      <c r="AV168" s="777"/>
      <c r="AW168" s="777"/>
      <c r="AX168" s="777"/>
    </row>
    <row r="169" spans="1:50" ht="45" hidden="1" customHeight="1">
      <c r="A169" s="651"/>
      <c r="B169" s="653"/>
      <c r="C169" s="676"/>
      <c r="D169" s="676"/>
      <c r="E169" s="655"/>
      <c r="F169" s="657"/>
      <c r="G169" s="639"/>
      <c r="H169" s="657"/>
      <c r="I169" s="639"/>
      <c r="J169" s="657"/>
      <c r="K169" s="118" t="s">
        <v>390</v>
      </c>
      <c r="L169" s="120" t="s">
        <v>340</v>
      </c>
      <c r="M169" s="660"/>
      <c r="N169" s="660"/>
      <c r="O169" s="663"/>
      <c r="P169" s="665"/>
      <c r="Q169" s="641" t="s">
        <v>521</v>
      </c>
      <c r="R169" s="643" t="s">
        <v>521</v>
      </c>
      <c r="S169" s="225" t="s">
        <v>521</v>
      </c>
      <c r="T169" s="225" t="s">
        <v>521</v>
      </c>
      <c r="U169" s="225" t="s">
        <v>521</v>
      </c>
      <c r="V169" s="839" t="s">
        <v>521</v>
      </c>
      <c r="W169" s="839" t="s">
        <v>521</v>
      </c>
      <c r="X169" s="219"/>
      <c r="Y169" s="219"/>
      <c r="Z169" s="219"/>
      <c r="AA169" s="681"/>
      <c r="AB169" s="636"/>
      <c r="AC169" s="636"/>
      <c r="AD169" s="636"/>
      <c r="AE169" s="636"/>
      <c r="AF169" s="589"/>
      <c r="AG169" s="693"/>
      <c r="AH169" s="796"/>
      <c r="AI169" s="801"/>
      <c r="AJ169" s="796"/>
      <c r="AK169" s="800"/>
      <c r="AL169" s="800"/>
      <c r="AM169" s="800"/>
      <c r="AN169" s="631"/>
      <c r="AO169" s="586"/>
      <c r="AP169" s="798"/>
      <c r="AQ169" s="627"/>
      <c r="AR169" s="627"/>
      <c r="AS169" s="810"/>
      <c r="AT169" s="622"/>
      <c r="AU169" s="246"/>
      <c r="AV169" s="242"/>
      <c r="AW169" s="242"/>
      <c r="AX169" s="242"/>
    </row>
    <row r="170" spans="1:50" ht="45" hidden="1" customHeight="1">
      <c r="A170" s="651"/>
      <c r="B170" s="653"/>
      <c r="C170" s="676"/>
      <c r="D170" s="676"/>
      <c r="E170" s="655"/>
      <c r="F170" s="657"/>
      <c r="G170" s="639"/>
      <c r="H170" s="657"/>
      <c r="I170" s="639"/>
      <c r="J170" s="657"/>
      <c r="K170" s="118" t="s">
        <v>395</v>
      </c>
      <c r="L170" s="120" t="s">
        <v>340</v>
      </c>
      <c r="M170" s="660"/>
      <c r="N170" s="660"/>
      <c r="O170" s="663"/>
      <c r="P170" s="665"/>
      <c r="Q170" s="641"/>
      <c r="R170" s="643"/>
      <c r="S170" s="225" t="s">
        <v>521</v>
      </c>
      <c r="T170" s="225" t="s">
        <v>521</v>
      </c>
      <c r="U170" s="225" t="s">
        <v>521</v>
      </c>
      <c r="V170" s="839"/>
      <c r="W170" s="839"/>
      <c r="X170" s="219"/>
      <c r="Y170" s="219"/>
      <c r="Z170" s="219"/>
      <c r="AA170" s="682"/>
      <c r="AB170" s="636"/>
      <c r="AC170" s="636"/>
      <c r="AD170" s="636"/>
      <c r="AE170" s="636"/>
      <c r="AF170" s="589"/>
      <c r="AG170" s="693"/>
      <c r="AH170" s="796"/>
      <c r="AI170" s="801"/>
      <c r="AJ170" s="796"/>
      <c r="AK170" s="800"/>
      <c r="AL170" s="800"/>
      <c r="AM170" s="800"/>
      <c r="AN170" s="631"/>
      <c r="AO170" s="586"/>
      <c r="AP170" s="798"/>
      <c r="AQ170" s="627"/>
      <c r="AR170" s="627"/>
      <c r="AS170" s="810"/>
      <c r="AT170" s="622"/>
      <c r="AU170" s="246"/>
      <c r="AV170" s="242"/>
      <c r="AW170" s="242"/>
      <c r="AX170" s="242"/>
    </row>
    <row r="171" spans="1:50" ht="45" hidden="1" customHeight="1">
      <c r="A171" s="651"/>
      <c r="B171" s="653"/>
      <c r="C171" s="676"/>
      <c r="D171" s="676"/>
      <c r="E171" s="655"/>
      <c r="F171" s="657"/>
      <c r="G171" s="639"/>
      <c r="H171" s="657"/>
      <c r="I171" s="639"/>
      <c r="J171" s="657"/>
      <c r="K171" s="118" t="s">
        <v>397</v>
      </c>
      <c r="L171" s="120" t="s">
        <v>340</v>
      </c>
      <c r="M171" s="660"/>
      <c r="N171" s="660"/>
      <c r="O171" s="663"/>
      <c r="P171" s="665"/>
      <c r="Q171" s="641"/>
      <c r="R171" s="643"/>
      <c r="S171" s="225" t="s">
        <v>521</v>
      </c>
      <c r="T171" s="225" t="s">
        <v>521</v>
      </c>
      <c r="U171" s="225" t="s">
        <v>521</v>
      </c>
      <c r="V171" s="839"/>
      <c r="W171" s="839"/>
      <c r="X171" s="219"/>
      <c r="Y171" s="219"/>
      <c r="Z171" s="219"/>
      <c r="AA171" s="682"/>
      <c r="AB171" s="636"/>
      <c r="AC171" s="636"/>
      <c r="AD171" s="636"/>
      <c r="AE171" s="636"/>
      <c r="AF171" s="589"/>
      <c r="AG171" s="693"/>
      <c r="AH171" s="796"/>
      <c r="AI171" s="801"/>
      <c r="AJ171" s="796"/>
      <c r="AK171" s="800"/>
      <c r="AL171" s="800"/>
      <c r="AM171" s="800"/>
      <c r="AN171" s="631"/>
      <c r="AO171" s="586"/>
      <c r="AP171" s="798"/>
      <c r="AQ171" s="627"/>
      <c r="AR171" s="627"/>
      <c r="AS171" s="810"/>
      <c r="AT171" s="622"/>
      <c r="AU171" s="246"/>
      <c r="AV171" s="242"/>
      <c r="AW171" s="242"/>
      <c r="AX171" s="242"/>
    </row>
    <row r="172" spans="1:50" ht="45" hidden="1" customHeight="1">
      <c r="A172" s="651"/>
      <c r="B172" s="653"/>
      <c r="C172" s="676"/>
      <c r="D172" s="676"/>
      <c r="E172" s="655"/>
      <c r="F172" s="657"/>
      <c r="G172" s="639"/>
      <c r="H172" s="657"/>
      <c r="I172" s="639"/>
      <c r="J172" s="657"/>
      <c r="K172" s="118" t="s">
        <v>398</v>
      </c>
      <c r="L172" s="120" t="s">
        <v>340</v>
      </c>
      <c r="M172" s="660"/>
      <c r="N172" s="660"/>
      <c r="O172" s="663"/>
      <c r="P172" s="665"/>
      <c r="Q172" s="641"/>
      <c r="R172" s="643"/>
      <c r="S172" s="225" t="s">
        <v>521</v>
      </c>
      <c r="T172" s="225" t="s">
        <v>521</v>
      </c>
      <c r="U172" s="225" t="s">
        <v>521</v>
      </c>
      <c r="V172" s="839"/>
      <c r="W172" s="839"/>
      <c r="X172" s="219"/>
      <c r="Y172" s="219"/>
      <c r="Z172" s="219"/>
      <c r="AA172" s="682"/>
      <c r="AB172" s="636"/>
      <c r="AC172" s="636"/>
      <c r="AD172" s="636"/>
      <c r="AE172" s="636"/>
      <c r="AF172" s="589"/>
      <c r="AG172" s="693"/>
      <c r="AH172" s="796"/>
      <c r="AI172" s="801"/>
      <c r="AJ172" s="796"/>
      <c r="AK172" s="800"/>
      <c r="AL172" s="800"/>
      <c r="AM172" s="800"/>
      <c r="AN172" s="631"/>
      <c r="AO172" s="586"/>
      <c r="AP172" s="798"/>
      <c r="AQ172" s="627"/>
      <c r="AR172" s="627"/>
      <c r="AS172" s="810"/>
      <c r="AT172" s="622"/>
      <c r="AU172" s="246"/>
      <c r="AV172" s="242"/>
      <c r="AW172" s="242"/>
      <c r="AX172" s="242"/>
    </row>
    <row r="173" spans="1:50" ht="45" hidden="1" customHeight="1">
      <c r="A173" s="651"/>
      <c r="B173" s="653"/>
      <c r="C173" s="676"/>
      <c r="D173" s="676"/>
      <c r="E173" s="655"/>
      <c r="F173" s="657"/>
      <c r="G173" s="639"/>
      <c r="H173" s="657"/>
      <c r="I173" s="639"/>
      <c r="J173" s="657"/>
      <c r="K173" s="118" t="s">
        <v>399</v>
      </c>
      <c r="L173" s="120" t="s">
        <v>359</v>
      </c>
      <c r="M173" s="660"/>
      <c r="N173" s="660"/>
      <c r="O173" s="663"/>
      <c r="P173" s="665"/>
      <c r="Q173" s="641"/>
      <c r="R173" s="643"/>
      <c r="S173" s="225" t="s">
        <v>521</v>
      </c>
      <c r="T173" s="225" t="s">
        <v>521</v>
      </c>
      <c r="U173" s="225" t="s">
        <v>521</v>
      </c>
      <c r="V173" s="839"/>
      <c r="W173" s="839"/>
      <c r="X173" s="219"/>
      <c r="Y173" s="219"/>
      <c r="Z173" s="219"/>
      <c r="AA173" s="682"/>
      <c r="AB173" s="636"/>
      <c r="AC173" s="636"/>
      <c r="AD173" s="636"/>
      <c r="AE173" s="636"/>
      <c r="AF173" s="589"/>
      <c r="AG173" s="693"/>
      <c r="AH173" s="796"/>
      <c r="AI173" s="801"/>
      <c r="AJ173" s="796"/>
      <c r="AK173" s="800"/>
      <c r="AL173" s="800"/>
      <c r="AM173" s="800"/>
      <c r="AN173" s="631"/>
      <c r="AO173" s="586"/>
      <c r="AP173" s="798"/>
      <c r="AQ173" s="627"/>
      <c r="AR173" s="627"/>
      <c r="AS173" s="810"/>
      <c r="AT173" s="622"/>
      <c r="AU173" s="246"/>
      <c r="AV173" s="242"/>
      <c r="AW173" s="242"/>
      <c r="AX173" s="242"/>
    </row>
    <row r="174" spans="1:50" ht="45" hidden="1" customHeight="1">
      <c r="A174" s="651"/>
      <c r="B174" s="653"/>
      <c r="C174" s="676"/>
      <c r="D174" s="676"/>
      <c r="E174" s="655"/>
      <c r="F174" s="657"/>
      <c r="G174" s="639"/>
      <c r="H174" s="657"/>
      <c r="I174" s="639"/>
      <c r="J174" s="657"/>
      <c r="K174" s="118" t="s">
        <v>400</v>
      </c>
      <c r="L174" s="120" t="s">
        <v>359</v>
      </c>
      <c r="M174" s="660"/>
      <c r="N174" s="660"/>
      <c r="O174" s="663"/>
      <c r="P174" s="665"/>
      <c r="Q174" s="641"/>
      <c r="R174" s="643"/>
      <c r="S174" s="225" t="s">
        <v>521</v>
      </c>
      <c r="T174" s="225" t="s">
        <v>521</v>
      </c>
      <c r="U174" s="225" t="s">
        <v>521</v>
      </c>
      <c r="V174" s="839"/>
      <c r="W174" s="839"/>
      <c r="X174" s="219"/>
      <c r="Y174" s="219"/>
      <c r="Z174" s="219"/>
      <c r="AA174" s="682"/>
      <c r="AB174" s="636"/>
      <c r="AC174" s="636"/>
      <c r="AD174" s="636"/>
      <c r="AE174" s="636"/>
      <c r="AF174" s="589"/>
      <c r="AG174" s="693"/>
      <c r="AH174" s="796"/>
      <c r="AI174" s="801"/>
      <c r="AJ174" s="796"/>
      <c r="AK174" s="800"/>
      <c r="AL174" s="800"/>
      <c r="AM174" s="800"/>
      <c r="AN174" s="631"/>
      <c r="AO174" s="586"/>
      <c r="AP174" s="798"/>
      <c r="AQ174" s="627"/>
      <c r="AR174" s="627"/>
      <c r="AS174" s="810"/>
      <c r="AT174" s="622"/>
      <c r="AU174" s="246"/>
      <c r="AV174" s="242"/>
      <c r="AW174" s="242"/>
      <c r="AX174" s="242"/>
    </row>
    <row r="175" spans="1:50" ht="45" hidden="1" customHeight="1">
      <c r="A175" s="651"/>
      <c r="B175" s="653"/>
      <c r="C175" s="676"/>
      <c r="D175" s="676"/>
      <c r="E175" s="655"/>
      <c r="F175" s="657"/>
      <c r="G175" s="639"/>
      <c r="H175" s="657"/>
      <c r="I175" s="639"/>
      <c r="J175" s="657"/>
      <c r="K175" s="118" t="s">
        <v>401</v>
      </c>
      <c r="L175" s="120" t="s">
        <v>359</v>
      </c>
      <c r="M175" s="660"/>
      <c r="N175" s="660"/>
      <c r="O175" s="663"/>
      <c r="P175" s="665"/>
      <c r="Q175" s="641"/>
      <c r="R175" s="643"/>
      <c r="S175" s="225" t="s">
        <v>521</v>
      </c>
      <c r="T175" s="225" t="s">
        <v>521</v>
      </c>
      <c r="U175" s="225" t="s">
        <v>521</v>
      </c>
      <c r="V175" s="839"/>
      <c r="W175" s="839"/>
      <c r="X175" s="219"/>
      <c r="Y175" s="219"/>
      <c r="Z175" s="219"/>
      <c r="AA175" s="682"/>
      <c r="AB175" s="636"/>
      <c r="AC175" s="636"/>
      <c r="AD175" s="636"/>
      <c r="AE175" s="636"/>
      <c r="AF175" s="589"/>
      <c r="AG175" s="693"/>
      <c r="AH175" s="796"/>
      <c r="AI175" s="801"/>
      <c r="AJ175" s="796"/>
      <c r="AK175" s="800"/>
      <c r="AL175" s="800"/>
      <c r="AM175" s="800"/>
      <c r="AN175" s="631"/>
      <c r="AO175" s="586"/>
      <c r="AP175" s="798"/>
      <c r="AQ175" s="627"/>
      <c r="AR175" s="627"/>
      <c r="AS175" s="810"/>
      <c r="AT175" s="622"/>
      <c r="AU175" s="246"/>
      <c r="AV175" s="242"/>
      <c r="AW175" s="242"/>
      <c r="AX175" s="242"/>
    </row>
    <row r="176" spans="1:50" ht="45" hidden="1" customHeight="1" thickBot="1">
      <c r="A176" s="652"/>
      <c r="B176" s="654"/>
      <c r="C176" s="677"/>
      <c r="D176" s="677"/>
      <c r="E176" s="656"/>
      <c r="F176" s="658"/>
      <c r="G176" s="640"/>
      <c r="H176" s="658"/>
      <c r="I176" s="659"/>
      <c r="J176" s="658"/>
      <c r="K176" s="118" t="s">
        <v>402</v>
      </c>
      <c r="L176" s="120" t="s">
        <v>359</v>
      </c>
      <c r="M176" s="661"/>
      <c r="N176" s="661"/>
      <c r="O176" s="664"/>
      <c r="P176" s="666"/>
      <c r="Q176" s="642"/>
      <c r="R176" s="644"/>
      <c r="S176" s="227" t="s">
        <v>521</v>
      </c>
      <c r="T176" s="227" t="s">
        <v>521</v>
      </c>
      <c r="U176" s="227" t="s">
        <v>521</v>
      </c>
      <c r="V176" s="840"/>
      <c r="W176" s="840"/>
      <c r="X176" s="226"/>
      <c r="Y176" s="226"/>
      <c r="Z176" s="226"/>
      <c r="AA176" s="682"/>
      <c r="AB176" s="637"/>
      <c r="AC176" s="637"/>
      <c r="AD176" s="637"/>
      <c r="AE176" s="637"/>
      <c r="AF176" s="590"/>
      <c r="AG176" s="694"/>
      <c r="AH176" s="796"/>
      <c r="AI176" s="801"/>
      <c r="AJ176" s="796"/>
      <c r="AK176" s="800"/>
      <c r="AL176" s="800"/>
      <c r="AM176" s="800"/>
      <c r="AN176" s="631"/>
      <c r="AO176" s="586"/>
      <c r="AP176" s="799"/>
      <c r="AQ176" s="627"/>
      <c r="AR176" s="627"/>
      <c r="AS176" s="810"/>
      <c r="AT176" s="623"/>
      <c r="AU176" s="246"/>
      <c r="AV176" s="242"/>
      <c r="AW176" s="242"/>
      <c r="AX176" s="242"/>
    </row>
    <row r="177" spans="1:50" ht="46.5" hidden="1" customHeight="1">
      <c r="A177" s="831">
        <v>10</v>
      </c>
      <c r="B177" s="653" t="s">
        <v>505</v>
      </c>
      <c r="C177" s="676" t="s">
        <v>535</v>
      </c>
      <c r="D177" s="676" t="s">
        <v>536</v>
      </c>
      <c r="E177" s="657" t="s">
        <v>537</v>
      </c>
      <c r="F177" s="657" t="s">
        <v>334</v>
      </c>
      <c r="G177" s="639" t="s">
        <v>538</v>
      </c>
      <c r="H177" s="657" t="s">
        <v>539</v>
      </c>
      <c r="I177" s="657" t="s">
        <v>337</v>
      </c>
      <c r="J177" s="657" t="s">
        <v>338</v>
      </c>
      <c r="K177" s="118" t="s">
        <v>339</v>
      </c>
      <c r="L177" s="119" t="s">
        <v>340</v>
      </c>
      <c r="M177" s="819">
        <v>10</v>
      </c>
      <c r="N177" s="819" t="s">
        <v>540</v>
      </c>
      <c r="O177" s="841" t="s">
        <v>541</v>
      </c>
      <c r="P177" s="619" t="s">
        <v>341</v>
      </c>
      <c r="Q177" s="639" t="s">
        <v>542</v>
      </c>
      <c r="R177" s="634" t="s">
        <v>343</v>
      </c>
      <c r="S177" s="130" t="s">
        <v>344</v>
      </c>
      <c r="T177" s="131" t="s">
        <v>345</v>
      </c>
      <c r="U177" s="130">
        <f>+IFERROR(VLOOKUP(T177,[3]DATOS!$E$2:$F$17,2,FALSE),"")</f>
        <v>15</v>
      </c>
      <c r="V177" s="634">
        <v>100</v>
      </c>
      <c r="W177" s="634" t="s">
        <v>346</v>
      </c>
      <c r="X177" s="634" t="s">
        <v>346</v>
      </c>
      <c r="Y177" s="634" t="s">
        <v>346</v>
      </c>
      <c r="Z177" s="634">
        <v>100</v>
      </c>
      <c r="AA177" s="634">
        <v>100</v>
      </c>
      <c r="AB177" s="634" t="s">
        <v>38</v>
      </c>
      <c r="AC177" s="671">
        <v>0</v>
      </c>
      <c r="AD177" s="671">
        <v>7</v>
      </c>
      <c r="AE177" s="671">
        <v>5</v>
      </c>
      <c r="AF177" s="634" t="s">
        <v>514</v>
      </c>
      <c r="AG177" s="634" t="s">
        <v>543</v>
      </c>
      <c r="AH177" s="796" t="s">
        <v>346</v>
      </c>
      <c r="AI177" s="801" t="s">
        <v>349</v>
      </c>
      <c r="AJ177" s="796" t="s">
        <v>350</v>
      </c>
      <c r="AK177" s="800" t="str">
        <f>IF(AND(OR(AJ177="Directamente",AJ177="Indirectamente",AJ177="No Disminuye"),(AH177="Fuerte"),(AI177="Directamente"),(OR(J177="Rara vez",J177="Improbable",J177="Posible"))),"Rara vez",IF(AND(OR(AJ177="Directamente",AJ177="Indirectamente",AJ177="No Disminuye"),(AH177="Fuerte"),(AI177="Directamente"),(J177="Probable")),"Improbable",IF(AND(OR(AJ177="Directamente",AJ177="Indirectamente",AJ177="No Disminuye"),(AH177="Fuerte"),(AI177="Directamente"),(J177="Casi Seguro")),"Posible",IF(AND(AJ177="Directamente",AI177="No disminuye",AH177="Fuerte"),J177,IF(AND(OR(AJ177="Directamente",AJ177="Indirectamente",AJ177="No Disminuye"),AH177="Moderado",AI177="Directamente",(OR(J177="Rara vez",J177="Improbable"))),"Rara vez",IF(AND(OR(AJ177="Directamente",AJ177="Indirectamente",AJ177="No Disminuye"),(AH177="Moderado"),(AI177="Directamente"),(J177="Posible")),"Improbable",IF(AND(OR(AJ177="Directamente",AJ177="Indirectamente",AJ177="No Disminuye"),(AH177="Moderado"),(AI177="Directamente"),(J177="Probable")),"Posible",IF(AND(OR(AJ177="Directamente",AJ177="Indirectamente",AJ177="No Disminuye"),(AH177="Moderado"),(AI177="Directamente"),(J177="Casi Seguro")),"Probable",IF(AND(AJ177="Directamente",AI177="No disminuye",AH177="Moderado"),J177,IF(AH177="Débil",J177," ESTA COMBINACION NO ESTÁ CONTEMPLADA EN LA METODOLOGÍA "))))))))))</f>
        <v>Rara vez</v>
      </c>
      <c r="AL177" s="800" t="str">
        <f>IF(AND(OR(AJ177="Directamente",AJ177="Indirectamente",AJ177="No Disminuye"),AH177="Moderado",AI177="Directamente",(OR(J177="Raro",J177="Improbable"))),"Raro",IF(AND(OR(AJ177="Directamente",AJ177="Indirectamente",AJ177="No Disminuye"),(AH177="Moderado"),(AI177="Directamente"),(J177="Posible")),"Improbable",IF(AND(OR(AJ177="Directamente",AJ177="Indirectamente",AJ177="No Disminuye"),(AH177="Moderado"),(AI177="Directamente"),(J177="Probable")),"Posible",IF(AND(OR(AJ177="Directamente",AJ177="Indirectamente",AJ177="No Disminuye"),(AH177="Moderado"),(AI177="Directamente"),(J177="Casi Seguro")),"Probable",IF(AND(AJ177="Directamente",AI177="No disminuye",AH177="Moderado"),J177," ")))))</f>
        <v xml:space="preserve"> </v>
      </c>
      <c r="AM177" s="800" t="str">
        <f>N177</f>
        <v>Mayor</v>
      </c>
      <c r="AN177" s="631" t="str">
        <f>IF(AND(EXACT(AK177,"Rara vez"),(EXACT(AM177,"Moderado"))),"Moderado",IF(AND(EXACT(AK177,"Rara vez"),(EXACT(AM177,"Mayor"))),"Alto",IF(AND(EXACT(AK177,"Rara vez"),(EXACT(AM177,"Catastrófico"))),"Extremo",IF(AND(EXACT(AK177,"Improbable"),(EXACT(AM177,"Moderado"))),"Moderado",IF(AND(EXACT(AK177,"Improbable"),(EXACT(AM177,"Mayor"))),"Alto",IF(AND(EXACT(AK177,"Improbable"),(EXACT(AM177,"Catastrófico"))),"Extremo",IF(AND(EXACT(AK177,"Posible"),(EXACT(AM177,"Moderado"))),"Alto",IF(AND(EXACT(AK177,"Posible"),(EXACT(AM177,"Mayor"))),"Extremo",IF(AND(EXACT(AK177,"Posible"),(EXACT(AM177,"Catastrófico"))),"Extremo",IF(AND(EXACT(AK177,"Probable"),(EXACT(AM177,"Moderado"))),"Alto",IF(AND(EXACT(AK177,"Probable"),(EXACT(AM177,"Mayor"))),"Extremo",IF(AND(EXACT(AK177,"Probable"),(EXACT(AM177,"Catastrófico"))),"Extremo",IF(AND(EXACT(AK177,"Casi Seguro"),(EXACT(AM177,"Moderado"))),"Extremo",IF(AND(EXACT(AK177,"Casi Seguro"),(EXACT(AM177,"Mayor"))),"Extremo",IF(AND(EXACT(AK177,"Casi Seguro"),(EXACT(AM177,"Catastrófico"))),"Extremo","")))))))))))))))</f>
        <v>Alto</v>
      </c>
      <c r="AO177" s="586" t="s">
        <v>341</v>
      </c>
      <c r="AP177" s="797" t="s">
        <v>544</v>
      </c>
      <c r="AQ177" s="627">
        <v>45292</v>
      </c>
      <c r="AR177" s="627">
        <v>45657</v>
      </c>
      <c r="AS177" s="810" t="s">
        <v>531</v>
      </c>
      <c r="AT177" s="811" t="s">
        <v>545</v>
      </c>
      <c r="AU177" s="778"/>
      <c r="AV177" s="778"/>
      <c r="AW177" s="778"/>
      <c r="AX177" s="778"/>
    </row>
    <row r="178" spans="1:50" ht="30" hidden="1" customHeight="1">
      <c r="A178" s="831"/>
      <c r="B178" s="653"/>
      <c r="C178" s="676"/>
      <c r="D178" s="676"/>
      <c r="E178" s="657"/>
      <c r="F178" s="657"/>
      <c r="G178" s="639"/>
      <c r="H178" s="657"/>
      <c r="I178" s="657"/>
      <c r="J178" s="657"/>
      <c r="K178" s="118" t="s">
        <v>354</v>
      </c>
      <c r="L178" s="119" t="s">
        <v>340</v>
      </c>
      <c r="M178" s="819"/>
      <c r="N178" s="819"/>
      <c r="O178" s="842"/>
      <c r="P178" s="619"/>
      <c r="Q178" s="639"/>
      <c r="R178" s="634"/>
      <c r="S178" s="130" t="s">
        <v>355</v>
      </c>
      <c r="T178" s="131" t="s">
        <v>356</v>
      </c>
      <c r="U178" s="130">
        <f>+IFERROR(VLOOKUP(T178,[3]DATOS!$E$2:$F$17,2,FALSE),"")</f>
        <v>15</v>
      </c>
      <c r="V178" s="634"/>
      <c r="W178" s="634"/>
      <c r="X178" s="634"/>
      <c r="Y178" s="634"/>
      <c r="Z178" s="634"/>
      <c r="AA178" s="634"/>
      <c r="AB178" s="634"/>
      <c r="AC178" s="671"/>
      <c r="AD178" s="671"/>
      <c r="AE178" s="671"/>
      <c r="AF178" s="634"/>
      <c r="AG178" s="634"/>
      <c r="AH178" s="796"/>
      <c r="AI178" s="801"/>
      <c r="AJ178" s="796"/>
      <c r="AK178" s="800"/>
      <c r="AL178" s="800"/>
      <c r="AM178" s="800"/>
      <c r="AN178" s="631"/>
      <c r="AO178" s="586"/>
      <c r="AP178" s="798"/>
      <c r="AQ178" s="627"/>
      <c r="AR178" s="627"/>
      <c r="AS178" s="810"/>
      <c r="AT178" s="811"/>
      <c r="AU178" s="776"/>
      <c r="AV178" s="776"/>
      <c r="AW178" s="776"/>
      <c r="AX178" s="776"/>
    </row>
    <row r="179" spans="1:50" ht="30" hidden="1" customHeight="1">
      <c r="A179" s="831"/>
      <c r="B179" s="653"/>
      <c r="C179" s="676"/>
      <c r="D179" s="676"/>
      <c r="E179" s="657"/>
      <c r="F179" s="657"/>
      <c r="G179" s="639"/>
      <c r="H179" s="657"/>
      <c r="I179" s="657"/>
      <c r="J179" s="657"/>
      <c r="K179" s="118" t="s">
        <v>358</v>
      </c>
      <c r="L179" s="119" t="s">
        <v>340</v>
      </c>
      <c r="M179" s="819"/>
      <c r="N179" s="819"/>
      <c r="O179" s="842"/>
      <c r="P179" s="619"/>
      <c r="Q179" s="639"/>
      <c r="R179" s="634"/>
      <c r="S179" s="130" t="s">
        <v>360</v>
      </c>
      <c r="T179" s="131" t="s">
        <v>361</v>
      </c>
      <c r="U179" s="130">
        <f>+IFERROR(VLOOKUP(T179,[3]DATOS!$E$2:$F$17,2,FALSE),"")</f>
        <v>15</v>
      </c>
      <c r="V179" s="634"/>
      <c r="W179" s="634"/>
      <c r="X179" s="634"/>
      <c r="Y179" s="634"/>
      <c r="Z179" s="634"/>
      <c r="AA179" s="634"/>
      <c r="AB179" s="634"/>
      <c r="AC179" s="671"/>
      <c r="AD179" s="671"/>
      <c r="AE179" s="671"/>
      <c r="AF179" s="634"/>
      <c r="AG179" s="634"/>
      <c r="AH179" s="796"/>
      <c r="AI179" s="801"/>
      <c r="AJ179" s="796"/>
      <c r="AK179" s="800"/>
      <c r="AL179" s="800"/>
      <c r="AM179" s="800"/>
      <c r="AN179" s="631"/>
      <c r="AO179" s="586"/>
      <c r="AP179" s="798"/>
      <c r="AQ179" s="627"/>
      <c r="AR179" s="627"/>
      <c r="AS179" s="810"/>
      <c r="AT179" s="811"/>
      <c r="AU179" s="776"/>
      <c r="AV179" s="776"/>
      <c r="AW179" s="776"/>
      <c r="AX179" s="776"/>
    </row>
    <row r="180" spans="1:50" ht="30" hidden="1" customHeight="1">
      <c r="A180" s="831"/>
      <c r="B180" s="653"/>
      <c r="C180" s="676"/>
      <c r="D180" s="676"/>
      <c r="E180" s="657"/>
      <c r="F180" s="657"/>
      <c r="G180" s="639"/>
      <c r="H180" s="657"/>
      <c r="I180" s="657"/>
      <c r="J180" s="657"/>
      <c r="K180" s="118" t="s">
        <v>363</v>
      </c>
      <c r="L180" s="119" t="s">
        <v>359</v>
      </c>
      <c r="M180" s="819"/>
      <c r="N180" s="819"/>
      <c r="O180" s="842"/>
      <c r="P180" s="619"/>
      <c r="Q180" s="639"/>
      <c r="R180" s="634"/>
      <c r="S180" s="130" t="s">
        <v>364</v>
      </c>
      <c r="T180" s="131" t="s">
        <v>504</v>
      </c>
      <c r="U180" s="130">
        <f>+IFERROR(VLOOKUP(T180,[3]DATOS!$E$2:$F$17,2,FALSE),"")</f>
        <v>10</v>
      </c>
      <c r="V180" s="634"/>
      <c r="W180" s="634"/>
      <c r="X180" s="634"/>
      <c r="Y180" s="634"/>
      <c r="Z180" s="634"/>
      <c r="AA180" s="634"/>
      <c r="AB180" s="634"/>
      <c r="AC180" s="671"/>
      <c r="AD180" s="671"/>
      <c r="AE180" s="671"/>
      <c r="AF180" s="634"/>
      <c r="AG180" s="634"/>
      <c r="AH180" s="796"/>
      <c r="AI180" s="801"/>
      <c r="AJ180" s="796"/>
      <c r="AK180" s="800"/>
      <c r="AL180" s="800"/>
      <c r="AM180" s="800"/>
      <c r="AN180" s="631"/>
      <c r="AO180" s="586"/>
      <c r="AP180" s="798"/>
      <c r="AQ180" s="627"/>
      <c r="AR180" s="627"/>
      <c r="AS180" s="810"/>
      <c r="AT180" s="811"/>
      <c r="AU180" s="776"/>
      <c r="AV180" s="776"/>
      <c r="AW180" s="776"/>
      <c r="AX180" s="776"/>
    </row>
    <row r="181" spans="1:50" ht="30" hidden="1" customHeight="1">
      <c r="A181" s="831"/>
      <c r="B181" s="653"/>
      <c r="C181" s="676"/>
      <c r="D181" s="676"/>
      <c r="E181" s="657"/>
      <c r="F181" s="657"/>
      <c r="G181" s="639"/>
      <c r="H181" s="657"/>
      <c r="I181" s="657"/>
      <c r="J181" s="657"/>
      <c r="K181" s="118" t="s">
        <v>367</v>
      </c>
      <c r="L181" s="119" t="s">
        <v>340</v>
      </c>
      <c r="M181" s="819"/>
      <c r="N181" s="819"/>
      <c r="O181" s="842"/>
      <c r="P181" s="619"/>
      <c r="Q181" s="639"/>
      <c r="R181" s="634"/>
      <c r="S181" s="130" t="s">
        <v>368</v>
      </c>
      <c r="T181" s="131" t="s">
        <v>369</v>
      </c>
      <c r="U181" s="130">
        <f>+IFERROR(VLOOKUP(T181,[3]DATOS!$E$2:$F$17,2,FALSE),"")</f>
        <v>15</v>
      </c>
      <c r="V181" s="634"/>
      <c r="W181" s="634"/>
      <c r="X181" s="634"/>
      <c r="Y181" s="634"/>
      <c r="Z181" s="634"/>
      <c r="AA181" s="634"/>
      <c r="AB181" s="634"/>
      <c r="AC181" s="671"/>
      <c r="AD181" s="671"/>
      <c r="AE181" s="671"/>
      <c r="AF181" s="634"/>
      <c r="AG181" s="634"/>
      <c r="AH181" s="796"/>
      <c r="AI181" s="801"/>
      <c r="AJ181" s="796"/>
      <c r="AK181" s="800"/>
      <c r="AL181" s="800"/>
      <c r="AM181" s="800"/>
      <c r="AN181" s="631"/>
      <c r="AO181" s="586"/>
      <c r="AP181" s="798"/>
      <c r="AQ181" s="627"/>
      <c r="AR181" s="627"/>
      <c r="AS181" s="810"/>
      <c r="AT181" s="811"/>
      <c r="AU181" s="776"/>
      <c r="AV181" s="776"/>
      <c r="AW181" s="776"/>
      <c r="AX181" s="776"/>
    </row>
    <row r="182" spans="1:50" ht="30" hidden="1" customHeight="1">
      <c r="A182" s="831"/>
      <c r="B182" s="653"/>
      <c r="C182" s="676"/>
      <c r="D182" s="676"/>
      <c r="E182" s="657"/>
      <c r="F182" s="657"/>
      <c r="G182" s="639"/>
      <c r="H182" s="657"/>
      <c r="I182" s="657"/>
      <c r="J182" s="657"/>
      <c r="K182" s="118" t="s">
        <v>371</v>
      </c>
      <c r="L182" s="119" t="s">
        <v>340</v>
      </c>
      <c r="M182" s="819"/>
      <c r="N182" s="819"/>
      <c r="O182" s="842"/>
      <c r="P182" s="619"/>
      <c r="Q182" s="639"/>
      <c r="R182" s="634"/>
      <c r="S182" s="130" t="s">
        <v>372</v>
      </c>
      <c r="T182" s="131" t="s">
        <v>373</v>
      </c>
      <c r="U182" s="130">
        <f>+IFERROR(VLOOKUP(T182,[3]DATOS!$E$2:$F$17,2,FALSE),"")</f>
        <v>15</v>
      </c>
      <c r="V182" s="634"/>
      <c r="W182" s="634"/>
      <c r="X182" s="634"/>
      <c r="Y182" s="634"/>
      <c r="Z182" s="634"/>
      <c r="AA182" s="634"/>
      <c r="AB182" s="634"/>
      <c r="AC182" s="671"/>
      <c r="AD182" s="671"/>
      <c r="AE182" s="671"/>
      <c r="AF182" s="634"/>
      <c r="AG182" s="634"/>
      <c r="AH182" s="796"/>
      <c r="AI182" s="801"/>
      <c r="AJ182" s="796"/>
      <c r="AK182" s="800"/>
      <c r="AL182" s="800"/>
      <c r="AM182" s="800"/>
      <c r="AN182" s="631"/>
      <c r="AO182" s="586"/>
      <c r="AP182" s="798"/>
      <c r="AQ182" s="627"/>
      <c r="AR182" s="627"/>
      <c r="AS182" s="810"/>
      <c r="AT182" s="811"/>
      <c r="AU182" s="776"/>
      <c r="AV182" s="776"/>
      <c r="AW182" s="776"/>
      <c r="AX182" s="776"/>
    </row>
    <row r="183" spans="1:50" ht="30" hidden="1" customHeight="1">
      <c r="A183" s="831"/>
      <c r="B183" s="653"/>
      <c r="C183" s="676"/>
      <c r="D183" s="676"/>
      <c r="E183" s="657"/>
      <c r="F183" s="657"/>
      <c r="G183" s="639"/>
      <c r="H183" s="657"/>
      <c r="I183" s="657"/>
      <c r="J183" s="657"/>
      <c r="K183" s="118" t="s">
        <v>375</v>
      </c>
      <c r="L183" s="119" t="s">
        <v>359</v>
      </c>
      <c r="M183" s="819"/>
      <c r="N183" s="819"/>
      <c r="O183" s="842"/>
      <c r="P183" s="619"/>
      <c r="Q183" s="639"/>
      <c r="R183" s="634"/>
      <c r="S183" s="130" t="s">
        <v>376</v>
      </c>
      <c r="T183" s="131" t="s">
        <v>377</v>
      </c>
      <c r="U183" s="130">
        <f>+IFERROR(VLOOKUP(T183,[3]DATOS!$E$2:$F$17,2,FALSE),"")</f>
        <v>10</v>
      </c>
      <c r="V183" s="634"/>
      <c r="W183" s="634"/>
      <c r="X183" s="634"/>
      <c r="Y183" s="634"/>
      <c r="Z183" s="634"/>
      <c r="AA183" s="634"/>
      <c r="AB183" s="634"/>
      <c r="AC183" s="671"/>
      <c r="AD183" s="671"/>
      <c r="AE183" s="671"/>
      <c r="AF183" s="634"/>
      <c r="AG183" s="634"/>
      <c r="AH183" s="796"/>
      <c r="AI183" s="801"/>
      <c r="AJ183" s="796"/>
      <c r="AK183" s="800"/>
      <c r="AL183" s="800"/>
      <c r="AM183" s="800"/>
      <c r="AN183" s="631"/>
      <c r="AO183" s="586"/>
      <c r="AP183" s="798"/>
      <c r="AQ183" s="627"/>
      <c r="AR183" s="627"/>
      <c r="AS183" s="810"/>
      <c r="AT183" s="811"/>
      <c r="AU183" s="776"/>
      <c r="AV183" s="776"/>
      <c r="AW183" s="776"/>
      <c r="AX183" s="776"/>
    </row>
    <row r="184" spans="1:50" ht="72" hidden="1" customHeight="1">
      <c r="A184" s="831"/>
      <c r="B184" s="653"/>
      <c r="C184" s="676"/>
      <c r="D184" s="676"/>
      <c r="E184" s="657"/>
      <c r="F184" s="657"/>
      <c r="G184" s="639"/>
      <c r="H184" s="657"/>
      <c r="I184" s="657"/>
      <c r="J184" s="657"/>
      <c r="K184" s="118" t="s">
        <v>379</v>
      </c>
      <c r="L184" s="119" t="s">
        <v>359</v>
      </c>
      <c r="M184" s="819"/>
      <c r="N184" s="819"/>
      <c r="O184" s="842"/>
      <c r="P184" s="619"/>
      <c r="Q184" s="639"/>
      <c r="R184" s="634"/>
      <c r="S184" s="225" t="s">
        <v>521</v>
      </c>
      <c r="T184" s="225" t="s">
        <v>521</v>
      </c>
      <c r="U184" s="225" t="s">
        <v>521</v>
      </c>
      <c r="V184" s="634"/>
      <c r="W184" s="634"/>
      <c r="X184" s="634"/>
      <c r="Y184" s="634"/>
      <c r="Z184" s="634"/>
      <c r="AA184" s="634"/>
      <c r="AB184" s="634"/>
      <c r="AC184" s="671"/>
      <c r="AD184" s="671"/>
      <c r="AE184" s="671"/>
      <c r="AF184" s="634"/>
      <c r="AG184" s="634"/>
      <c r="AH184" s="796"/>
      <c r="AI184" s="801"/>
      <c r="AJ184" s="796"/>
      <c r="AK184" s="800"/>
      <c r="AL184" s="800"/>
      <c r="AM184" s="800"/>
      <c r="AN184" s="631"/>
      <c r="AO184" s="586"/>
      <c r="AP184" s="798"/>
      <c r="AQ184" s="627"/>
      <c r="AR184" s="627"/>
      <c r="AS184" s="810"/>
      <c r="AT184" s="811"/>
      <c r="AU184" s="776"/>
      <c r="AV184" s="776"/>
      <c r="AW184" s="776"/>
      <c r="AX184" s="776"/>
    </row>
    <row r="185" spans="1:50" ht="45" hidden="1" customHeight="1">
      <c r="A185" s="831"/>
      <c r="B185" s="653"/>
      <c r="C185" s="677"/>
      <c r="D185" s="677"/>
      <c r="E185" s="657"/>
      <c r="F185" s="657"/>
      <c r="G185" s="639"/>
      <c r="H185" s="657"/>
      <c r="I185" s="657"/>
      <c r="J185" s="657"/>
      <c r="K185" s="118" t="s">
        <v>381</v>
      </c>
      <c r="L185" s="119" t="s">
        <v>359</v>
      </c>
      <c r="M185" s="819"/>
      <c r="N185" s="819"/>
      <c r="O185" s="842"/>
      <c r="P185" s="619"/>
      <c r="Q185" s="639"/>
      <c r="R185" s="634"/>
      <c r="S185" s="225" t="s">
        <v>521</v>
      </c>
      <c r="T185" s="225" t="s">
        <v>521</v>
      </c>
      <c r="U185" s="225" t="s">
        <v>521</v>
      </c>
      <c r="V185" s="634"/>
      <c r="W185" s="634"/>
      <c r="X185" s="634"/>
      <c r="Y185" s="634"/>
      <c r="Z185" s="634"/>
      <c r="AA185" s="634"/>
      <c r="AB185" s="634"/>
      <c r="AC185" s="671"/>
      <c r="AD185" s="671"/>
      <c r="AE185" s="671"/>
      <c r="AF185" s="634"/>
      <c r="AG185" s="634"/>
      <c r="AH185" s="796"/>
      <c r="AI185" s="801"/>
      <c r="AJ185" s="796"/>
      <c r="AK185" s="800"/>
      <c r="AL185" s="800"/>
      <c r="AM185" s="800"/>
      <c r="AN185" s="631"/>
      <c r="AO185" s="586"/>
      <c r="AP185" s="798"/>
      <c r="AQ185" s="627"/>
      <c r="AR185" s="627"/>
      <c r="AS185" s="810"/>
      <c r="AT185" s="811"/>
      <c r="AU185" s="776"/>
      <c r="AV185" s="776"/>
      <c r="AW185" s="776"/>
      <c r="AX185" s="776"/>
    </row>
    <row r="186" spans="1:50" ht="45" hidden="1" customHeight="1">
      <c r="A186" s="831"/>
      <c r="B186" s="653"/>
      <c r="C186" s="847" t="s">
        <v>546</v>
      </c>
      <c r="D186" s="847" t="s">
        <v>547</v>
      </c>
      <c r="E186" s="657"/>
      <c r="F186" s="657"/>
      <c r="G186" s="639"/>
      <c r="H186" s="657"/>
      <c r="I186" s="657"/>
      <c r="J186" s="657"/>
      <c r="K186" s="118" t="s">
        <v>385</v>
      </c>
      <c r="L186" s="119" t="s">
        <v>340</v>
      </c>
      <c r="M186" s="819"/>
      <c r="N186" s="819"/>
      <c r="O186" s="842"/>
      <c r="P186" s="619"/>
      <c r="Q186" s="639"/>
      <c r="R186" s="634"/>
      <c r="S186" s="225" t="s">
        <v>521</v>
      </c>
      <c r="T186" s="225" t="s">
        <v>521</v>
      </c>
      <c r="U186" s="225" t="s">
        <v>521</v>
      </c>
      <c r="V186" s="634"/>
      <c r="W186" s="634"/>
      <c r="X186" s="634"/>
      <c r="Y186" s="634"/>
      <c r="Z186" s="634"/>
      <c r="AA186" s="634"/>
      <c r="AB186" s="634"/>
      <c r="AC186" s="671"/>
      <c r="AD186" s="671"/>
      <c r="AE186" s="671"/>
      <c r="AF186" s="634"/>
      <c r="AG186" s="634"/>
      <c r="AH186" s="796"/>
      <c r="AI186" s="801"/>
      <c r="AJ186" s="796"/>
      <c r="AK186" s="800"/>
      <c r="AL186" s="800"/>
      <c r="AM186" s="800"/>
      <c r="AN186" s="631"/>
      <c r="AO186" s="586"/>
      <c r="AP186" s="798"/>
      <c r="AQ186" s="627"/>
      <c r="AR186" s="627"/>
      <c r="AS186" s="810"/>
      <c r="AT186" s="811"/>
      <c r="AU186" s="776"/>
      <c r="AV186" s="776"/>
      <c r="AW186" s="776"/>
      <c r="AX186" s="776"/>
    </row>
    <row r="187" spans="1:50" ht="45" hidden="1" customHeight="1">
      <c r="A187" s="831"/>
      <c r="B187" s="653"/>
      <c r="C187" s="848"/>
      <c r="D187" s="848"/>
      <c r="E187" s="657"/>
      <c r="F187" s="657"/>
      <c r="G187" s="640"/>
      <c r="H187" s="657"/>
      <c r="I187" s="657"/>
      <c r="J187" s="657"/>
      <c r="K187" s="118" t="s">
        <v>387</v>
      </c>
      <c r="L187" s="119" t="s">
        <v>340</v>
      </c>
      <c r="M187" s="819"/>
      <c r="N187" s="819"/>
      <c r="O187" s="842"/>
      <c r="P187" s="619"/>
      <c r="Q187" s="640"/>
      <c r="R187" s="634"/>
      <c r="S187" s="227" t="s">
        <v>521</v>
      </c>
      <c r="T187" s="227" t="s">
        <v>521</v>
      </c>
      <c r="U187" s="227" t="s">
        <v>521</v>
      </c>
      <c r="V187" s="634"/>
      <c r="W187" s="634"/>
      <c r="X187" s="634"/>
      <c r="Y187" s="634"/>
      <c r="Z187" s="634"/>
      <c r="AA187" s="634"/>
      <c r="AB187" s="634"/>
      <c r="AC187" s="671"/>
      <c r="AD187" s="671"/>
      <c r="AE187" s="671"/>
      <c r="AF187" s="634"/>
      <c r="AG187" s="634"/>
      <c r="AH187" s="796"/>
      <c r="AI187" s="801"/>
      <c r="AJ187" s="796"/>
      <c r="AK187" s="800"/>
      <c r="AL187" s="800"/>
      <c r="AM187" s="800"/>
      <c r="AN187" s="631"/>
      <c r="AO187" s="586"/>
      <c r="AP187" s="799"/>
      <c r="AQ187" s="627"/>
      <c r="AR187" s="627"/>
      <c r="AS187" s="810"/>
      <c r="AT187" s="811"/>
      <c r="AU187" s="777"/>
      <c r="AV187" s="777"/>
      <c r="AW187" s="777"/>
      <c r="AX187" s="777"/>
    </row>
    <row r="188" spans="1:50" ht="45" hidden="1" customHeight="1">
      <c r="A188" s="831"/>
      <c r="B188" s="653"/>
      <c r="C188" s="848"/>
      <c r="D188" s="848"/>
      <c r="E188" s="657"/>
      <c r="F188" s="657"/>
      <c r="G188" s="639" t="s">
        <v>548</v>
      </c>
      <c r="H188" s="657"/>
      <c r="I188" s="657"/>
      <c r="J188" s="657"/>
      <c r="K188" s="118" t="s">
        <v>390</v>
      </c>
      <c r="L188" s="119" t="s">
        <v>340</v>
      </c>
      <c r="M188" s="819"/>
      <c r="N188" s="819"/>
      <c r="O188" s="842"/>
      <c r="P188" s="619"/>
      <c r="Q188" s="646" t="s">
        <v>549</v>
      </c>
      <c r="R188" s="634" t="s">
        <v>343</v>
      </c>
      <c r="S188" s="130" t="s">
        <v>344</v>
      </c>
      <c r="T188" s="131" t="s">
        <v>345</v>
      </c>
      <c r="U188" s="130">
        <f>+IFERROR(VLOOKUP(T188,[3]DATOS!$E$2:$F$17,2,FALSE),"")</f>
        <v>15</v>
      </c>
      <c r="V188" s="635">
        <v>100</v>
      </c>
      <c r="W188" s="635" t="s">
        <v>346</v>
      </c>
      <c r="X188" s="635" t="s">
        <v>346</v>
      </c>
      <c r="Y188" s="635" t="s">
        <v>346</v>
      </c>
      <c r="Z188" s="635">
        <v>100</v>
      </c>
      <c r="AA188" s="635">
        <v>100</v>
      </c>
      <c r="AB188" s="565" t="s">
        <v>22</v>
      </c>
      <c r="AC188" s="568">
        <v>0.33</v>
      </c>
      <c r="AD188" s="568">
        <v>0.33</v>
      </c>
      <c r="AE188" s="568">
        <v>0.34</v>
      </c>
      <c r="AF188" s="588" t="s">
        <v>514</v>
      </c>
      <c r="AG188" s="692" t="s">
        <v>515</v>
      </c>
      <c r="AH188" s="796"/>
      <c r="AI188" s="801"/>
      <c r="AJ188" s="796"/>
      <c r="AK188" s="800"/>
      <c r="AL188" s="800"/>
      <c r="AM188" s="800"/>
      <c r="AN188" s="631"/>
      <c r="AO188" s="586"/>
      <c r="AP188" s="802" t="s">
        <v>550</v>
      </c>
      <c r="AQ188" s="627"/>
      <c r="AR188" s="627"/>
      <c r="AS188" s="810"/>
      <c r="AT188" s="811" t="s">
        <v>551</v>
      </c>
      <c r="AU188" s="785"/>
      <c r="AV188" s="785"/>
      <c r="AW188" s="785"/>
      <c r="AX188" s="785"/>
    </row>
    <row r="189" spans="1:50" ht="45" hidden="1" customHeight="1">
      <c r="A189" s="831"/>
      <c r="B189" s="653"/>
      <c r="C189" s="848"/>
      <c r="D189" s="848"/>
      <c r="E189" s="657"/>
      <c r="F189" s="657"/>
      <c r="G189" s="639"/>
      <c r="H189" s="657"/>
      <c r="I189" s="657"/>
      <c r="J189" s="657"/>
      <c r="K189" s="118" t="s">
        <v>395</v>
      </c>
      <c r="L189" s="119" t="s">
        <v>340</v>
      </c>
      <c r="M189" s="819"/>
      <c r="N189" s="819"/>
      <c r="O189" s="842"/>
      <c r="P189" s="619"/>
      <c r="Q189" s="646"/>
      <c r="R189" s="634"/>
      <c r="S189" s="130" t="s">
        <v>355</v>
      </c>
      <c r="T189" s="131" t="s">
        <v>356</v>
      </c>
      <c r="U189" s="130">
        <f>+IFERROR(VLOOKUP(T189,[3]DATOS!$E$2:$F$17,2,FALSE),"")</f>
        <v>15</v>
      </c>
      <c r="V189" s="636"/>
      <c r="W189" s="636"/>
      <c r="X189" s="636"/>
      <c r="Y189" s="636"/>
      <c r="Z189" s="636"/>
      <c r="AA189" s="636"/>
      <c r="AB189" s="566"/>
      <c r="AC189" s="689"/>
      <c r="AD189" s="689"/>
      <c r="AE189" s="689"/>
      <c r="AF189" s="589"/>
      <c r="AG189" s="693"/>
      <c r="AH189" s="796"/>
      <c r="AI189" s="801"/>
      <c r="AJ189" s="796"/>
      <c r="AK189" s="800"/>
      <c r="AL189" s="800"/>
      <c r="AM189" s="800"/>
      <c r="AN189" s="631"/>
      <c r="AO189" s="586"/>
      <c r="AP189" s="802"/>
      <c r="AQ189" s="627"/>
      <c r="AR189" s="627"/>
      <c r="AS189" s="810"/>
      <c r="AT189" s="811"/>
      <c r="AU189" s="776"/>
      <c r="AV189" s="776"/>
      <c r="AW189" s="776"/>
      <c r="AX189" s="776"/>
    </row>
    <row r="190" spans="1:50" ht="45" hidden="1" customHeight="1">
      <c r="A190" s="831"/>
      <c r="B190" s="653"/>
      <c r="C190" s="848"/>
      <c r="D190" s="848"/>
      <c r="E190" s="657"/>
      <c r="F190" s="657"/>
      <c r="G190" s="639"/>
      <c r="H190" s="657"/>
      <c r="I190" s="657"/>
      <c r="J190" s="657"/>
      <c r="K190" s="118" t="s">
        <v>397</v>
      </c>
      <c r="L190" s="119" t="s">
        <v>340</v>
      </c>
      <c r="M190" s="819"/>
      <c r="N190" s="819"/>
      <c r="O190" s="842"/>
      <c r="P190" s="619"/>
      <c r="Q190" s="646"/>
      <c r="R190" s="634"/>
      <c r="S190" s="130" t="s">
        <v>360</v>
      </c>
      <c r="T190" s="131" t="s">
        <v>361</v>
      </c>
      <c r="U190" s="130">
        <f>+IFERROR(VLOOKUP(T190,[3]DATOS!$E$2:$F$17,2,FALSE),"")</f>
        <v>15</v>
      </c>
      <c r="V190" s="636"/>
      <c r="W190" s="636"/>
      <c r="X190" s="636"/>
      <c r="Y190" s="636"/>
      <c r="Z190" s="636"/>
      <c r="AA190" s="636"/>
      <c r="AB190" s="566"/>
      <c r="AC190" s="689"/>
      <c r="AD190" s="689"/>
      <c r="AE190" s="689"/>
      <c r="AF190" s="589"/>
      <c r="AG190" s="693"/>
      <c r="AH190" s="796"/>
      <c r="AI190" s="801"/>
      <c r="AJ190" s="796"/>
      <c r="AK190" s="800"/>
      <c r="AL190" s="800"/>
      <c r="AM190" s="800"/>
      <c r="AN190" s="631"/>
      <c r="AO190" s="586"/>
      <c r="AP190" s="802"/>
      <c r="AQ190" s="627"/>
      <c r="AR190" s="627"/>
      <c r="AS190" s="810"/>
      <c r="AT190" s="811"/>
      <c r="AU190" s="776"/>
      <c r="AV190" s="776"/>
      <c r="AW190" s="776"/>
      <c r="AX190" s="776"/>
    </row>
    <row r="191" spans="1:50" ht="45" hidden="1" customHeight="1">
      <c r="A191" s="831"/>
      <c r="B191" s="653"/>
      <c r="C191" s="848"/>
      <c r="D191" s="848"/>
      <c r="E191" s="657"/>
      <c r="F191" s="657"/>
      <c r="G191" s="639"/>
      <c r="H191" s="657"/>
      <c r="I191" s="657"/>
      <c r="J191" s="657"/>
      <c r="K191" s="118" t="s">
        <v>398</v>
      </c>
      <c r="L191" s="119" t="s">
        <v>359</v>
      </c>
      <c r="M191" s="819"/>
      <c r="N191" s="819"/>
      <c r="O191" s="842"/>
      <c r="P191" s="619"/>
      <c r="Q191" s="646"/>
      <c r="R191" s="634"/>
      <c r="S191" s="130" t="s">
        <v>364</v>
      </c>
      <c r="T191" s="131" t="s">
        <v>504</v>
      </c>
      <c r="U191" s="130">
        <f>+IFERROR(VLOOKUP(T191,[3]DATOS!$E$2:$F$17,2,FALSE),"")</f>
        <v>10</v>
      </c>
      <c r="V191" s="636"/>
      <c r="W191" s="636"/>
      <c r="X191" s="636"/>
      <c r="Y191" s="636"/>
      <c r="Z191" s="636"/>
      <c r="AA191" s="636"/>
      <c r="AB191" s="566"/>
      <c r="AC191" s="689"/>
      <c r="AD191" s="689"/>
      <c r="AE191" s="689"/>
      <c r="AF191" s="589"/>
      <c r="AG191" s="693"/>
      <c r="AH191" s="796"/>
      <c r="AI191" s="801"/>
      <c r="AJ191" s="796"/>
      <c r="AK191" s="800"/>
      <c r="AL191" s="800"/>
      <c r="AM191" s="800"/>
      <c r="AN191" s="631"/>
      <c r="AO191" s="586"/>
      <c r="AP191" s="802"/>
      <c r="AQ191" s="627"/>
      <c r="AR191" s="627"/>
      <c r="AS191" s="810"/>
      <c r="AT191" s="811"/>
      <c r="AU191" s="776"/>
      <c r="AV191" s="776"/>
      <c r="AW191" s="776"/>
      <c r="AX191" s="776"/>
    </row>
    <row r="192" spans="1:50" ht="45" hidden="1" customHeight="1">
      <c r="A192" s="831"/>
      <c r="B192" s="653"/>
      <c r="C192" s="848"/>
      <c r="D192" s="848"/>
      <c r="E192" s="657"/>
      <c r="F192" s="657"/>
      <c r="G192" s="639"/>
      <c r="H192" s="657"/>
      <c r="I192" s="657"/>
      <c r="J192" s="657"/>
      <c r="K192" s="118" t="s">
        <v>399</v>
      </c>
      <c r="L192" s="119" t="s">
        <v>359</v>
      </c>
      <c r="M192" s="819"/>
      <c r="N192" s="819"/>
      <c r="O192" s="842"/>
      <c r="P192" s="619"/>
      <c r="Q192" s="646"/>
      <c r="R192" s="634"/>
      <c r="S192" s="130" t="s">
        <v>368</v>
      </c>
      <c r="T192" s="131" t="s">
        <v>369</v>
      </c>
      <c r="U192" s="130">
        <f>+IFERROR(VLOOKUP(T192,[3]DATOS!$E$2:$F$17,2,FALSE),"")</f>
        <v>15</v>
      </c>
      <c r="V192" s="636"/>
      <c r="W192" s="636"/>
      <c r="X192" s="636"/>
      <c r="Y192" s="636"/>
      <c r="Z192" s="636"/>
      <c r="AA192" s="636"/>
      <c r="AB192" s="566"/>
      <c r="AC192" s="689"/>
      <c r="AD192" s="689"/>
      <c r="AE192" s="689"/>
      <c r="AF192" s="589"/>
      <c r="AG192" s="693"/>
      <c r="AH192" s="796"/>
      <c r="AI192" s="801"/>
      <c r="AJ192" s="796"/>
      <c r="AK192" s="800"/>
      <c r="AL192" s="800"/>
      <c r="AM192" s="800"/>
      <c r="AN192" s="631"/>
      <c r="AO192" s="586"/>
      <c r="AP192" s="802"/>
      <c r="AQ192" s="627"/>
      <c r="AR192" s="627"/>
      <c r="AS192" s="810"/>
      <c r="AT192" s="811"/>
      <c r="AU192" s="776"/>
      <c r="AV192" s="776"/>
      <c r="AW192" s="776"/>
      <c r="AX192" s="776"/>
    </row>
    <row r="193" spans="1:50" ht="45" hidden="1" customHeight="1">
      <c r="A193" s="831"/>
      <c r="B193" s="653"/>
      <c r="C193" s="848"/>
      <c r="D193" s="848"/>
      <c r="E193" s="657"/>
      <c r="F193" s="657"/>
      <c r="G193" s="639"/>
      <c r="H193" s="657"/>
      <c r="I193" s="657"/>
      <c r="J193" s="657"/>
      <c r="K193" s="118" t="s">
        <v>400</v>
      </c>
      <c r="L193" s="119" t="s">
        <v>359</v>
      </c>
      <c r="M193" s="819"/>
      <c r="N193" s="819"/>
      <c r="O193" s="842"/>
      <c r="P193" s="619"/>
      <c r="Q193" s="646"/>
      <c r="R193" s="634"/>
      <c r="S193" s="130" t="s">
        <v>372</v>
      </c>
      <c r="T193" s="131" t="s">
        <v>373</v>
      </c>
      <c r="U193" s="130">
        <f>+IFERROR(VLOOKUP(T193,[3]DATOS!$E$2:$F$17,2,FALSE),"")</f>
        <v>15</v>
      </c>
      <c r="V193" s="636"/>
      <c r="W193" s="636"/>
      <c r="X193" s="636"/>
      <c r="Y193" s="636"/>
      <c r="Z193" s="636"/>
      <c r="AA193" s="636"/>
      <c r="AB193" s="566"/>
      <c r="AC193" s="689"/>
      <c r="AD193" s="689"/>
      <c r="AE193" s="689"/>
      <c r="AF193" s="589"/>
      <c r="AG193" s="693"/>
      <c r="AH193" s="796"/>
      <c r="AI193" s="801"/>
      <c r="AJ193" s="796"/>
      <c r="AK193" s="800"/>
      <c r="AL193" s="800"/>
      <c r="AM193" s="800"/>
      <c r="AN193" s="631"/>
      <c r="AO193" s="586"/>
      <c r="AP193" s="802"/>
      <c r="AQ193" s="627"/>
      <c r="AR193" s="627"/>
      <c r="AS193" s="810"/>
      <c r="AT193" s="811"/>
      <c r="AU193" s="776"/>
      <c r="AV193" s="776"/>
      <c r="AW193" s="776"/>
      <c r="AX193" s="776"/>
    </row>
    <row r="194" spans="1:50" ht="45" hidden="1" customHeight="1">
      <c r="A194" s="831"/>
      <c r="B194" s="653"/>
      <c r="C194" s="848"/>
      <c r="D194" s="848"/>
      <c r="E194" s="657"/>
      <c r="F194" s="657"/>
      <c r="G194" s="639"/>
      <c r="H194" s="657"/>
      <c r="I194" s="657"/>
      <c r="J194" s="657"/>
      <c r="K194" s="118" t="s">
        <v>401</v>
      </c>
      <c r="L194" s="119" t="s">
        <v>359</v>
      </c>
      <c r="M194" s="819"/>
      <c r="N194" s="819"/>
      <c r="O194" s="842"/>
      <c r="P194" s="619"/>
      <c r="Q194" s="646"/>
      <c r="R194" s="634"/>
      <c r="S194" s="130" t="s">
        <v>376</v>
      </c>
      <c r="T194" s="131" t="s">
        <v>377</v>
      </c>
      <c r="U194" s="130">
        <f>+IFERROR(VLOOKUP(T194,[3]DATOS!$E$2:$F$17,2,FALSE),"")</f>
        <v>10</v>
      </c>
      <c r="V194" s="636"/>
      <c r="W194" s="636"/>
      <c r="X194" s="636"/>
      <c r="Y194" s="636"/>
      <c r="Z194" s="636"/>
      <c r="AA194" s="636"/>
      <c r="AB194" s="566"/>
      <c r="AC194" s="689"/>
      <c r="AD194" s="689"/>
      <c r="AE194" s="689"/>
      <c r="AF194" s="589"/>
      <c r="AG194" s="693"/>
      <c r="AH194" s="796"/>
      <c r="AI194" s="801"/>
      <c r="AJ194" s="796"/>
      <c r="AK194" s="800"/>
      <c r="AL194" s="800"/>
      <c r="AM194" s="800"/>
      <c r="AN194" s="631"/>
      <c r="AO194" s="586"/>
      <c r="AP194" s="802"/>
      <c r="AQ194" s="627"/>
      <c r="AR194" s="627"/>
      <c r="AS194" s="810"/>
      <c r="AT194" s="811"/>
      <c r="AU194" s="776"/>
      <c r="AV194" s="776"/>
      <c r="AW194" s="776"/>
      <c r="AX194" s="776"/>
    </row>
    <row r="195" spans="1:50" ht="45" hidden="1" customHeight="1" thickBot="1">
      <c r="A195" s="832"/>
      <c r="B195" s="654"/>
      <c r="C195" s="849"/>
      <c r="D195" s="849"/>
      <c r="E195" s="658"/>
      <c r="F195" s="658"/>
      <c r="G195" s="640"/>
      <c r="H195" s="658"/>
      <c r="I195" s="691"/>
      <c r="J195" s="658"/>
      <c r="K195" s="118" t="s">
        <v>402</v>
      </c>
      <c r="L195" s="119" t="s">
        <v>359</v>
      </c>
      <c r="M195" s="820"/>
      <c r="N195" s="820"/>
      <c r="O195" s="843"/>
      <c r="P195" s="620"/>
      <c r="Q195" s="667"/>
      <c r="R195" s="634"/>
      <c r="S195" s="228"/>
      <c r="T195" s="228"/>
      <c r="U195" s="228"/>
      <c r="V195" s="637"/>
      <c r="W195" s="637"/>
      <c r="X195" s="637"/>
      <c r="Y195" s="637"/>
      <c r="Z195" s="637"/>
      <c r="AA195" s="637"/>
      <c r="AB195" s="567"/>
      <c r="AC195" s="690"/>
      <c r="AD195" s="690"/>
      <c r="AE195" s="690"/>
      <c r="AF195" s="590"/>
      <c r="AG195" s="694"/>
      <c r="AH195" s="796"/>
      <c r="AI195" s="801"/>
      <c r="AJ195" s="796"/>
      <c r="AK195" s="800"/>
      <c r="AL195" s="800"/>
      <c r="AM195" s="800"/>
      <c r="AN195" s="631"/>
      <c r="AO195" s="586"/>
      <c r="AP195" s="802"/>
      <c r="AQ195" s="627"/>
      <c r="AR195" s="627"/>
      <c r="AS195" s="810"/>
      <c r="AT195" s="811"/>
      <c r="AU195" s="803"/>
      <c r="AV195" s="803"/>
      <c r="AW195" s="803"/>
      <c r="AX195" s="803"/>
    </row>
    <row r="196" spans="1:50" ht="46.5" hidden="1" customHeight="1">
      <c r="A196" s="599">
        <v>11</v>
      </c>
      <c r="B196" s="600" t="s">
        <v>505</v>
      </c>
      <c r="C196" s="592" t="s">
        <v>552</v>
      </c>
      <c r="D196" s="592" t="s">
        <v>553</v>
      </c>
      <c r="E196" s="586" t="s">
        <v>554</v>
      </c>
      <c r="F196" s="586" t="s">
        <v>334</v>
      </c>
      <c r="G196" s="591" t="s">
        <v>555</v>
      </c>
      <c r="H196" s="586" t="s">
        <v>556</v>
      </c>
      <c r="I196" s="588" t="s">
        <v>337</v>
      </c>
      <c r="J196" s="586" t="s">
        <v>338</v>
      </c>
      <c r="K196" s="82" t="s">
        <v>339</v>
      </c>
      <c r="L196" s="88" t="s">
        <v>340</v>
      </c>
      <c r="M196" s="595">
        <f>COUNTIF(L196:L214,"Si")</f>
        <v>12</v>
      </c>
      <c r="N196" s="572" t="str">
        <f>+IF(AND(M196&lt;6,M196&gt;0),"Moderado",IF(AND(M196&lt;12,M196&gt;5),"Mayor",IF(AND(M196&lt;20,M196&gt;11),"Catastrófico","Responda las Preguntas de Impacto")))</f>
        <v>Catastrófico</v>
      </c>
      <c r="O196" s="574" t="str">
        <f>IF(AND(EXACT(J196,"Rara vez"),(EXACT(N196,"Moderado"))),"Moderado",IF(AND(EXACT(J196,"Rara vez"),(EXACT(N196,"Mayor"))),"Alto",IF(AND(EXACT(J196,"Rara vez"),(EXACT(N196,"Catastrófico"))),"Extremo",IF(AND(EXACT(J196,"Improbable"),(EXACT(N196,"Moderado"))),"Moderado",IF(AND(EXACT(J196,"Improbable"),(EXACT(N196,"Mayor"))),"Alto",IF(AND(EXACT(J196,"Improbable"),(EXACT(N196,"Catastrófico"))),"Extremo",IF(AND(EXACT(J196,"Posible"),(EXACT(N196,"Moderado"))),"Alto",IF(AND(EXACT(J196,"Posible"),(EXACT(N196,"Mayor"))),"Extremo",IF(AND(EXACT(J196,"Posible"),(EXACT(N196,"Catastrófico"))),"Extremo",IF(AND(EXACT(J196,"Probable"),(EXACT(N196,"Moderado"))),"Alto",IF(AND(EXACT(J196,"Probable"),(EXACT(N196,"Mayor"))),"Extremo",IF(AND(EXACT(J196,"Probable"),(EXACT(N196,"Catastrófico"))),"Extremo",IF(AND(EXACT(J196,"Casi Seguro"),(EXACT(N196,"Moderado"))),"Extremo",IF(AND(EXACT(J196,"Casi Seguro"),(EXACT(N196,"Mayor"))),"Extremo",IF(AND(EXACT(J196,"Casi Seguro"),(EXACT(N196,"Catastrófico"))),"Extremo","")))))))))))))))</f>
        <v>Extremo</v>
      </c>
      <c r="P196" s="612" t="str">
        <f>IF(EXACT(O196,"Bajo"),"Evitar el Riesgo, Reducir el Riesgo, Compartir el Riesgo",IF(EXACT(O196,"Moderado"),"Evitar el Riesgo, Reducir el Riesgo, Compartir el Riesgo",IF(EXACT(O196,"Alto"),"Evitar el Riesgo, Reducir el Riesgo, Compartir el Riesgo",IF(EXACT(O196,"Extremo"),"Evitar el Riesgo, Reducir el Riesgo, Compartir el Riesgo",""))))</f>
        <v>Evitar el Riesgo, Reducir el Riesgo, Compartir el Riesgo</v>
      </c>
      <c r="Q196" s="591" t="s">
        <v>557</v>
      </c>
      <c r="R196" s="586" t="s">
        <v>343</v>
      </c>
      <c r="S196" s="130" t="s">
        <v>344</v>
      </c>
      <c r="T196" s="131" t="s">
        <v>345</v>
      </c>
      <c r="U196" s="130">
        <f>+IFERROR(VLOOKUP(T196,[3]DATOS!$E$2:$F$17,2,FALSE),"")</f>
        <v>15</v>
      </c>
      <c r="V196" s="564">
        <f>SUM(U196:U202)</f>
        <v>100</v>
      </c>
      <c r="W196" s="564" t="str">
        <f>+IF(AND(V196&lt;=100,V196&gt;=96),"Fuerte",IF(AND(V196&lt;=95,V196&gt;=86),"Moderado",IF(AND(V196&lt;=85,M196&gt;=0),"Débil"," ")))</f>
        <v>Fuerte</v>
      </c>
      <c r="X196" s="626" t="s">
        <v>346</v>
      </c>
      <c r="Y196" s="564" t="str">
        <f>IF(AND(EXACT(W196,"Fuerte"),(EXACT(X196,"Fuerte"))),"Fuerte",IF(AND(EXACT(W196,"Fuerte"),(EXACT(X196,"Moderado"))),"Moderado",IF(AND(EXACT(W196,"Fuerte"),(EXACT(X196,"Débil"))),"Débil",IF(AND(EXACT(W196,"Moderado"),(EXACT(X196,"Fuerte"))),"Moderado",IF(AND(EXACT(W196,"Moderado"),(EXACT(X196,"Moderado"))),"Moderado",IF(AND(EXACT(W196,"Moderado"),(EXACT(X196,"Débil"))),"Débil",IF(AND(EXACT(W196,"Débil"),(EXACT(X196,"Fuerte"))),"Débil",IF(AND(EXACT(W196,"Débil"),(EXACT(X196,"Moderado"))),"Débil",IF(AND(EXACT(W196,"Débil"),(EXACT(X196,"Débil"))),"Débil",)))))))))</f>
        <v>Fuerte</v>
      </c>
      <c r="Z196" s="564">
        <f>IF(Y196="Fuerte",100,IF(Y196="Moderado",50,IF(Y196="Débil",0)))</f>
        <v>100</v>
      </c>
      <c r="AA196" s="564">
        <f>AVERAGE(Z196:Z214)</f>
        <v>100</v>
      </c>
      <c r="AB196" s="565" t="s">
        <v>22</v>
      </c>
      <c r="AC196" s="126"/>
      <c r="AD196" s="126"/>
      <c r="AE196" s="126"/>
      <c r="AF196" s="588" t="s">
        <v>558</v>
      </c>
      <c r="AG196" s="692" t="s">
        <v>559</v>
      </c>
      <c r="AH196" s="796" t="str">
        <f>+IF(AA196=100,"Fuerte",IF(AND(AA196&lt;=99,AA196&gt;=50),"Moderado",IF(AA196&lt;50,"Débil"," ")))</f>
        <v>Fuerte</v>
      </c>
      <c r="AI196" s="801" t="s">
        <v>349</v>
      </c>
      <c r="AJ196" s="796" t="s">
        <v>350</v>
      </c>
      <c r="AK196" s="800" t="str">
        <f>IF(AND(OR(AJ196="Directamente",AJ196="Indirectamente",AJ196="No Disminuye"),(AH196="Fuerte"),(AI196="Directamente"),(OR(J196="Rara vez",J196="Improbable",J196="Posible"))),"Rara vez",IF(AND(OR(AJ196="Directamente",AJ196="Indirectamente",AJ196="No Disminuye"),(AH196="Fuerte"),(AI196="Directamente"),(J196="Probable")),"Improbable",IF(AND(OR(AJ196="Directamente",AJ196="Indirectamente",AJ196="No Disminuye"),(AH196="Fuerte"),(AI196="Directamente"),(J196="Casi Seguro")),"Posible",IF(AND(AJ196="Directamente",AI196="No disminuye",AH196="Fuerte"),J196,IF(AND(OR(AJ196="Directamente",AJ196="Indirectamente",AJ196="No Disminuye"),AH196="Moderado",AI196="Directamente",(OR(J196="Rara vez",J196="Improbable"))),"Rara vez",IF(AND(OR(AJ196="Directamente",AJ196="Indirectamente",AJ196="No Disminuye"),(AH196="Moderado"),(AI196="Directamente"),(J196="Posible")),"Improbable",IF(AND(OR(AJ196="Directamente",AJ196="Indirectamente",AJ196="No Disminuye"),(AH196="Moderado"),(AI196="Directamente"),(J196="Probable")),"Posible",IF(AND(OR(AJ196="Directamente",AJ196="Indirectamente",AJ196="No Disminuye"),(AH196="Moderado"),(AI196="Directamente"),(J196="Casi Seguro")),"Probable",IF(AND(AJ196="Directamente",AI196="No disminuye",AH196="Moderado"),J196,IF(AH196="Débil",J196," ESTA COMBINACION NO ESTÁ CONTEMPLADA EN LA METODOLOGÍA "))))))))))</f>
        <v>Rara vez</v>
      </c>
      <c r="AL196" s="800" t="str">
        <f>IF(AND(OR(AJ196="Directamente",AJ196="Indirectamente",AJ196="No Disminuye"),AH196="Moderado",AI196="Directamente",(OR(J196="Raro",J196="Improbable"))),"Raro",IF(AND(OR(AJ196="Directamente",AJ196="Indirectamente",AJ196="No Disminuye"),(AH196="Moderado"),(AI196="Directamente"),(J196="Posible")),"Improbable",IF(AND(OR(AJ196="Directamente",AJ196="Indirectamente",AJ196="No Disminuye"),(AH196="Moderado"),(AI196="Directamente"),(J196="Probable")),"Posible",IF(AND(OR(AJ196="Directamente",AJ196="Indirectamente",AJ196="No Disminuye"),(AH196="Moderado"),(AI196="Directamente"),(J196="Casi Seguro")),"Probable",IF(AND(AJ196="Directamente",AI196="No disminuye",AH196="Moderado"),J196," ")))))</f>
        <v xml:space="preserve"> </v>
      </c>
      <c r="AM196" s="800" t="str">
        <f>N196</f>
        <v>Catastrófico</v>
      </c>
      <c r="AN196" s="631" t="str">
        <f>IF(AND(EXACT(AK196,"Rara vez"),(EXACT(AM196,"Moderado"))),"Moderado",IF(AND(EXACT(AK196,"Rara vez"),(EXACT(AM196,"Mayor"))),"Alto",IF(AND(EXACT(AK196,"Rara vez"),(EXACT(AM196,"Catastrófico"))),"Extremo",IF(AND(EXACT(AK196,"Improbable"),(EXACT(AM196,"Moderado"))),"Moderado",IF(AND(EXACT(AK196,"Improbable"),(EXACT(AM196,"Mayor"))),"Alto",IF(AND(EXACT(AK196,"Improbable"),(EXACT(AM196,"Catastrófico"))),"Extremo",IF(AND(EXACT(AK196,"Posible"),(EXACT(AM196,"Moderado"))),"Alto",IF(AND(EXACT(AK196,"Posible"),(EXACT(AM196,"Mayor"))),"Extremo",IF(AND(EXACT(AK196,"Posible"),(EXACT(AM196,"Catastrófico"))),"Extremo",IF(AND(EXACT(AK196,"Probable"),(EXACT(AM196,"Moderado"))),"Alto",IF(AND(EXACT(AK196,"Probable"),(EXACT(AM196,"Mayor"))),"Extremo",IF(AND(EXACT(AK196,"Probable"),(EXACT(AM196,"Catastrófico"))),"Extremo",IF(AND(EXACT(AK196,"Casi Seguro"),(EXACT(AM196,"Moderado"))),"Extremo",IF(AND(EXACT(AK196,"Casi Seguro"),(EXACT(AM196,"Mayor"))),"Extremo",IF(AND(EXACT(AK196,"Casi Seguro"),(EXACT(AM196,"Catastrófico"))),"Extremo","")))))))))))))))</f>
        <v>Extremo</v>
      </c>
      <c r="AO196" s="586" t="s">
        <v>341</v>
      </c>
      <c r="AP196" s="797" t="s">
        <v>560</v>
      </c>
      <c r="AQ196" s="627">
        <v>44927</v>
      </c>
      <c r="AR196" s="627">
        <v>45291</v>
      </c>
      <c r="AS196" s="810" t="s">
        <v>561</v>
      </c>
      <c r="AT196" s="811" t="s">
        <v>562</v>
      </c>
      <c r="AU196" s="778"/>
      <c r="AV196" s="778"/>
      <c r="AW196" s="778"/>
      <c r="AX196" s="778"/>
    </row>
    <row r="197" spans="1:50" ht="30" hidden="1" customHeight="1">
      <c r="A197" s="599"/>
      <c r="B197" s="600"/>
      <c r="C197" s="593"/>
      <c r="D197" s="593"/>
      <c r="E197" s="586"/>
      <c r="F197" s="586"/>
      <c r="G197" s="591"/>
      <c r="H197" s="586"/>
      <c r="I197" s="589"/>
      <c r="J197" s="586"/>
      <c r="K197" s="82" t="s">
        <v>354</v>
      </c>
      <c r="L197" s="88" t="s">
        <v>340</v>
      </c>
      <c r="M197" s="595"/>
      <c r="N197" s="572"/>
      <c r="O197" s="574"/>
      <c r="P197" s="612"/>
      <c r="Q197" s="591"/>
      <c r="R197" s="586"/>
      <c r="S197" s="130" t="s">
        <v>355</v>
      </c>
      <c r="T197" s="131" t="s">
        <v>356</v>
      </c>
      <c r="U197" s="130">
        <f>+IFERROR(VLOOKUP(T197,[3]DATOS!$E$2:$F$17,2,FALSE),"")</f>
        <v>15</v>
      </c>
      <c r="V197" s="564"/>
      <c r="W197" s="564"/>
      <c r="X197" s="626"/>
      <c r="Y197" s="564"/>
      <c r="Z197" s="564"/>
      <c r="AA197" s="564"/>
      <c r="AB197" s="566"/>
      <c r="AC197" s="127"/>
      <c r="AD197" s="127"/>
      <c r="AE197" s="127"/>
      <c r="AF197" s="589"/>
      <c r="AG197" s="693"/>
      <c r="AH197" s="796"/>
      <c r="AI197" s="801"/>
      <c r="AJ197" s="796"/>
      <c r="AK197" s="800"/>
      <c r="AL197" s="800"/>
      <c r="AM197" s="800"/>
      <c r="AN197" s="631"/>
      <c r="AO197" s="586"/>
      <c r="AP197" s="798"/>
      <c r="AQ197" s="627"/>
      <c r="AR197" s="627"/>
      <c r="AS197" s="810"/>
      <c r="AT197" s="811"/>
      <c r="AU197" s="776"/>
      <c r="AV197" s="776"/>
      <c r="AW197" s="776"/>
      <c r="AX197" s="776"/>
    </row>
    <row r="198" spans="1:50" ht="30" hidden="1" customHeight="1">
      <c r="A198" s="599"/>
      <c r="B198" s="600"/>
      <c r="C198" s="593"/>
      <c r="D198" s="593"/>
      <c r="E198" s="586"/>
      <c r="F198" s="586"/>
      <c r="G198" s="591"/>
      <c r="H198" s="586"/>
      <c r="I198" s="589"/>
      <c r="J198" s="586"/>
      <c r="K198" s="82" t="s">
        <v>358</v>
      </c>
      <c r="L198" s="88" t="s">
        <v>340</v>
      </c>
      <c r="M198" s="595"/>
      <c r="N198" s="572"/>
      <c r="O198" s="574"/>
      <c r="P198" s="612"/>
      <c r="Q198" s="591"/>
      <c r="R198" s="586"/>
      <c r="S198" s="130" t="s">
        <v>360</v>
      </c>
      <c r="T198" s="131" t="s">
        <v>361</v>
      </c>
      <c r="U198" s="130">
        <f>+IFERROR(VLOOKUP(T198,[3]DATOS!$E$2:$F$17,2,FALSE),"")</f>
        <v>15</v>
      </c>
      <c r="V198" s="564"/>
      <c r="W198" s="564"/>
      <c r="X198" s="626"/>
      <c r="Y198" s="564"/>
      <c r="Z198" s="564"/>
      <c r="AA198" s="564"/>
      <c r="AB198" s="566"/>
      <c r="AC198" s="127"/>
      <c r="AD198" s="127"/>
      <c r="AE198" s="127"/>
      <c r="AF198" s="589"/>
      <c r="AG198" s="693"/>
      <c r="AH198" s="796"/>
      <c r="AI198" s="801"/>
      <c r="AJ198" s="796"/>
      <c r="AK198" s="800"/>
      <c r="AL198" s="800"/>
      <c r="AM198" s="800"/>
      <c r="AN198" s="631"/>
      <c r="AO198" s="586"/>
      <c r="AP198" s="798"/>
      <c r="AQ198" s="627"/>
      <c r="AR198" s="627"/>
      <c r="AS198" s="810"/>
      <c r="AT198" s="811"/>
      <c r="AU198" s="776"/>
      <c r="AV198" s="776"/>
      <c r="AW198" s="776"/>
      <c r="AX198" s="776"/>
    </row>
    <row r="199" spans="1:50" ht="30" hidden="1" customHeight="1">
      <c r="A199" s="599"/>
      <c r="B199" s="600"/>
      <c r="C199" s="593"/>
      <c r="D199" s="593"/>
      <c r="E199" s="586"/>
      <c r="F199" s="586"/>
      <c r="G199" s="591"/>
      <c r="H199" s="586"/>
      <c r="I199" s="589"/>
      <c r="J199" s="586"/>
      <c r="K199" s="82" t="s">
        <v>363</v>
      </c>
      <c r="L199" s="88" t="s">
        <v>359</v>
      </c>
      <c r="M199" s="595"/>
      <c r="N199" s="572"/>
      <c r="O199" s="574"/>
      <c r="P199" s="612"/>
      <c r="Q199" s="591"/>
      <c r="R199" s="586"/>
      <c r="S199" s="130" t="s">
        <v>364</v>
      </c>
      <c r="T199" s="131" t="s">
        <v>365</v>
      </c>
      <c r="U199" s="130">
        <f>+IFERROR(VLOOKUP(T199,[3]DATOS!$E$2:$F$17,2,FALSE),"")</f>
        <v>15</v>
      </c>
      <c r="V199" s="564"/>
      <c r="W199" s="564"/>
      <c r="X199" s="626"/>
      <c r="Y199" s="564"/>
      <c r="Z199" s="564"/>
      <c r="AA199" s="564"/>
      <c r="AB199" s="566"/>
      <c r="AC199" s="127"/>
      <c r="AD199" s="127"/>
      <c r="AE199" s="127"/>
      <c r="AF199" s="589"/>
      <c r="AG199" s="693"/>
      <c r="AH199" s="796"/>
      <c r="AI199" s="801"/>
      <c r="AJ199" s="796"/>
      <c r="AK199" s="800"/>
      <c r="AL199" s="800"/>
      <c r="AM199" s="800"/>
      <c r="AN199" s="631"/>
      <c r="AO199" s="586"/>
      <c r="AP199" s="798"/>
      <c r="AQ199" s="627"/>
      <c r="AR199" s="627"/>
      <c r="AS199" s="810"/>
      <c r="AT199" s="811"/>
      <c r="AU199" s="776"/>
      <c r="AV199" s="776"/>
      <c r="AW199" s="776"/>
      <c r="AX199" s="776"/>
    </row>
    <row r="200" spans="1:50" ht="30" hidden="1" customHeight="1">
      <c r="A200" s="599"/>
      <c r="B200" s="600"/>
      <c r="C200" s="593"/>
      <c r="D200" s="593"/>
      <c r="E200" s="586"/>
      <c r="F200" s="586"/>
      <c r="G200" s="591"/>
      <c r="H200" s="586"/>
      <c r="I200" s="589"/>
      <c r="J200" s="586"/>
      <c r="K200" s="82" t="s">
        <v>367</v>
      </c>
      <c r="L200" s="88" t="s">
        <v>340</v>
      </c>
      <c r="M200" s="595"/>
      <c r="N200" s="572"/>
      <c r="O200" s="574"/>
      <c r="P200" s="612"/>
      <c r="Q200" s="591"/>
      <c r="R200" s="586"/>
      <c r="S200" s="130" t="s">
        <v>368</v>
      </c>
      <c r="T200" s="131" t="s">
        <v>369</v>
      </c>
      <c r="U200" s="130">
        <f>+IFERROR(VLOOKUP(T200,[3]DATOS!$E$2:$F$17,2,FALSE),"")</f>
        <v>15</v>
      </c>
      <c r="V200" s="564"/>
      <c r="W200" s="564"/>
      <c r="X200" s="626"/>
      <c r="Y200" s="564"/>
      <c r="Z200" s="564"/>
      <c r="AA200" s="564"/>
      <c r="AB200" s="566"/>
      <c r="AC200" s="127"/>
      <c r="AD200" s="127"/>
      <c r="AE200" s="127"/>
      <c r="AF200" s="589"/>
      <c r="AG200" s="693"/>
      <c r="AH200" s="796"/>
      <c r="AI200" s="801"/>
      <c r="AJ200" s="796"/>
      <c r="AK200" s="800"/>
      <c r="AL200" s="800"/>
      <c r="AM200" s="800"/>
      <c r="AN200" s="631"/>
      <c r="AO200" s="586"/>
      <c r="AP200" s="798"/>
      <c r="AQ200" s="627"/>
      <c r="AR200" s="627"/>
      <c r="AS200" s="810"/>
      <c r="AT200" s="811"/>
      <c r="AU200" s="776"/>
      <c r="AV200" s="776"/>
      <c r="AW200" s="776"/>
      <c r="AX200" s="776"/>
    </row>
    <row r="201" spans="1:50" ht="30" hidden="1" customHeight="1">
      <c r="A201" s="599"/>
      <c r="B201" s="600"/>
      <c r="C201" s="593"/>
      <c r="D201" s="593"/>
      <c r="E201" s="586"/>
      <c r="F201" s="586"/>
      <c r="G201" s="591"/>
      <c r="H201" s="586"/>
      <c r="I201" s="589"/>
      <c r="J201" s="586"/>
      <c r="K201" s="82" t="s">
        <v>371</v>
      </c>
      <c r="L201" s="88" t="s">
        <v>340</v>
      </c>
      <c r="M201" s="595"/>
      <c r="N201" s="572"/>
      <c r="O201" s="574"/>
      <c r="P201" s="612"/>
      <c r="Q201" s="591"/>
      <c r="R201" s="586"/>
      <c r="S201" s="130" t="s">
        <v>372</v>
      </c>
      <c r="T201" s="131" t="s">
        <v>373</v>
      </c>
      <c r="U201" s="130">
        <f>+IFERROR(VLOOKUP(T201,[3]DATOS!$E$2:$F$17,2,FALSE),"")</f>
        <v>15</v>
      </c>
      <c r="V201" s="564"/>
      <c r="W201" s="564"/>
      <c r="X201" s="626"/>
      <c r="Y201" s="564"/>
      <c r="Z201" s="564"/>
      <c r="AA201" s="564"/>
      <c r="AB201" s="566"/>
      <c r="AC201" s="127"/>
      <c r="AD201" s="127"/>
      <c r="AE201" s="127"/>
      <c r="AF201" s="589"/>
      <c r="AG201" s="693"/>
      <c r="AH201" s="796"/>
      <c r="AI201" s="801"/>
      <c r="AJ201" s="796"/>
      <c r="AK201" s="800"/>
      <c r="AL201" s="800"/>
      <c r="AM201" s="800"/>
      <c r="AN201" s="631"/>
      <c r="AO201" s="586"/>
      <c r="AP201" s="798"/>
      <c r="AQ201" s="627"/>
      <c r="AR201" s="627"/>
      <c r="AS201" s="810"/>
      <c r="AT201" s="811"/>
      <c r="AU201" s="776"/>
      <c r="AV201" s="776"/>
      <c r="AW201" s="776"/>
      <c r="AX201" s="776"/>
    </row>
    <row r="202" spans="1:50" ht="30" hidden="1" customHeight="1">
      <c r="A202" s="599"/>
      <c r="B202" s="600"/>
      <c r="C202" s="593"/>
      <c r="D202" s="593"/>
      <c r="E202" s="586"/>
      <c r="F202" s="586"/>
      <c r="G202" s="591"/>
      <c r="H202" s="586"/>
      <c r="I202" s="589"/>
      <c r="J202" s="586"/>
      <c r="K202" s="82" t="s">
        <v>375</v>
      </c>
      <c r="L202" s="88" t="s">
        <v>340</v>
      </c>
      <c r="M202" s="595"/>
      <c r="N202" s="572"/>
      <c r="O202" s="574"/>
      <c r="P202" s="612"/>
      <c r="Q202" s="591"/>
      <c r="R202" s="586"/>
      <c r="S202" s="130" t="s">
        <v>376</v>
      </c>
      <c r="T202" s="131" t="s">
        <v>377</v>
      </c>
      <c r="U202" s="130">
        <f>+IFERROR(VLOOKUP(T202,[3]DATOS!$E$2:$F$17,2,FALSE),"")</f>
        <v>10</v>
      </c>
      <c r="V202" s="564"/>
      <c r="W202" s="564"/>
      <c r="X202" s="626"/>
      <c r="Y202" s="564"/>
      <c r="Z202" s="564"/>
      <c r="AA202" s="564"/>
      <c r="AB202" s="566"/>
      <c r="AC202" s="128">
        <v>0</v>
      </c>
      <c r="AD202" s="128">
        <v>0.31</v>
      </c>
      <c r="AE202" s="128">
        <v>0.69</v>
      </c>
      <c r="AF202" s="589"/>
      <c r="AG202" s="693"/>
      <c r="AH202" s="796"/>
      <c r="AI202" s="801"/>
      <c r="AJ202" s="796"/>
      <c r="AK202" s="800"/>
      <c r="AL202" s="800"/>
      <c r="AM202" s="800"/>
      <c r="AN202" s="631"/>
      <c r="AO202" s="586"/>
      <c r="AP202" s="798"/>
      <c r="AQ202" s="627"/>
      <c r="AR202" s="627"/>
      <c r="AS202" s="810"/>
      <c r="AT202" s="811"/>
      <c r="AU202" s="776"/>
      <c r="AV202" s="776"/>
      <c r="AW202" s="776"/>
      <c r="AX202" s="776"/>
    </row>
    <row r="203" spans="1:50" ht="72" hidden="1" customHeight="1">
      <c r="A203" s="599"/>
      <c r="B203" s="600"/>
      <c r="C203" s="593"/>
      <c r="D203" s="593"/>
      <c r="E203" s="586"/>
      <c r="F203" s="586"/>
      <c r="G203" s="591"/>
      <c r="H203" s="586"/>
      <c r="I203" s="589"/>
      <c r="J203" s="586"/>
      <c r="K203" s="82" t="s">
        <v>379</v>
      </c>
      <c r="L203" s="88" t="s">
        <v>340</v>
      </c>
      <c r="M203" s="595"/>
      <c r="N203" s="572"/>
      <c r="O203" s="574"/>
      <c r="P203" s="612"/>
      <c r="Q203" s="591"/>
      <c r="R203" s="586"/>
      <c r="S203" s="564"/>
      <c r="T203" s="626"/>
      <c r="U203" s="564"/>
      <c r="V203" s="564"/>
      <c r="W203" s="564"/>
      <c r="X203" s="626"/>
      <c r="Y203" s="564"/>
      <c r="Z203" s="564"/>
      <c r="AA203" s="564"/>
      <c r="AB203" s="566"/>
      <c r="AC203" s="127"/>
      <c r="AD203" s="127"/>
      <c r="AE203" s="127"/>
      <c r="AF203" s="589"/>
      <c r="AG203" s="693"/>
      <c r="AH203" s="796"/>
      <c r="AI203" s="801"/>
      <c r="AJ203" s="796"/>
      <c r="AK203" s="800"/>
      <c r="AL203" s="800"/>
      <c r="AM203" s="800"/>
      <c r="AN203" s="631"/>
      <c r="AO203" s="586"/>
      <c r="AP203" s="798"/>
      <c r="AQ203" s="627"/>
      <c r="AR203" s="627"/>
      <c r="AS203" s="810"/>
      <c r="AT203" s="811"/>
      <c r="AU203" s="776"/>
      <c r="AV203" s="776"/>
      <c r="AW203" s="776"/>
      <c r="AX203" s="776"/>
    </row>
    <row r="204" spans="1:50" ht="45" hidden="1" customHeight="1">
      <c r="A204" s="599"/>
      <c r="B204" s="600"/>
      <c r="C204" s="594"/>
      <c r="D204" s="594"/>
      <c r="E204" s="586"/>
      <c r="F204" s="586"/>
      <c r="G204" s="591"/>
      <c r="H204" s="586"/>
      <c r="I204" s="589"/>
      <c r="J204" s="586"/>
      <c r="K204" s="82" t="s">
        <v>381</v>
      </c>
      <c r="L204" s="88" t="s">
        <v>359</v>
      </c>
      <c r="M204" s="595"/>
      <c r="N204" s="572"/>
      <c r="O204" s="574"/>
      <c r="P204" s="612"/>
      <c r="Q204" s="591"/>
      <c r="R204" s="586"/>
      <c r="S204" s="564"/>
      <c r="T204" s="626"/>
      <c r="U204" s="564"/>
      <c r="V204" s="564"/>
      <c r="W204" s="564"/>
      <c r="X204" s="626"/>
      <c r="Y204" s="564"/>
      <c r="Z204" s="564"/>
      <c r="AA204" s="564"/>
      <c r="AB204" s="566"/>
      <c r="AC204" s="127"/>
      <c r="AD204" s="127"/>
      <c r="AE204" s="127"/>
      <c r="AF204" s="589"/>
      <c r="AG204" s="693"/>
      <c r="AH204" s="796"/>
      <c r="AI204" s="801"/>
      <c r="AJ204" s="796"/>
      <c r="AK204" s="800"/>
      <c r="AL204" s="800"/>
      <c r="AM204" s="800"/>
      <c r="AN204" s="631"/>
      <c r="AO204" s="586"/>
      <c r="AP204" s="798"/>
      <c r="AQ204" s="627"/>
      <c r="AR204" s="627"/>
      <c r="AS204" s="810"/>
      <c r="AT204" s="811"/>
      <c r="AU204" s="776"/>
      <c r="AV204" s="776"/>
      <c r="AW204" s="776"/>
      <c r="AX204" s="776"/>
    </row>
    <row r="205" spans="1:50" ht="45" hidden="1" customHeight="1">
      <c r="A205" s="599"/>
      <c r="B205" s="600"/>
      <c r="C205" s="592" t="s">
        <v>563</v>
      </c>
      <c r="D205" s="592" t="s">
        <v>564</v>
      </c>
      <c r="E205" s="586"/>
      <c r="F205" s="586"/>
      <c r="G205" s="591"/>
      <c r="H205" s="586"/>
      <c r="I205" s="589"/>
      <c r="J205" s="586"/>
      <c r="K205" s="82" t="s">
        <v>385</v>
      </c>
      <c r="L205" s="88" t="s">
        <v>340</v>
      </c>
      <c r="M205" s="595"/>
      <c r="N205" s="572"/>
      <c r="O205" s="574"/>
      <c r="P205" s="612"/>
      <c r="Q205" s="591"/>
      <c r="R205" s="586"/>
      <c r="S205" s="564"/>
      <c r="T205" s="626"/>
      <c r="U205" s="564"/>
      <c r="V205" s="564"/>
      <c r="W205" s="564"/>
      <c r="X205" s="626"/>
      <c r="Y205" s="564"/>
      <c r="Z205" s="564"/>
      <c r="AA205" s="564"/>
      <c r="AB205" s="566"/>
      <c r="AC205" s="127"/>
      <c r="AD205" s="127"/>
      <c r="AE205" s="127"/>
      <c r="AF205" s="589"/>
      <c r="AG205" s="693"/>
      <c r="AH205" s="796"/>
      <c r="AI205" s="801"/>
      <c r="AJ205" s="796"/>
      <c r="AK205" s="800"/>
      <c r="AL205" s="800"/>
      <c r="AM205" s="800"/>
      <c r="AN205" s="631"/>
      <c r="AO205" s="586"/>
      <c r="AP205" s="798"/>
      <c r="AQ205" s="627"/>
      <c r="AR205" s="627"/>
      <c r="AS205" s="810"/>
      <c r="AT205" s="811"/>
      <c r="AU205" s="776"/>
      <c r="AV205" s="776"/>
      <c r="AW205" s="776"/>
      <c r="AX205" s="776"/>
    </row>
    <row r="206" spans="1:50" ht="45" hidden="1" customHeight="1">
      <c r="A206" s="599"/>
      <c r="B206" s="600"/>
      <c r="C206" s="593"/>
      <c r="D206" s="593"/>
      <c r="E206" s="586"/>
      <c r="F206" s="586"/>
      <c r="G206" s="591"/>
      <c r="H206" s="586"/>
      <c r="I206" s="589"/>
      <c r="J206" s="586"/>
      <c r="K206" s="82" t="s">
        <v>387</v>
      </c>
      <c r="L206" s="88" t="s">
        <v>340</v>
      </c>
      <c r="M206" s="595"/>
      <c r="N206" s="572"/>
      <c r="O206" s="574"/>
      <c r="P206" s="612"/>
      <c r="Q206" s="591"/>
      <c r="R206" s="586"/>
      <c r="S206" s="564"/>
      <c r="T206" s="626"/>
      <c r="U206" s="564"/>
      <c r="V206" s="564"/>
      <c r="W206" s="564"/>
      <c r="X206" s="626"/>
      <c r="Y206" s="564"/>
      <c r="Z206" s="564"/>
      <c r="AA206" s="564"/>
      <c r="AB206" s="567"/>
      <c r="AC206" s="129"/>
      <c r="AD206" s="129"/>
      <c r="AE206" s="129"/>
      <c r="AF206" s="590"/>
      <c r="AG206" s="694"/>
      <c r="AH206" s="796"/>
      <c r="AI206" s="801"/>
      <c r="AJ206" s="796"/>
      <c r="AK206" s="800"/>
      <c r="AL206" s="800"/>
      <c r="AM206" s="800"/>
      <c r="AN206" s="631"/>
      <c r="AO206" s="586"/>
      <c r="AP206" s="799"/>
      <c r="AQ206" s="627"/>
      <c r="AR206" s="627"/>
      <c r="AS206" s="810"/>
      <c r="AT206" s="811"/>
      <c r="AU206" s="777"/>
      <c r="AV206" s="777"/>
      <c r="AW206" s="777"/>
      <c r="AX206" s="777"/>
    </row>
    <row r="207" spans="1:50" ht="45" hidden="1" customHeight="1">
      <c r="A207" s="599"/>
      <c r="B207" s="600"/>
      <c r="C207" s="593"/>
      <c r="D207" s="593"/>
      <c r="E207" s="586"/>
      <c r="F207" s="586"/>
      <c r="G207" s="591" t="s">
        <v>565</v>
      </c>
      <c r="H207" s="586"/>
      <c r="I207" s="589"/>
      <c r="J207" s="586"/>
      <c r="K207" s="82" t="s">
        <v>390</v>
      </c>
      <c r="L207" s="88" t="s">
        <v>340</v>
      </c>
      <c r="M207" s="595"/>
      <c r="N207" s="572"/>
      <c r="O207" s="574"/>
      <c r="P207" s="612"/>
      <c r="Q207" s="591" t="s">
        <v>566</v>
      </c>
      <c r="R207" s="586" t="s">
        <v>343</v>
      </c>
      <c r="S207" s="130" t="s">
        <v>344</v>
      </c>
      <c r="T207" s="131" t="s">
        <v>345</v>
      </c>
      <c r="U207" s="130">
        <f>+IFERROR(VLOOKUP(T207,[3]DATOS!$E$2:$F$17,2,FALSE),"")</f>
        <v>15</v>
      </c>
      <c r="V207" s="564">
        <f>SUM(U207:U213)</f>
        <v>100</v>
      </c>
      <c r="W207" s="564" t="str">
        <f>+IF(AND(V207&lt;=100,V207&gt;=96),"Fuerte",IF(AND(V207&lt;=95,V207&gt;=86),"Moderado",IF(AND(V207&lt;=85,M207&gt;=0),"Débil"," ")))</f>
        <v>Fuerte</v>
      </c>
      <c r="X207" s="626" t="s">
        <v>346</v>
      </c>
      <c r="Y207" s="564" t="str">
        <f>IF(AND(EXACT(W207,"Fuerte"),(EXACT(X207,"Fuerte"))),"Fuerte",IF(AND(EXACT(W207,"Fuerte"),(EXACT(X207,"Moderado"))),"Moderado",IF(AND(EXACT(W207,"Fuerte"),(EXACT(X207,"Débil"))),"Débil",IF(AND(EXACT(W207,"Moderado"),(EXACT(X207,"Fuerte"))),"Moderado",IF(AND(EXACT(W207,"Moderado"),(EXACT(X207,"Moderado"))),"Moderado",IF(AND(EXACT(W207,"Moderado"),(EXACT(X207,"Débil"))),"Débil",IF(AND(EXACT(W207,"Débil"),(EXACT(X207,"Fuerte"))),"Débil",IF(AND(EXACT(W207,"Débil"),(EXACT(X207,"Moderado"))),"Débil",IF(AND(EXACT(W207,"Débil"),(EXACT(X207,"Débil"))),"Débil",)))))))))</f>
        <v>Fuerte</v>
      </c>
      <c r="Z207" s="564">
        <f>IF(Y207="Fuerte",100,IF(Y207="Moderado",50,IF(Y207="Débil",0)))</f>
        <v>100</v>
      </c>
      <c r="AA207" s="564"/>
      <c r="AB207" s="565" t="s">
        <v>38</v>
      </c>
      <c r="AC207" s="565">
        <v>1</v>
      </c>
      <c r="AD207" s="565">
        <v>1</v>
      </c>
      <c r="AE207" s="565">
        <v>1</v>
      </c>
      <c r="AF207" s="588" t="s">
        <v>558</v>
      </c>
      <c r="AG207" s="692" t="s">
        <v>567</v>
      </c>
      <c r="AH207" s="796"/>
      <c r="AI207" s="801"/>
      <c r="AJ207" s="796"/>
      <c r="AK207" s="800"/>
      <c r="AL207" s="800"/>
      <c r="AM207" s="800"/>
      <c r="AN207" s="631"/>
      <c r="AO207" s="586"/>
      <c r="AP207" s="802" t="s">
        <v>568</v>
      </c>
      <c r="AQ207" s="627"/>
      <c r="AR207" s="627"/>
      <c r="AS207" s="810"/>
      <c r="AT207" s="811" t="s">
        <v>569</v>
      </c>
      <c r="AU207" s="785"/>
      <c r="AV207" s="785"/>
      <c r="AW207" s="785"/>
      <c r="AX207" s="785"/>
    </row>
    <row r="208" spans="1:50" ht="45" hidden="1" customHeight="1">
      <c r="A208" s="599"/>
      <c r="B208" s="600"/>
      <c r="C208" s="593"/>
      <c r="D208" s="593"/>
      <c r="E208" s="586"/>
      <c r="F208" s="586"/>
      <c r="G208" s="591"/>
      <c r="H208" s="586"/>
      <c r="I208" s="589"/>
      <c r="J208" s="586"/>
      <c r="K208" s="83" t="s">
        <v>395</v>
      </c>
      <c r="L208" s="88" t="s">
        <v>340</v>
      </c>
      <c r="M208" s="595"/>
      <c r="N208" s="572"/>
      <c r="O208" s="574"/>
      <c r="P208" s="612"/>
      <c r="Q208" s="591"/>
      <c r="R208" s="586"/>
      <c r="S208" s="130" t="s">
        <v>355</v>
      </c>
      <c r="T208" s="131" t="s">
        <v>356</v>
      </c>
      <c r="U208" s="130">
        <f>+IFERROR(VLOOKUP(T208,[3]DATOS!$E$2:$F$17,2,FALSE),"")</f>
        <v>15</v>
      </c>
      <c r="V208" s="564"/>
      <c r="W208" s="564"/>
      <c r="X208" s="626"/>
      <c r="Y208" s="564"/>
      <c r="Z208" s="564"/>
      <c r="AA208" s="564"/>
      <c r="AB208" s="566"/>
      <c r="AC208" s="566"/>
      <c r="AD208" s="566"/>
      <c r="AE208" s="566"/>
      <c r="AF208" s="589"/>
      <c r="AG208" s="693"/>
      <c r="AH208" s="796"/>
      <c r="AI208" s="801"/>
      <c r="AJ208" s="796"/>
      <c r="AK208" s="800"/>
      <c r="AL208" s="800"/>
      <c r="AM208" s="800"/>
      <c r="AN208" s="631"/>
      <c r="AO208" s="586"/>
      <c r="AP208" s="802"/>
      <c r="AQ208" s="627"/>
      <c r="AR208" s="627"/>
      <c r="AS208" s="810"/>
      <c r="AT208" s="811"/>
      <c r="AU208" s="776"/>
      <c r="AV208" s="776"/>
      <c r="AW208" s="776"/>
      <c r="AX208" s="776"/>
    </row>
    <row r="209" spans="1:50" ht="45" hidden="1" customHeight="1">
      <c r="A209" s="599"/>
      <c r="B209" s="600"/>
      <c r="C209" s="593"/>
      <c r="D209" s="593"/>
      <c r="E209" s="586"/>
      <c r="F209" s="586"/>
      <c r="G209" s="591"/>
      <c r="H209" s="586"/>
      <c r="I209" s="589"/>
      <c r="J209" s="586"/>
      <c r="K209" s="83" t="s">
        <v>397</v>
      </c>
      <c r="L209" s="88" t="s">
        <v>340</v>
      </c>
      <c r="M209" s="595"/>
      <c r="N209" s="572"/>
      <c r="O209" s="574"/>
      <c r="P209" s="612"/>
      <c r="Q209" s="591"/>
      <c r="R209" s="586"/>
      <c r="S209" s="130" t="s">
        <v>360</v>
      </c>
      <c r="T209" s="131" t="s">
        <v>361</v>
      </c>
      <c r="U209" s="130">
        <f>+IFERROR(VLOOKUP(T209,[3]DATOS!$E$2:$F$17,2,FALSE),"")</f>
        <v>15</v>
      </c>
      <c r="V209" s="564"/>
      <c r="W209" s="564"/>
      <c r="X209" s="626"/>
      <c r="Y209" s="564"/>
      <c r="Z209" s="564"/>
      <c r="AA209" s="564"/>
      <c r="AB209" s="566"/>
      <c r="AC209" s="566"/>
      <c r="AD209" s="566"/>
      <c r="AE209" s="566"/>
      <c r="AF209" s="589"/>
      <c r="AG209" s="693"/>
      <c r="AH209" s="796"/>
      <c r="AI209" s="801"/>
      <c r="AJ209" s="796"/>
      <c r="AK209" s="800"/>
      <c r="AL209" s="800"/>
      <c r="AM209" s="800"/>
      <c r="AN209" s="631"/>
      <c r="AO209" s="586"/>
      <c r="AP209" s="802"/>
      <c r="AQ209" s="627"/>
      <c r="AR209" s="627"/>
      <c r="AS209" s="810"/>
      <c r="AT209" s="811"/>
      <c r="AU209" s="776"/>
      <c r="AV209" s="776"/>
      <c r="AW209" s="776"/>
      <c r="AX209" s="776"/>
    </row>
    <row r="210" spans="1:50" ht="45" hidden="1" customHeight="1">
      <c r="A210" s="599"/>
      <c r="B210" s="600"/>
      <c r="C210" s="593"/>
      <c r="D210" s="593"/>
      <c r="E210" s="586"/>
      <c r="F210" s="586"/>
      <c r="G210" s="591"/>
      <c r="H210" s="586"/>
      <c r="I210" s="589"/>
      <c r="J210" s="586"/>
      <c r="K210" s="83" t="s">
        <v>398</v>
      </c>
      <c r="L210" s="88" t="s">
        <v>359</v>
      </c>
      <c r="M210" s="595"/>
      <c r="N210" s="572"/>
      <c r="O210" s="574"/>
      <c r="P210" s="612"/>
      <c r="Q210" s="591"/>
      <c r="R210" s="586"/>
      <c r="S210" s="130" t="s">
        <v>364</v>
      </c>
      <c r="T210" s="131" t="s">
        <v>365</v>
      </c>
      <c r="U210" s="130">
        <f>+IFERROR(VLOOKUP(T210,[3]DATOS!$E$2:$F$17,2,FALSE),"")</f>
        <v>15</v>
      </c>
      <c r="V210" s="564"/>
      <c r="W210" s="564"/>
      <c r="X210" s="626"/>
      <c r="Y210" s="564"/>
      <c r="Z210" s="564"/>
      <c r="AA210" s="564"/>
      <c r="AB210" s="566"/>
      <c r="AC210" s="566"/>
      <c r="AD210" s="566"/>
      <c r="AE210" s="566"/>
      <c r="AF210" s="589"/>
      <c r="AG210" s="693"/>
      <c r="AH210" s="796"/>
      <c r="AI210" s="801"/>
      <c r="AJ210" s="796"/>
      <c r="AK210" s="800"/>
      <c r="AL210" s="800"/>
      <c r="AM210" s="800"/>
      <c r="AN210" s="631"/>
      <c r="AO210" s="586"/>
      <c r="AP210" s="802"/>
      <c r="AQ210" s="627"/>
      <c r="AR210" s="627"/>
      <c r="AS210" s="810"/>
      <c r="AT210" s="811"/>
      <c r="AU210" s="776"/>
      <c r="AV210" s="776"/>
      <c r="AW210" s="776"/>
      <c r="AX210" s="776"/>
    </row>
    <row r="211" spans="1:50" ht="45" hidden="1" customHeight="1">
      <c r="A211" s="599"/>
      <c r="B211" s="600"/>
      <c r="C211" s="593"/>
      <c r="D211" s="593"/>
      <c r="E211" s="586"/>
      <c r="F211" s="586"/>
      <c r="G211" s="591"/>
      <c r="H211" s="586"/>
      <c r="I211" s="589"/>
      <c r="J211" s="586"/>
      <c r="K211" s="83" t="s">
        <v>399</v>
      </c>
      <c r="L211" s="88" t="s">
        <v>359</v>
      </c>
      <c r="M211" s="595"/>
      <c r="N211" s="572"/>
      <c r="O211" s="574"/>
      <c r="P211" s="612"/>
      <c r="Q211" s="591"/>
      <c r="R211" s="586"/>
      <c r="S211" s="130" t="s">
        <v>368</v>
      </c>
      <c r="T211" s="131" t="s">
        <v>369</v>
      </c>
      <c r="U211" s="130">
        <f>+IFERROR(VLOOKUP(T211,[3]DATOS!$E$2:$F$17,2,FALSE),"")</f>
        <v>15</v>
      </c>
      <c r="V211" s="564"/>
      <c r="W211" s="564"/>
      <c r="X211" s="626"/>
      <c r="Y211" s="564"/>
      <c r="Z211" s="564"/>
      <c r="AA211" s="564"/>
      <c r="AB211" s="566"/>
      <c r="AC211" s="566"/>
      <c r="AD211" s="566"/>
      <c r="AE211" s="566"/>
      <c r="AF211" s="589"/>
      <c r="AG211" s="693"/>
      <c r="AH211" s="796"/>
      <c r="AI211" s="801"/>
      <c r="AJ211" s="796"/>
      <c r="AK211" s="800"/>
      <c r="AL211" s="800"/>
      <c r="AM211" s="800"/>
      <c r="AN211" s="631"/>
      <c r="AO211" s="586"/>
      <c r="AP211" s="802"/>
      <c r="AQ211" s="627"/>
      <c r="AR211" s="627"/>
      <c r="AS211" s="810"/>
      <c r="AT211" s="811"/>
      <c r="AU211" s="776"/>
      <c r="AV211" s="776"/>
      <c r="AW211" s="776"/>
      <c r="AX211" s="776"/>
    </row>
    <row r="212" spans="1:50" ht="45" hidden="1" customHeight="1">
      <c r="A212" s="599"/>
      <c r="B212" s="600"/>
      <c r="C212" s="593"/>
      <c r="D212" s="593"/>
      <c r="E212" s="586"/>
      <c r="F212" s="586"/>
      <c r="G212" s="591"/>
      <c r="H212" s="586"/>
      <c r="I212" s="589"/>
      <c r="J212" s="586"/>
      <c r="K212" s="83" t="s">
        <v>400</v>
      </c>
      <c r="L212" s="88" t="s">
        <v>359</v>
      </c>
      <c r="M212" s="595"/>
      <c r="N212" s="572"/>
      <c r="O212" s="574"/>
      <c r="P212" s="612"/>
      <c r="Q212" s="591"/>
      <c r="R212" s="586"/>
      <c r="S212" s="130" t="s">
        <v>372</v>
      </c>
      <c r="T212" s="131" t="s">
        <v>373</v>
      </c>
      <c r="U212" s="130">
        <f>+IFERROR(VLOOKUP(T212,[3]DATOS!$E$2:$F$17,2,FALSE),"")</f>
        <v>15</v>
      </c>
      <c r="V212" s="564"/>
      <c r="W212" s="564"/>
      <c r="X212" s="626"/>
      <c r="Y212" s="564"/>
      <c r="Z212" s="564"/>
      <c r="AA212" s="564"/>
      <c r="AB212" s="566"/>
      <c r="AC212" s="566"/>
      <c r="AD212" s="566"/>
      <c r="AE212" s="566"/>
      <c r="AF212" s="589"/>
      <c r="AG212" s="693"/>
      <c r="AH212" s="796"/>
      <c r="AI212" s="801"/>
      <c r="AJ212" s="796"/>
      <c r="AK212" s="800"/>
      <c r="AL212" s="800"/>
      <c r="AM212" s="800"/>
      <c r="AN212" s="631"/>
      <c r="AO212" s="586"/>
      <c r="AP212" s="802"/>
      <c r="AQ212" s="627"/>
      <c r="AR212" s="627"/>
      <c r="AS212" s="810"/>
      <c r="AT212" s="811"/>
      <c r="AU212" s="776"/>
      <c r="AV212" s="776"/>
      <c r="AW212" s="776"/>
      <c r="AX212" s="776"/>
    </row>
    <row r="213" spans="1:50" ht="45" hidden="1" customHeight="1">
      <c r="A213" s="599"/>
      <c r="B213" s="600"/>
      <c r="C213" s="593"/>
      <c r="D213" s="593"/>
      <c r="E213" s="586"/>
      <c r="F213" s="586"/>
      <c r="G213" s="591"/>
      <c r="H213" s="586"/>
      <c r="I213" s="589"/>
      <c r="J213" s="586"/>
      <c r="K213" s="83" t="s">
        <v>401</v>
      </c>
      <c r="L213" s="88" t="s">
        <v>359</v>
      </c>
      <c r="M213" s="595"/>
      <c r="N213" s="572"/>
      <c r="O213" s="574"/>
      <c r="P213" s="612"/>
      <c r="Q213" s="591"/>
      <c r="R213" s="586"/>
      <c r="S213" s="130" t="s">
        <v>376</v>
      </c>
      <c r="T213" s="131" t="s">
        <v>377</v>
      </c>
      <c r="U213" s="130">
        <f>+IFERROR(VLOOKUP(T213,[3]DATOS!$E$2:$F$17,2,FALSE),"")</f>
        <v>10</v>
      </c>
      <c r="V213" s="564"/>
      <c r="W213" s="564"/>
      <c r="X213" s="626"/>
      <c r="Y213" s="564"/>
      <c r="Z213" s="564"/>
      <c r="AA213" s="564"/>
      <c r="AB213" s="566"/>
      <c r="AC213" s="566"/>
      <c r="AD213" s="566"/>
      <c r="AE213" s="566"/>
      <c r="AF213" s="589"/>
      <c r="AG213" s="693"/>
      <c r="AH213" s="796"/>
      <c r="AI213" s="801"/>
      <c r="AJ213" s="796"/>
      <c r="AK213" s="800"/>
      <c r="AL213" s="800"/>
      <c r="AM213" s="800"/>
      <c r="AN213" s="631"/>
      <c r="AO213" s="586"/>
      <c r="AP213" s="802"/>
      <c r="AQ213" s="627"/>
      <c r="AR213" s="627"/>
      <c r="AS213" s="810"/>
      <c r="AT213" s="811"/>
      <c r="AU213" s="776"/>
      <c r="AV213" s="776"/>
      <c r="AW213" s="776"/>
      <c r="AX213" s="776"/>
    </row>
    <row r="214" spans="1:50" ht="45" hidden="1" customHeight="1">
      <c r="A214" s="599"/>
      <c r="B214" s="600"/>
      <c r="C214" s="611"/>
      <c r="D214" s="611"/>
      <c r="E214" s="586"/>
      <c r="F214" s="586"/>
      <c r="G214" s="591"/>
      <c r="H214" s="586"/>
      <c r="I214" s="590"/>
      <c r="J214" s="586"/>
      <c r="K214" s="83" t="s">
        <v>402</v>
      </c>
      <c r="L214" s="88" t="s">
        <v>359</v>
      </c>
      <c r="M214" s="595"/>
      <c r="N214" s="572"/>
      <c r="O214" s="574"/>
      <c r="P214" s="612"/>
      <c r="Q214" s="591"/>
      <c r="R214" s="586"/>
      <c r="S214" s="130"/>
      <c r="T214" s="131"/>
      <c r="U214" s="130"/>
      <c r="V214" s="564"/>
      <c r="W214" s="564"/>
      <c r="X214" s="626"/>
      <c r="Y214" s="564"/>
      <c r="Z214" s="564"/>
      <c r="AA214" s="564"/>
      <c r="AB214" s="567"/>
      <c r="AC214" s="567"/>
      <c r="AD214" s="567"/>
      <c r="AE214" s="567"/>
      <c r="AF214" s="590"/>
      <c r="AG214" s="694"/>
      <c r="AH214" s="796"/>
      <c r="AI214" s="801"/>
      <c r="AJ214" s="796"/>
      <c r="AK214" s="800"/>
      <c r="AL214" s="800"/>
      <c r="AM214" s="800"/>
      <c r="AN214" s="631"/>
      <c r="AO214" s="586"/>
      <c r="AP214" s="802"/>
      <c r="AQ214" s="627"/>
      <c r="AR214" s="627"/>
      <c r="AS214" s="810"/>
      <c r="AT214" s="811"/>
      <c r="AU214" s="777"/>
      <c r="AV214" s="777"/>
      <c r="AW214" s="777"/>
      <c r="AX214" s="777"/>
    </row>
    <row r="215" spans="1:50" ht="15" customHeight="1">
      <c r="A215" s="626">
        <v>12</v>
      </c>
      <c r="B215" s="600" t="s">
        <v>505</v>
      </c>
      <c r="C215" s="859" t="s">
        <v>570</v>
      </c>
      <c r="D215" s="607" t="s">
        <v>571</v>
      </c>
      <c r="E215" s="573" t="s">
        <v>572</v>
      </c>
      <c r="F215" s="573" t="s">
        <v>334</v>
      </c>
      <c r="G215" s="638" t="s">
        <v>573</v>
      </c>
      <c r="H215" s="573" t="s">
        <v>574</v>
      </c>
      <c r="I215" s="719" t="s">
        <v>575</v>
      </c>
      <c r="J215" s="573" t="s">
        <v>338</v>
      </c>
      <c r="K215" s="82" t="s">
        <v>339</v>
      </c>
      <c r="L215" s="88" t="s">
        <v>340</v>
      </c>
      <c r="M215" s="595">
        <f>COUNTIF(L215:L233,"Si")</f>
        <v>11</v>
      </c>
      <c r="N215" s="572" t="str">
        <f>+IF(AND(M215&lt;6,M215&gt;0),"Moderado",IF(AND(M215&lt;12,M215&gt;5),"Mayor",IF(AND(M215&lt;20,M215&gt;11),"Catastrófico","Responda las Preguntas de Impacto")))</f>
        <v>Mayor</v>
      </c>
      <c r="O215" s="574" t="str">
        <f>IF(AND(EXACT(J215,"Rara vez"),(EXACT(N215,"Moderado"))),"Moderado",IF(AND(EXACT(J215,"Rara vez"),(EXACT(N215,"Mayor"))),"Alto",IF(AND(EXACT(J215,"Rara vez"),(EXACT(N215,"Catastrófico"))),"Extremo",IF(AND(EXACT(J215,"Improbable"),(EXACT(N215,"Moderado"))),"Moderado",IF(AND(EXACT(J215,"Improbable"),(EXACT(N215,"Mayor"))),"Alto",IF(AND(EXACT(J215,"Improbable"),(EXACT(N215,"Catastrófico"))),"Extremo",IF(AND(EXACT(J215,"Posible"),(EXACT(N215,"Moderado"))),"Alto",IF(AND(EXACT(J215,"Posible"),(EXACT(N215,"Mayor"))),"Extremo",IF(AND(EXACT(J215,"Posible"),(EXACT(N215,"Catastrófico"))),"Extremo",IF(AND(EXACT(J215,"Probable"),(EXACT(N215,"Moderado"))),"Alto",IF(AND(EXACT(J215,"Probable"),(EXACT(N215,"Mayor"))),"Extremo",IF(AND(EXACT(J215,"Probable"),(EXACT(N215,"Catastrófico"))),"Extremo",IF(AND(EXACT(J215,"Casi Seguro"),(EXACT(N215,"Moderado"))),"Extremo",IF(AND(EXACT(J215,"Casi Seguro"),(EXACT(N215,"Mayor"))),"Extremo",IF(AND(EXACT(J215,"Casi Seguro"),(EXACT(N215,"Catastrófico"))),"Extremo","")))))))))))))))</f>
        <v>Alto</v>
      </c>
      <c r="P215" s="612" t="s">
        <v>341</v>
      </c>
      <c r="Q215" s="857" t="s">
        <v>576</v>
      </c>
      <c r="R215" s="586" t="s">
        <v>343</v>
      </c>
      <c r="S215" s="130" t="s">
        <v>344</v>
      </c>
      <c r="T215" s="131" t="s">
        <v>345</v>
      </c>
      <c r="U215" s="130">
        <f>+IFERROR(VLOOKUP(T215,[3]DATOS!$E$2:$F$17,2,FALSE),"")</f>
        <v>15</v>
      </c>
      <c r="V215" s="564">
        <f>SUM(U215:U221)</f>
        <v>100</v>
      </c>
      <c r="W215" s="564" t="str">
        <f>+IF(AND(V215&lt;=100,V215&gt;=96),"Fuerte",IF(AND(V215&lt;=95,V215&gt;=86),"Moderado",IF(AND(V215&lt;=85,M215&gt;=0),"Débil"," ")))</f>
        <v>Fuerte</v>
      </c>
      <c r="X215" s="626" t="s">
        <v>346</v>
      </c>
      <c r="Y215" s="564" t="str">
        <f>IF(AND(EXACT(W215,"Fuerte"),(EXACT(X215,"Fuerte"))),"Fuerte",IF(AND(EXACT(W215,"Fuerte"),(EXACT(X215,"Moderado"))),"Moderado",IF(AND(EXACT(W215,"Fuerte"),(EXACT(X215,"Débil"))),"Débil",IF(AND(EXACT(W215,"Moderado"),(EXACT(X215,"Fuerte"))),"Moderado",IF(AND(EXACT(W215,"Moderado"),(EXACT(X215,"Moderado"))),"Moderado",IF(AND(EXACT(W215,"Moderado"),(EXACT(X215,"Débil"))),"Débil",IF(AND(EXACT(W215,"Débil"),(EXACT(X215,"Fuerte"))),"Débil",IF(AND(EXACT(W215,"Débil"),(EXACT(X215,"Moderado"))),"Débil",IF(AND(EXACT(W215,"Débil"),(EXACT(X215,"Débil"))),"Débil",)))))))))</f>
        <v>Fuerte</v>
      </c>
      <c r="Z215" s="564">
        <f>IF(Y215="Fuerte",100,IF(Y215="Moderado",50,IF(Y215="Débil",0)))</f>
        <v>100</v>
      </c>
      <c r="AA215" s="564">
        <f>AVERAGE(Z215:Z233)</f>
        <v>100</v>
      </c>
      <c r="AB215" s="561" t="s">
        <v>38</v>
      </c>
      <c r="AC215" s="561">
        <v>1</v>
      </c>
      <c r="AD215" s="561">
        <v>0</v>
      </c>
      <c r="AE215" s="561">
        <v>1</v>
      </c>
      <c r="AF215" s="719" t="s">
        <v>577</v>
      </c>
      <c r="AG215" s="866" t="s">
        <v>578</v>
      </c>
      <c r="AH215" s="773" t="str">
        <f>+IF(AA215=100,"Fuerte",IF(AND(AA215&lt;=99,AA215&gt;=50),"Moderado",IF(AA215&lt;50,"Débil"," ")))</f>
        <v>Fuerte</v>
      </c>
      <c r="AI215" s="716" t="s">
        <v>349</v>
      </c>
      <c r="AJ215" s="773" t="s">
        <v>350</v>
      </c>
      <c r="AK215" s="733" t="str">
        <f>IF(AND(OR(AJ215="Directamente",AJ215="Indirectamente",AJ215="No Disminuye"),(AH215="Fuerte"),(AI215="Directamente"),(OR(J215="Rara vez",J215="Improbable",J215="Posible"))),"Rara vez",IF(AND(OR(AJ215="Directamente",AJ215="Indirectamente",AJ215="No Disminuye"),(AH215="Fuerte"),(AI215="Directamente"),(J215="Probable")),"Improbable",IF(AND(OR(AJ215="Directamente",AJ215="Indirectamente",AJ215="No Disminuye"),(AH215="Fuerte"),(AI215="Directamente"),(J215="Casi Seguro")),"Posible",IF(AND(AJ215="Directamente",AI215="No disminuye",AH215="Fuerte"),J215,IF(AND(OR(AJ215="Directamente",AJ215="Indirectamente",AJ215="No Disminuye"),AH215="Moderado",AI215="Directamente",(OR(J215="Rara vez",J215="Improbable"))),"Rara vez",IF(AND(OR(AJ215="Directamente",AJ215="Indirectamente",AJ215="No Disminuye"),(AH215="Moderado"),(AI215="Directamente"),(J215="Posible")),"Improbable",IF(AND(OR(AJ215="Directamente",AJ215="Indirectamente",AJ215="No Disminuye"),(AH215="Moderado"),(AI215="Directamente"),(J215="Probable")),"Posible",IF(AND(OR(AJ215="Directamente",AJ215="Indirectamente",AJ215="No Disminuye"),(AH215="Moderado"),(AI215="Directamente"),(J215="Casi Seguro")),"Probable",IF(AND(AJ215="Directamente",AI215="No disminuye",AH215="Moderado"),J215,IF(AH215="Débil",J215," ESTA COMBINACION NO ESTÁ CONTEMPLADA EN LA METODOLOGÍA "))))))))))</f>
        <v>Rara vez</v>
      </c>
      <c r="AL215" s="733" t="str">
        <f>IF(AND(OR(AJ215="Directamente",AJ215="Indirectamente",AJ215="No Disminuye"),AH215="Moderado",AI215="Directamente",(OR(J215="Raro",J215="Improbable"))),"Raro",IF(AND(OR(AJ215="Directamente",AJ215="Indirectamente",AJ215="No Disminuye"),(AH215="Moderado"),(AI215="Directamente"),(J215="Posible")),"Improbable",IF(AND(OR(AJ215="Directamente",AJ215="Indirectamente",AJ215="No Disminuye"),(AH215="Moderado"),(AI215="Directamente"),(J215="Probable")),"Posible",IF(AND(OR(AJ215="Directamente",AJ215="Indirectamente",AJ215="No Disminuye"),(AH215="Moderado"),(AI215="Directamente"),(J215="Casi Seguro")),"Probable",IF(AND(AJ215="Directamente",AI215="No disminuye",AH215="Moderado"),J215," ")))))</f>
        <v xml:space="preserve"> </v>
      </c>
      <c r="AM215" s="733" t="str">
        <f>N215</f>
        <v>Mayor</v>
      </c>
      <c r="AN215" s="631" t="str">
        <f>IF(AND(EXACT(AK215,"Rara vez"),(EXACT(AM215,"Moderado"))),"Moderado",IF(AND(EXACT(AK215,"Rara vez"),(EXACT(AM215,"Mayor"))),"Alto",IF(AND(EXACT(AK215,"Rara vez"),(EXACT(AM215,"Catastrófico"))),"Extremo",IF(AND(EXACT(AK215,"Improbable"),(EXACT(AM215,"Moderado"))),"Moderado",IF(AND(EXACT(AK215,"Improbable"),(EXACT(AM215,"Mayor"))),"Alto",IF(AND(EXACT(AK215,"Improbable"),(EXACT(AM215,"Catastrófico"))),"Extremo",IF(AND(EXACT(AK215,"Posible"),(EXACT(AM215,"Moderado"))),"Alto",IF(AND(EXACT(AK215,"Posible"),(EXACT(AM215,"Mayor"))),"Extremo",IF(AND(EXACT(AK215,"Posible"),(EXACT(AM215,"Catastrófico"))),"Extremo",IF(AND(EXACT(AK215,"Probable"),(EXACT(AM215,"Moderado"))),"Alto",IF(AND(EXACT(AK215,"Probable"),(EXACT(AM215,"Mayor"))),"Extremo",IF(AND(EXACT(AK215,"Probable"),(EXACT(AM215,"Catastrófico"))),"Extremo",IF(AND(EXACT(AK215,"Casi Seguro"),(EXACT(AM215,"Moderado"))),"Extremo",IF(AND(EXACT(AK215,"Casi Seguro"),(EXACT(AM215,"Mayor"))),"Extremo",IF(AND(EXACT(AK215,"Casi Seguro"),(EXACT(AM215,"Catastrófico"))),"Extremo","")))))))))))))))</f>
        <v>Alto</v>
      </c>
      <c r="AO215" s="573" t="s">
        <v>341</v>
      </c>
      <c r="AP215" s="804" t="s">
        <v>579</v>
      </c>
      <c r="AQ215" s="846">
        <v>45292</v>
      </c>
      <c r="AR215" s="846">
        <v>45657</v>
      </c>
      <c r="AS215" s="790" t="s">
        <v>580</v>
      </c>
      <c r="AT215" s="812" t="s">
        <v>581</v>
      </c>
      <c r="AU215" s="597"/>
      <c r="AV215" s="597"/>
      <c r="AW215" s="597"/>
      <c r="AX215" s="597"/>
    </row>
    <row r="216" spans="1:50" hidden="1">
      <c r="A216" s="626"/>
      <c r="B216" s="600"/>
      <c r="C216" s="860"/>
      <c r="D216" s="608"/>
      <c r="E216" s="573"/>
      <c r="F216" s="573"/>
      <c r="G216" s="638"/>
      <c r="H216" s="573"/>
      <c r="I216" s="717"/>
      <c r="J216" s="573"/>
      <c r="K216" s="82" t="s">
        <v>354</v>
      </c>
      <c r="L216" s="88" t="s">
        <v>359</v>
      </c>
      <c r="M216" s="595"/>
      <c r="N216" s="572"/>
      <c r="O216" s="574"/>
      <c r="P216" s="612"/>
      <c r="Q216" s="858"/>
      <c r="R216" s="586"/>
      <c r="S216" s="130" t="s">
        <v>355</v>
      </c>
      <c r="T216" s="131" t="s">
        <v>356</v>
      </c>
      <c r="U216" s="130">
        <f>+IFERROR(VLOOKUP(T216,[3]DATOS!$E$2:$F$17,2,FALSE),"")</f>
        <v>15</v>
      </c>
      <c r="V216" s="564"/>
      <c r="W216" s="564"/>
      <c r="X216" s="626"/>
      <c r="Y216" s="564"/>
      <c r="Z216" s="564"/>
      <c r="AA216" s="564"/>
      <c r="AB216" s="562"/>
      <c r="AC216" s="562"/>
      <c r="AD216" s="562"/>
      <c r="AE216" s="562"/>
      <c r="AF216" s="717"/>
      <c r="AG216" s="867"/>
      <c r="AH216" s="773"/>
      <c r="AI216" s="716"/>
      <c r="AJ216" s="773"/>
      <c r="AK216" s="733"/>
      <c r="AL216" s="733"/>
      <c r="AM216" s="733"/>
      <c r="AN216" s="631"/>
      <c r="AO216" s="573"/>
      <c r="AP216" s="805"/>
      <c r="AQ216" s="846"/>
      <c r="AR216" s="846"/>
      <c r="AS216" s="790"/>
      <c r="AT216" s="812"/>
      <c r="AU216" s="597"/>
      <c r="AV216" s="597"/>
      <c r="AW216" s="597"/>
      <c r="AX216" s="597"/>
    </row>
    <row r="217" spans="1:50" hidden="1">
      <c r="A217" s="626"/>
      <c r="B217" s="600"/>
      <c r="C217" s="860"/>
      <c r="D217" s="608"/>
      <c r="E217" s="573"/>
      <c r="F217" s="573"/>
      <c r="G217" s="638"/>
      <c r="H217" s="573"/>
      <c r="I217" s="717"/>
      <c r="J217" s="573"/>
      <c r="K217" s="82" t="s">
        <v>358</v>
      </c>
      <c r="L217" s="88" t="s">
        <v>340</v>
      </c>
      <c r="M217" s="595"/>
      <c r="N217" s="572"/>
      <c r="O217" s="574"/>
      <c r="P217" s="612"/>
      <c r="Q217" s="858"/>
      <c r="R217" s="586"/>
      <c r="S217" s="130" t="s">
        <v>360</v>
      </c>
      <c r="T217" s="131" t="s">
        <v>361</v>
      </c>
      <c r="U217" s="130">
        <f>+IFERROR(VLOOKUP(T217,[3]DATOS!$E$2:$F$17,2,FALSE),"")</f>
        <v>15</v>
      </c>
      <c r="V217" s="564"/>
      <c r="W217" s="564"/>
      <c r="X217" s="626"/>
      <c r="Y217" s="564"/>
      <c r="Z217" s="564"/>
      <c r="AA217" s="564"/>
      <c r="AB217" s="562"/>
      <c r="AC217" s="562"/>
      <c r="AD217" s="562"/>
      <c r="AE217" s="562"/>
      <c r="AF217" s="717"/>
      <c r="AG217" s="867"/>
      <c r="AH217" s="773"/>
      <c r="AI217" s="716"/>
      <c r="AJ217" s="773"/>
      <c r="AK217" s="733"/>
      <c r="AL217" s="733"/>
      <c r="AM217" s="733"/>
      <c r="AN217" s="631"/>
      <c r="AO217" s="573"/>
      <c r="AP217" s="805"/>
      <c r="AQ217" s="846"/>
      <c r="AR217" s="846"/>
      <c r="AS217" s="790"/>
      <c r="AT217" s="812"/>
      <c r="AU217" s="597"/>
      <c r="AV217" s="597"/>
      <c r="AW217" s="597"/>
      <c r="AX217" s="597"/>
    </row>
    <row r="218" spans="1:50" hidden="1">
      <c r="A218" s="626"/>
      <c r="B218" s="600"/>
      <c r="C218" s="860"/>
      <c r="D218" s="608"/>
      <c r="E218" s="573"/>
      <c r="F218" s="573"/>
      <c r="G218" s="638"/>
      <c r="H218" s="573"/>
      <c r="I218" s="717"/>
      <c r="J218" s="573"/>
      <c r="K218" s="82" t="s">
        <v>363</v>
      </c>
      <c r="L218" s="88" t="s">
        <v>359</v>
      </c>
      <c r="M218" s="595"/>
      <c r="N218" s="572"/>
      <c r="O218" s="574"/>
      <c r="P218" s="612"/>
      <c r="Q218" s="858"/>
      <c r="R218" s="586"/>
      <c r="S218" s="130" t="s">
        <v>364</v>
      </c>
      <c r="T218" s="131" t="s">
        <v>365</v>
      </c>
      <c r="U218" s="130">
        <f>+IFERROR(VLOOKUP(T218,[3]DATOS!$E$2:$F$17,2,FALSE),"")</f>
        <v>15</v>
      </c>
      <c r="V218" s="564"/>
      <c r="W218" s="564"/>
      <c r="X218" s="626"/>
      <c r="Y218" s="564"/>
      <c r="Z218" s="564"/>
      <c r="AA218" s="564"/>
      <c r="AB218" s="562"/>
      <c r="AC218" s="562"/>
      <c r="AD218" s="562"/>
      <c r="AE218" s="562"/>
      <c r="AF218" s="717"/>
      <c r="AG218" s="867"/>
      <c r="AH218" s="773"/>
      <c r="AI218" s="716"/>
      <c r="AJ218" s="773"/>
      <c r="AK218" s="733"/>
      <c r="AL218" s="733"/>
      <c r="AM218" s="733"/>
      <c r="AN218" s="631"/>
      <c r="AO218" s="573"/>
      <c r="AP218" s="805"/>
      <c r="AQ218" s="846"/>
      <c r="AR218" s="846"/>
      <c r="AS218" s="790"/>
      <c r="AT218" s="812"/>
      <c r="AU218" s="597"/>
      <c r="AV218" s="597"/>
      <c r="AW218" s="597"/>
      <c r="AX218" s="597"/>
    </row>
    <row r="219" spans="1:50" hidden="1">
      <c r="A219" s="626"/>
      <c r="B219" s="600"/>
      <c r="C219" s="860"/>
      <c r="D219" s="608"/>
      <c r="E219" s="573"/>
      <c r="F219" s="573"/>
      <c r="G219" s="638"/>
      <c r="H219" s="573"/>
      <c r="I219" s="717"/>
      <c r="J219" s="573"/>
      <c r="K219" s="82" t="s">
        <v>367</v>
      </c>
      <c r="L219" s="88" t="s">
        <v>340</v>
      </c>
      <c r="M219" s="595"/>
      <c r="N219" s="572"/>
      <c r="O219" s="574"/>
      <c r="P219" s="612"/>
      <c r="Q219" s="858"/>
      <c r="R219" s="586"/>
      <c r="S219" s="130" t="s">
        <v>368</v>
      </c>
      <c r="T219" s="131" t="s">
        <v>369</v>
      </c>
      <c r="U219" s="130">
        <f>+IFERROR(VLOOKUP(T219,[3]DATOS!$E$2:$F$17,2,FALSE),"")</f>
        <v>15</v>
      </c>
      <c r="V219" s="564"/>
      <c r="W219" s="564"/>
      <c r="X219" s="626"/>
      <c r="Y219" s="564"/>
      <c r="Z219" s="564"/>
      <c r="AA219" s="564"/>
      <c r="AB219" s="562"/>
      <c r="AC219" s="562"/>
      <c r="AD219" s="562"/>
      <c r="AE219" s="562"/>
      <c r="AF219" s="717"/>
      <c r="AG219" s="867"/>
      <c r="AH219" s="773"/>
      <c r="AI219" s="716"/>
      <c r="AJ219" s="773"/>
      <c r="AK219" s="733"/>
      <c r="AL219" s="733"/>
      <c r="AM219" s="733"/>
      <c r="AN219" s="631"/>
      <c r="AO219" s="573"/>
      <c r="AP219" s="805"/>
      <c r="AQ219" s="846"/>
      <c r="AR219" s="846"/>
      <c r="AS219" s="790"/>
      <c r="AT219" s="812"/>
      <c r="AU219" s="597"/>
      <c r="AV219" s="597"/>
      <c r="AW219" s="597"/>
      <c r="AX219" s="597"/>
    </row>
    <row r="220" spans="1:50" hidden="1">
      <c r="A220" s="626"/>
      <c r="B220" s="600"/>
      <c r="C220" s="860"/>
      <c r="D220" s="608"/>
      <c r="E220" s="573"/>
      <c r="F220" s="573"/>
      <c r="G220" s="638"/>
      <c r="H220" s="573"/>
      <c r="I220" s="717"/>
      <c r="J220" s="573"/>
      <c r="K220" s="82" t="s">
        <v>371</v>
      </c>
      <c r="L220" s="88" t="s">
        <v>340</v>
      </c>
      <c r="M220" s="595"/>
      <c r="N220" s="572"/>
      <c r="O220" s="574"/>
      <c r="P220" s="612"/>
      <c r="Q220" s="858"/>
      <c r="R220" s="586"/>
      <c r="S220" s="130" t="s">
        <v>372</v>
      </c>
      <c r="T220" s="131" t="s">
        <v>373</v>
      </c>
      <c r="U220" s="130">
        <f>+IFERROR(VLOOKUP(T220,[3]DATOS!$E$2:$F$17,2,FALSE),"")</f>
        <v>15</v>
      </c>
      <c r="V220" s="564"/>
      <c r="W220" s="564"/>
      <c r="X220" s="626"/>
      <c r="Y220" s="564"/>
      <c r="Z220" s="564"/>
      <c r="AA220" s="564"/>
      <c r="AB220" s="562"/>
      <c r="AC220" s="562"/>
      <c r="AD220" s="562"/>
      <c r="AE220" s="562"/>
      <c r="AF220" s="717"/>
      <c r="AG220" s="867"/>
      <c r="AH220" s="773"/>
      <c r="AI220" s="716"/>
      <c r="AJ220" s="773"/>
      <c r="AK220" s="733"/>
      <c r="AL220" s="733"/>
      <c r="AM220" s="733"/>
      <c r="AN220" s="631"/>
      <c r="AO220" s="573"/>
      <c r="AP220" s="805"/>
      <c r="AQ220" s="846"/>
      <c r="AR220" s="846"/>
      <c r="AS220" s="790"/>
      <c r="AT220" s="812"/>
      <c r="AU220" s="597"/>
      <c r="AV220" s="597"/>
      <c r="AW220" s="597"/>
      <c r="AX220" s="597"/>
    </row>
    <row r="221" spans="1:50" ht="48.75" hidden="1" customHeight="1">
      <c r="A221" s="626"/>
      <c r="B221" s="600"/>
      <c r="C221" s="860"/>
      <c r="D221" s="608"/>
      <c r="E221" s="573"/>
      <c r="F221" s="573"/>
      <c r="G221" s="638"/>
      <c r="H221" s="573"/>
      <c r="I221" s="717"/>
      <c r="J221" s="573"/>
      <c r="K221" s="82" t="s">
        <v>375</v>
      </c>
      <c r="L221" s="88" t="s">
        <v>359</v>
      </c>
      <c r="M221" s="595"/>
      <c r="N221" s="572"/>
      <c r="O221" s="574"/>
      <c r="P221" s="612"/>
      <c r="Q221" s="858"/>
      <c r="R221" s="586"/>
      <c r="S221" s="130" t="s">
        <v>376</v>
      </c>
      <c r="T221" s="131" t="s">
        <v>377</v>
      </c>
      <c r="U221" s="130">
        <f>+IFERROR(VLOOKUP(T221,[3]DATOS!$E$2:$F$17,2,FALSE),"")</f>
        <v>10</v>
      </c>
      <c r="V221" s="564"/>
      <c r="W221" s="564"/>
      <c r="X221" s="626"/>
      <c r="Y221" s="564"/>
      <c r="Z221" s="564"/>
      <c r="AA221" s="564"/>
      <c r="AB221" s="562"/>
      <c r="AC221" s="562"/>
      <c r="AD221" s="562"/>
      <c r="AE221" s="562"/>
      <c r="AF221" s="717"/>
      <c r="AG221" s="867"/>
      <c r="AH221" s="773"/>
      <c r="AI221" s="716"/>
      <c r="AJ221" s="773"/>
      <c r="AK221" s="733"/>
      <c r="AL221" s="733"/>
      <c r="AM221" s="733"/>
      <c r="AN221" s="631"/>
      <c r="AO221" s="573"/>
      <c r="AP221" s="805"/>
      <c r="AQ221" s="846"/>
      <c r="AR221" s="846"/>
      <c r="AS221" s="790"/>
      <c r="AT221" s="812"/>
      <c r="AU221" s="597"/>
      <c r="AV221" s="597"/>
      <c r="AW221" s="597"/>
      <c r="AX221" s="597"/>
    </row>
    <row r="222" spans="1:50" ht="30" hidden="1">
      <c r="A222" s="626"/>
      <c r="B222" s="600"/>
      <c r="C222" s="860"/>
      <c r="D222" s="608"/>
      <c r="E222" s="573"/>
      <c r="F222" s="573"/>
      <c r="G222" s="638"/>
      <c r="H222" s="573"/>
      <c r="I222" s="717"/>
      <c r="J222" s="573"/>
      <c r="K222" s="82" t="s">
        <v>379</v>
      </c>
      <c r="L222" s="88" t="s">
        <v>359</v>
      </c>
      <c r="M222" s="595"/>
      <c r="N222" s="572"/>
      <c r="O222" s="574"/>
      <c r="P222" s="612"/>
      <c r="Q222" s="858"/>
      <c r="R222" s="586"/>
      <c r="S222" s="564"/>
      <c r="T222" s="626"/>
      <c r="U222" s="564"/>
      <c r="V222" s="564"/>
      <c r="W222" s="564"/>
      <c r="X222" s="626"/>
      <c r="Y222" s="564"/>
      <c r="Z222" s="564"/>
      <c r="AA222" s="564"/>
      <c r="AB222" s="562"/>
      <c r="AC222" s="562"/>
      <c r="AD222" s="562"/>
      <c r="AE222" s="562"/>
      <c r="AF222" s="717"/>
      <c r="AG222" s="867"/>
      <c r="AH222" s="773"/>
      <c r="AI222" s="716"/>
      <c r="AJ222" s="773"/>
      <c r="AK222" s="733"/>
      <c r="AL222" s="733"/>
      <c r="AM222" s="733"/>
      <c r="AN222" s="631"/>
      <c r="AO222" s="573"/>
      <c r="AP222" s="805"/>
      <c r="AQ222" s="846"/>
      <c r="AR222" s="846"/>
      <c r="AS222" s="790"/>
      <c r="AT222" s="812"/>
      <c r="AU222" s="597"/>
      <c r="AV222" s="597"/>
      <c r="AW222" s="597"/>
      <c r="AX222" s="597"/>
    </row>
    <row r="223" spans="1:50" ht="44.25" hidden="1" customHeight="1">
      <c r="A223" s="626"/>
      <c r="B223" s="600"/>
      <c r="C223" s="860"/>
      <c r="D223" s="608"/>
      <c r="E223" s="573"/>
      <c r="F223" s="573"/>
      <c r="G223" s="638"/>
      <c r="H223" s="573"/>
      <c r="I223" s="717"/>
      <c r="J223" s="573"/>
      <c r="K223" s="82" t="s">
        <v>381</v>
      </c>
      <c r="L223" s="88" t="s">
        <v>359</v>
      </c>
      <c r="M223" s="595"/>
      <c r="N223" s="572"/>
      <c r="O223" s="574"/>
      <c r="P223" s="612"/>
      <c r="Q223" s="858"/>
      <c r="R223" s="586"/>
      <c r="S223" s="564"/>
      <c r="T223" s="626"/>
      <c r="U223" s="564"/>
      <c r="V223" s="564"/>
      <c r="W223" s="564"/>
      <c r="X223" s="626"/>
      <c r="Y223" s="564"/>
      <c r="Z223" s="564"/>
      <c r="AA223" s="564"/>
      <c r="AB223" s="562"/>
      <c r="AC223" s="562"/>
      <c r="AD223" s="562"/>
      <c r="AE223" s="562"/>
      <c r="AF223" s="717"/>
      <c r="AG223" s="867"/>
      <c r="AH223" s="773"/>
      <c r="AI223" s="716"/>
      <c r="AJ223" s="773"/>
      <c r="AK223" s="733"/>
      <c r="AL223" s="733"/>
      <c r="AM223" s="733"/>
      <c r="AN223" s="631"/>
      <c r="AO223" s="573"/>
      <c r="AP223" s="805"/>
      <c r="AQ223" s="846"/>
      <c r="AR223" s="846"/>
      <c r="AS223" s="790"/>
      <c r="AT223" s="812"/>
      <c r="AU223" s="597"/>
      <c r="AV223" s="597"/>
      <c r="AW223" s="597"/>
      <c r="AX223" s="597"/>
    </row>
    <row r="224" spans="1:50" hidden="1">
      <c r="A224" s="626"/>
      <c r="B224" s="600"/>
      <c r="C224" s="592" t="s">
        <v>582</v>
      </c>
      <c r="D224" s="920" t="s">
        <v>583</v>
      </c>
      <c r="E224" s="573"/>
      <c r="F224" s="573"/>
      <c r="G224" s="638"/>
      <c r="H224" s="573"/>
      <c r="I224" s="717"/>
      <c r="J224" s="573"/>
      <c r="K224" s="82" t="s">
        <v>385</v>
      </c>
      <c r="L224" s="88" t="s">
        <v>340</v>
      </c>
      <c r="M224" s="595"/>
      <c r="N224" s="572"/>
      <c r="O224" s="574"/>
      <c r="P224" s="612"/>
      <c r="Q224" s="858"/>
      <c r="R224" s="586"/>
      <c r="S224" s="564"/>
      <c r="T224" s="626"/>
      <c r="U224" s="564"/>
      <c r="V224" s="564"/>
      <c r="W224" s="564"/>
      <c r="X224" s="626"/>
      <c r="Y224" s="564"/>
      <c r="Z224" s="564"/>
      <c r="AA224" s="564"/>
      <c r="AB224" s="562"/>
      <c r="AC224" s="562"/>
      <c r="AD224" s="562"/>
      <c r="AE224" s="562"/>
      <c r="AF224" s="717"/>
      <c r="AG224" s="867"/>
      <c r="AH224" s="773"/>
      <c r="AI224" s="716"/>
      <c r="AJ224" s="773"/>
      <c r="AK224" s="733"/>
      <c r="AL224" s="733"/>
      <c r="AM224" s="733"/>
      <c r="AN224" s="631"/>
      <c r="AO224" s="573"/>
      <c r="AP224" s="805"/>
      <c r="AQ224" s="846"/>
      <c r="AR224" s="846"/>
      <c r="AS224" s="790"/>
      <c r="AT224" s="812"/>
      <c r="AU224" s="597"/>
      <c r="AV224" s="597"/>
      <c r="AW224" s="597"/>
      <c r="AX224" s="597"/>
    </row>
    <row r="225" spans="1:50" hidden="1">
      <c r="A225" s="626"/>
      <c r="B225" s="600"/>
      <c r="C225" s="593"/>
      <c r="D225" s="921"/>
      <c r="E225" s="573"/>
      <c r="F225" s="573"/>
      <c r="G225" s="638"/>
      <c r="H225" s="573"/>
      <c r="I225" s="717"/>
      <c r="J225" s="573"/>
      <c r="K225" s="82" t="s">
        <v>387</v>
      </c>
      <c r="L225" s="88" t="s">
        <v>340</v>
      </c>
      <c r="M225" s="595"/>
      <c r="N225" s="572"/>
      <c r="O225" s="574"/>
      <c r="P225" s="612"/>
      <c r="Q225" s="858"/>
      <c r="R225" s="586"/>
      <c r="S225" s="564"/>
      <c r="T225" s="626"/>
      <c r="U225" s="564"/>
      <c r="V225" s="564"/>
      <c r="W225" s="564"/>
      <c r="X225" s="626"/>
      <c r="Y225" s="564"/>
      <c r="Z225" s="564"/>
      <c r="AA225" s="564"/>
      <c r="AB225" s="563"/>
      <c r="AC225" s="563"/>
      <c r="AD225" s="563"/>
      <c r="AE225" s="563"/>
      <c r="AF225" s="718"/>
      <c r="AG225" s="868"/>
      <c r="AH225" s="773"/>
      <c r="AI225" s="716"/>
      <c r="AJ225" s="773"/>
      <c r="AK225" s="733"/>
      <c r="AL225" s="733"/>
      <c r="AM225" s="733"/>
      <c r="AN225" s="631"/>
      <c r="AO225" s="573"/>
      <c r="AP225" s="806"/>
      <c r="AQ225" s="846"/>
      <c r="AR225" s="846"/>
      <c r="AS225" s="790"/>
      <c r="AT225" s="812"/>
      <c r="AU225" s="597"/>
      <c r="AV225" s="597"/>
      <c r="AW225" s="597"/>
      <c r="AX225" s="597"/>
    </row>
    <row r="226" spans="1:50" ht="15" hidden="1" customHeight="1">
      <c r="A226" s="626"/>
      <c r="B226" s="600"/>
      <c r="C226" s="593"/>
      <c r="D226" s="921"/>
      <c r="E226" s="573"/>
      <c r="F226" s="573"/>
      <c r="G226" s="638" t="s">
        <v>584</v>
      </c>
      <c r="H226" s="573"/>
      <c r="I226" s="717"/>
      <c r="J226" s="573"/>
      <c r="K226" s="82" t="s">
        <v>390</v>
      </c>
      <c r="L226" s="88" t="s">
        <v>340</v>
      </c>
      <c r="M226" s="595"/>
      <c r="N226" s="572"/>
      <c r="O226" s="574"/>
      <c r="P226" s="612"/>
      <c r="Q226" s="638" t="s">
        <v>585</v>
      </c>
      <c r="R226" s="586" t="s">
        <v>343</v>
      </c>
      <c r="S226" s="130" t="s">
        <v>344</v>
      </c>
      <c r="T226" s="131" t="s">
        <v>345</v>
      </c>
      <c r="U226" s="130">
        <f>+IFERROR(VLOOKUP(T226,[3]DATOS!$E$2:$F$17,2,FALSE),"")</f>
        <v>15</v>
      </c>
      <c r="V226" s="564">
        <f>SUM(U226:U232)</f>
        <v>100</v>
      </c>
      <c r="W226" s="564" t="str">
        <f>+IF(AND(V226&lt;=100,V226&gt;=96),"Fuerte",IF(AND(V226&lt;=95,V226&gt;=86),"Moderado",IF(AND(V226&lt;=85,M226&gt;=0),"Débil"," ")))</f>
        <v>Fuerte</v>
      </c>
      <c r="X226" s="626" t="s">
        <v>346</v>
      </c>
      <c r="Y226" s="564" t="str">
        <f>IF(AND(EXACT(W226,"Fuerte"),(EXACT(X226,"Fuerte"))),"Fuerte",IF(AND(EXACT(W226,"Fuerte"),(EXACT(X226,"Moderado"))),"Moderado",IF(AND(EXACT(W226,"Fuerte"),(EXACT(X226,"Débil"))),"Débil",IF(AND(EXACT(W226,"Moderado"),(EXACT(X226,"Fuerte"))),"Moderado",IF(AND(EXACT(W226,"Moderado"),(EXACT(X226,"Moderado"))),"Moderado",IF(AND(EXACT(W226,"Moderado"),(EXACT(X226,"Débil"))),"Débil",IF(AND(EXACT(W226,"Débil"),(EXACT(X226,"Fuerte"))),"Débil",IF(AND(EXACT(W226,"Débil"),(EXACT(X226,"Moderado"))),"Débil",IF(AND(EXACT(W226,"Débil"),(EXACT(X226,"Débil"))),"Débil",)))))))))</f>
        <v>Fuerte</v>
      </c>
      <c r="Z226" s="564">
        <f>IF(Y226="Fuerte",100,IF(Y226="Moderado",50,IF(Y226="Débil",0)))</f>
        <v>100</v>
      </c>
      <c r="AA226" s="564"/>
      <c r="AB226" s="561" t="s">
        <v>38</v>
      </c>
      <c r="AC226" s="854">
        <v>1</v>
      </c>
      <c r="AD226" s="854">
        <v>1</v>
      </c>
      <c r="AE226" s="854">
        <v>1</v>
      </c>
      <c r="AF226" s="719" t="s">
        <v>577</v>
      </c>
      <c r="AG226" s="793" t="s">
        <v>586</v>
      </c>
      <c r="AH226" s="773"/>
      <c r="AI226" s="716"/>
      <c r="AJ226" s="773"/>
      <c r="AK226" s="733"/>
      <c r="AL226" s="733"/>
      <c r="AM226" s="733"/>
      <c r="AN226" s="631"/>
      <c r="AO226" s="573"/>
      <c r="AP226" s="792" t="s">
        <v>587</v>
      </c>
      <c r="AQ226" s="846"/>
      <c r="AR226" s="846"/>
      <c r="AS226" s="790"/>
      <c r="AT226" s="812" t="s">
        <v>588</v>
      </c>
      <c r="AU226" s="597"/>
      <c r="AV226" s="597"/>
      <c r="AW226" s="597"/>
      <c r="AX226" s="597"/>
    </row>
    <row r="227" spans="1:50" hidden="1">
      <c r="A227" s="626"/>
      <c r="B227" s="600"/>
      <c r="C227" s="593"/>
      <c r="D227" s="921"/>
      <c r="E227" s="573"/>
      <c r="F227" s="573"/>
      <c r="G227" s="638"/>
      <c r="H227" s="573"/>
      <c r="I227" s="717"/>
      <c r="J227" s="573"/>
      <c r="K227" s="83" t="s">
        <v>395</v>
      </c>
      <c r="L227" s="88" t="s">
        <v>340</v>
      </c>
      <c r="M227" s="595"/>
      <c r="N227" s="572"/>
      <c r="O227" s="574"/>
      <c r="P227" s="612"/>
      <c r="Q227" s="638"/>
      <c r="R227" s="586"/>
      <c r="S227" s="130" t="s">
        <v>355</v>
      </c>
      <c r="T227" s="131" t="s">
        <v>356</v>
      </c>
      <c r="U227" s="130">
        <f>+IFERROR(VLOOKUP(T227,[3]DATOS!$E$2:$F$17,2,FALSE),"")</f>
        <v>15</v>
      </c>
      <c r="V227" s="564"/>
      <c r="W227" s="564"/>
      <c r="X227" s="626"/>
      <c r="Y227" s="564"/>
      <c r="Z227" s="564"/>
      <c r="AA227" s="564"/>
      <c r="AB227" s="562"/>
      <c r="AC227" s="855"/>
      <c r="AD227" s="855"/>
      <c r="AE227" s="855"/>
      <c r="AF227" s="717"/>
      <c r="AG227" s="771"/>
      <c r="AH227" s="773"/>
      <c r="AI227" s="716"/>
      <c r="AJ227" s="773"/>
      <c r="AK227" s="733"/>
      <c r="AL227" s="733"/>
      <c r="AM227" s="733"/>
      <c r="AN227" s="631"/>
      <c r="AO227" s="573"/>
      <c r="AP227" s="792"/>
      <c r="AQ227" s="846"/>
      <c r="AR227" s="846"/>
      <c r="AS227" s="790"/>
      <c r="AT227" s="812"/>
      <c r="AU227" s="597"/>
      <c r="AV227" s="597"/>
      <c r="AW227" s="597"/>
      <c r="AX227" s="597"/>
    </row>
    <row r="228" spans="1:50" hidden="1">
      <c r="A228" s="626"/>
      <c r="B228" s="600"/>
      <c r="C228" s="593"/>
      <c r="D228" s="921"/>
      <c r="E228" s="573"/>
      <c r="F228" s="573"/>
      <c r="G228" s="638"/>
      <c r="H228" s="573"/>
      <c r="I228" s="717"/>
      <c r="J228" s="573"/>
      <c r="K228" s="83" t="s">
        <v>397</v>
      </c>
      <c r="L228" s="88" t="s">
        <v>340</v>
      </c>
      <c r="M228" s="595"/>
      <c r="N228" s="572"/>
      <c r="O228" s="574"/>
      <c r="P228" s="612"/>
      <c r="Q228" s="638"/>
      <c r="R228" s="586"/>
      <c r="S228" s="130" t="s">
        <v>360</v>
      </c>
      <c r="T228" s="131" t="s">
        <v>361</v>
      </c>
      <c r="U228" s="130">
        <f>+IFERROR(VLOOKUP(T228,[3]DATOS!$E$2:$F$17,2,FALSE),"")</f>
        <v>15</v>
      </c>
      <c r="V228" s="564"/>
      <c r="W228" s="564"/>
      <c r="X228" s="626"/>
      <c r="Y228" s="564"/>
      <c r="Z228" s="564"/>
      <c r="AA228" s="564"/>
      <c r="AB228" s="562"/>
      <c r="AC228" s="855"/>
      <c r="AD228" s="855"/>
      <c r="AE228" s="855"/>
      <c r="AF228" s="717"/>
      <c r="AG228" s="771"/>
      <c r="AH228" s="773"/>
      <c r="AI228" s="716"/>
      <c r="AJ228" s="773"/>
      <c r="AK228" s="733"/>
      <c r="AL228" s="733"/>
      <c r="AM228" s="733"/>
      <c r="AN228" s="631"/>
      <c r="AO228" s="573"/>
      <c r="AP228" s="792"/>
      <c r="AQ228" s="846"/>
      <c r="AR228" s="846"/>
      <c r="AS228" s="790"/>
      <c r="AT228" s="812"/>
      <c r="AU228" s="597"/>
      <c r="AV228" s="597"/>
      <c r="AW228" s="597"/>
      <c r="AX228" s="597"/>
    </row>
    <row r="229" spans="1:50" hidden="1">
      <c r="A229" s="626"/>
      <c r="B229" s="600"/>
      <c r="C229" s="593"/>
      <c r="D229" s="921"/>
      <c r="E229" s="573"/>
      <c r="F229" s="573"/>
      <c r="G229" s="638"/>
      <c r="H229" s="573"/>
      <c r="I229" s="717"/>
      <c r="J229" s="573"/>
      <c r="K229" s="83" t="s">
        <v>398</v>
      </c>
      <c r="L229" s="88" t="s">
        <v>340</v>
      </c>
      <c r="M229" s="595"/>
      <c r="N229" s="572"/>
      <c r="O229" s="574"/>
      <c r="P229" s="612"/>
      <c r="Q229" s="638"/>
      <c r="R229" s="586"/>
      <c r="S229" s="130" t="s">
        <v>364</v>
      </c>
      <c r="T229" s="131" t="s">
        <v>365</v>
      </c>
      <c r="U229" s="130">
        <f>+IFERROR(VLOOKUP(T229,[3]DATOS!$E$2:$F$17,2,FALSE),"")</f>
        <v>15</v>
      </c>
      <c r="V229" s="564"/>
      <c r="W229" s="564"/>
      <c r="X229" s="626"/>
      <c r="Y229" s="564"/>
      <c r="Z229" s="564"/>
      <c r="AA229" s="564"/>
      <c r="AB229" s="562"/>
      <c r="AC229" s="855"/>
      <c r="AD229" s="855"/>
      <c r="AE229" s="855"/>
      <c r="AF229" s="717"/>
      <c r="AG229" s="771"/>
      <c r="AH229" s="773"/>
      <c r="AI229" s="716"/>
      <c r="AJ229" s="773"/>
      <c r="AK229" s="733"/>
      <c r="AL229" s="733"/>
      <c r="AM229" s="733"/>
      <c r="AN229" s="631"/>
      <c r="AO229" s="573"/>
      <c r="AP229" s="792"/>
      <c r="AQ229" s="846"/>
      <c r="AR229" s="846"/>
      <c r="AS229" s="790"/>
      <c r="AT229" s="812"/>
      <c r="AU229" s="597"/>
      <c r="AV229" s="597"/>
      <c r="AW229" s="597"/>
      <c r="AX229" s="597"/>
    </row>
    <row r="230" spans="1:50" ht="27" hidden="1" customHeight="1">
      <c r="A230" s="626"/>
      <c r="B230" s="600"/>
      <c r="C230" s="593"/>
      <c r="D230" s="921"/>
      <c r="E230" s="573"/>
      <c r="F230" s="573"/>
      <c r="G230" s="638"/>
      <c r="H230" s="573"/>
      <c r="I230" s="717"/>
      <c r="J230" s="573"/>
      <c r="K230" s="83" t="s">
        <v>399</v>
      </c>
      <c r="L230" s="88" t="s">
        <v>359</v>
      </c>
      <c r="M230" s="595"/>
      <c r="N230" s="572"/>
      <c r="O230" s="574"/>
      <c r="P230" s="612"/>
      <c r="Q230" s="638"/>
      <c r="R230" s="586"/>
      <c r="S230" s="130" t="s">
        <v>368</v>
      </c>
      <c r="T230" s="131" t="s">
        <v>369</v>
      </c>
      <c r="U230" s="130">
        <f>+IFERROR(VLOOKUP(T230,[3]DATOS!$E$2:$F$17,2,FALSE),"")</f>
        <v>15</v>
      </c>
      <c r="V230" s="564"/>
      <c r="W230" s="564"/>
      <c r="X230" s="626"/>
      <c r="Y230" s="564"/>
      <c r="Z230" s="564"/>
      <c r="AA230" s="564"/>
      <c r="AB230" s="562"/>
      <c r="AC230" s="855"/>
      <c r="AD230" s="855"/>
      <c r="AE230" s="855"/>
      <c r="AF230" s="717"/>
      <c r="AG230" s="771"/>
      <c r="AH230" s="773"/>
      <c r="AI230" s="716"/>
      <c r="AJ230" s="773"/>
      <c r="AK230" s="733"/>
      <c r="AL230" s="733"/>
      <c r="AM230" s="733"/>
      <c r="AN230" s="631"/>
      <c r="AO230" s="573"/>
      <c r="AP230" s="792"/>
      <c r="AQ230" s="846"/>
      <c r="AR230" s="846"/>
      <c r="AS230" s="790"/>
      <c r="AT230" s="812"/>
      <c r="AU230" s="597"/>
      <c r="AV230" s="597"/>
      <c r="AW230" s="597"/>
      <c r="AX230" s="597"/>
    </row>
    <row r="231" spans="1:50" hidden="1">
      <c r="A231" s="626"/>
      <c r="B231" s="600"/>
      <c r="C231" s="593"/>
      <c r="D231" s="921"/>
      <c r="E231" s="573"/>
      <c r="F231" s="573"/>
      <c r="G231" s="638"/>
      <c r="H231" s="573"/>
      <c r="I231" s="717"/>
      <c r="J231" s="573"/>
      <c r="K231" s="83" t="s">
        <v>400</v>
      </c>
      <c r="L231" s="88" t="s">
        <v>340</v>
      </c>
      <c r="M231" s="595"/>
      <c r="N231" s="572"/>
      <c r="O231" s="574"/>
      <c r="P231" s="612"/>
      <c r="Q231" s="638"/>
      <c r="R231" s="586"/>
      <c r="S231" s="130" t="s">
        <v>372</v>
      </c>
      <c r="T231" s="131" t="s">
        <v>373</v>
      </c>
      <c r="U231" s="130">
        <f>+IFERROR(VLOOKUP(T231,[3]DATOS!$E$2:$F$17,2,FALSE),"")</f>
        <v>15</v>
      </c>
      <c r="V231" s="564"/>
      <c r="W231" s="564"/>
      <c r="X231" s="626"/>
      <c r="Y231" s="564"/>
      <c r="Z231" s="564"/>
      <c r="AA231" s="564"/>
      <c r="AB231" s="562"/>
      <c r="AC231" s="855"/>
      <c r="AD231" s="855"/>
      <c r="AE231" s="855"/>
      <c r="AF231" s="717"/>
      <c r="AG231" s="771"/>
      <c r="AH231" s="773"/>
      <c r="AI231" s="716"/>
      <c r="AJ231" s="773"/>
      <c r="AK231" s="733"/>
      <c r="AL231" s="733"/>
      <c r="AM231" s="733"/>
      <c r="AN231" s="631"/>
      <c r="AO231" s="573"/>
      <c r="AP231" s="792"/>
      <c r="AQ231" s="846"/>
      <c r="AR231" s="846"/>
      <c r="AS231" s="790"/>
      <c r="AT231" s="812"/>
      <c r="AU231" s="597"/>
      <c r="AV231" s="597"/>
      <c r="AW231" s="597"/>
      <c r="AX231" s="597"/>
    </row>
    <row r="232" spans="1:50" ht="148.5" hidden="1" customHeight="1">
      <c r="A232" s="626"/>
      <c r="B232" s="600"/>
      <c r="C232" s="593"/>
      <c r="D232" s="921"/>
      <c r="E232" s="573"/>
      <c r="F232" s="573"/>
      <c r="G232" s="638"/>
      <c r="H232" s="573"/>
      <c r="I232" s="717"/>
      <c r="J232" s="573"/>
      <c r="K232" s="83" t="s">
        <v>401</v>
      </c>
      <c r="L232" s="88" t="s">
        <v>359</v>
      </c>
      <c r="M232" s="595"/>
      <c r="N232" s="572"/>
      <c r="O232" s="574"/>
      <c r="P232" s="612"/>
      <c r="Q232" s="638"/>
      <c r="R232" s="586"/>
      <c r="S232" s="130" t="s">
        <v>376</v>
      </c>
      <c r="T232" s="131" t="s">
        <v>377</v>
      </c>
      <c r="U232" s="130">
        <f>+IFERROR(VLOOKUP(T232,[3]DATOS!$E$2:$F$17,2,FALSE),"")</f>
        <v>10</v>
      </c>
      <c r="V232" s="564"/>
      <c r="W232" s="564"/>
      <c r="X232" s="626"/>
      <c r="Y232" s="564"/>
      <c r="Z232" s="564"/>
      <c r="AA232" s="564"/>
      <c r="AB232" s="562"/>
      <c r="AC232" s="855"/>
      <c r="AD232" s="855"/>
      <c r="AE232" s="855"/>
      <c r="AF232" s="717"/>
      <c r="AG232" s="771"/>
      <c r="AH232" s="773"/>
      <c r="AI232" s="716"/>
      <c r="AJ232" s="773"/>
      <c r="AK232" s="733"/>
      <c r="AL232" s="733"/>
      <c r="AM232" s="733"/>
      <c r="AN232" s="631"/>
      <c r="AO232" s="573"/>
      <c r="AP232" s="792"/>
      <c r="AQ232" s="846"/>
      <c r="AR232" s="846"/>
      <c r="AS232" s="790"/>
      <c r="AT232" s="812"/>
      <c r="AU232" s="597"/>
      <c r="AV232" s="597"/>
      <c r="AW232" s="597"/>
      <c r="AX232" s="597"/>
    </row>
    <row r="233" spans="1:50" ht="51.75" customHeight="1">
      <c r="A233" s="626"/>
      <c r="B233" s="600"/>
      <c r="C233" s="594"/>
      <c r="D233" s="922"/>
      <c r="E233" s="573"/>
      <c r="F233" s="573"/>
      <c r="G233" s="638"/>
      <c r="H233" s="573"/>
      <c r="I233" s="718"/>
      <c r="J233" s="573"/>
      <c r="K233" s="83" t="s">
        <v>402</v>
      </c>
      <c r="L233" s="88" t="s">
        <v>359</v>
      </c>
      <c r="M233" s="595"/>
      <c r="N233" s="572"/>
      <c r="O233" s="574"/>
      <c r="P233" s="612"/>
      <c r="Q233" s="638"/>
      <c r="R233" s="586"/>
      <c r="S233" s="130"/>
      <c r="T233" s="131"/>
      <c r="U233" s="130"/>
      <c r="V233" s="564"/>
      <c r="W233" s="564"/>
      <c r="X233" s="626"/>
      <c r="Y233" s="564"/>
      <c r="Z233" s="564"/>
      <c r="AA233" s="564"/>
      <c r="AB233" s="563"/>
      <c r="AC233" s="856"/>
      <c r="AD233" s="856"/>
      <c r="AE233" s="856"/>
      <c r="AF233" s="718"/>
      <c r="AG233" s="715"/>
      <c r="AH233" s="773"/>
      <c r="AI233" s="716"/>
      <c r="AJ233" s="773"/>
      <c r="AK233" s="733"/>
      <c r="AL233" s="733"/>
      <c r="AM233" s="733"/>
      <c r="AN233" s="631"/>
      <c r="AO233" s="573"/>
      <c r="AP233" s="792"/>
      <c r="AQ233" s="846"/>
      <c r="AR233" s="846"/>
      <c r="AS233" s="790"/>
      <c r="AT233" s="812"/>
      <c r="AU233" s="597"/>
      <c r="AV233" s="597"/>
      <c r="AW233" s="597"/>
      <c r="AX233" s="597"/>
    </row>
    <row r="234" spans="1:50" ht="133.5" customHeight="1">
      <c r="A234" s="588">
        <v>13</v>
      </c>
      <c r="B234" s="833" t="s">
        <v>505</v>
      </c>
      <c r="C234" s="914" t="s">
        <v>589</v>
      </c>
      <c r="D234" s="914" t="s">
        <v>590</v>
      </c>
      <c r="E234" s="881" t="s">
        <v>591</v>
      </c>
      <c r="F234" s="588" t="s">
        <v>334</v>
      </c>
      <c r="G234" s="916" t="s">
        <v>592</v>
      </c>
      <c r="H234" s="588" t="s">
        <v>593</v>
      </c>
      <c r="I234" s="919" t="s">
        <v>210</v>
      </c>
      <c r="J234" s="586" t="s">
        <v>338</v>
      </c>
      <c r="K234" s="470" t="s">
        <v>339</v>
      </c>
      <c r="L234" s="88" t="s">
        <v>340</v>
      </c>
      <c r="M234" s="595">
        <f>COUNTIF(L234:L252,"Si")</f>
        <v>10</v>
      </c>
      <c r="N234" s="572" t="str">
        <f>+IF(AND(M234&lt;6,M234&gt;0),"Moderado",IF(AND(M234&lt;12,M234&gt;5),"Mayor",IF(AND(M234&lt;20,M234&gt;11),"Catastrófico","Responda las Preguntas de Impacto")))</f>
        <v>Mayor</v>
      </c>
      <c r="O234" s="574" t="str">
        <f>IF(AND(EXACT(J234,"Rara vez"),(EXACT(N234,"Moderado"))),"Moderado",IF(AND(EXACT(J234,"Rara vez"),(EXACT(N234,"Mayor"))),"Alto",IF(AND(EXACT(J234,"Rara vez"),(EXACT(N234,"Catastrófico"))),"Extremo",IF(AND(EXACT(J234,"Improbable"),(EXACT(N234,"Moderado"))),"Moderado",IF(AND(EXACT(J234,"Improbable"),(EXACT(N234,"Mayor"))),"Alto",IF(AND(EXACT(J234,"Improbable"),(EXACT(N234,"Catastrófico"))),"Extremo",IF(AND(EXACT(J234,"Posible"),(EXACT(N234,"Moderado"))),"Alto",IF(AND(EXACT(J234,"Posible"),(EXACT(N234,"Mayor"))),"Extremo",IF(AND(EXACT(J234,"Posible"),(EXACT(N234,"Catastrófico"))),"Extremo",IF(AND(EXACT(J234,"Probable"),(EXACT(N234,"Moderado"))),"Alto",IF(AND(EXACT(J234,"Probable"),(EXACT(N234,"Mayor"))),"Extremo",IF(AND(EXACT(J234,"Probable"),(EXACT(N234,"Catastrófico"))),"Extremo",IF(AND(EXACT(J234,"Casi Seguro"),(EXACT(N234,"Moderado"))),"Extremo",IF(AND(EXACT(J234,"Casi Seguro"),(EXACT(N234,"Mayor"))),"Extremo",IF(AND(EXACT(J234,"Casi Seguro"),(EXACT(N234,"Catastrófico"))),"Extremo","")))))))))))))))</f>
        <v>Alto</v>
      </c>
      <c r="P234" s="573" t="s">
        <v>341</v>
      </c>
      <c r="Q234" s="923" t="s">
        <v>594</v>
      </c>
      <c r="R234" s="586" t="s">
        <v>343</v>
      </c>
      <c r="S234" s="130" t="s">
        <v>344</v>
      </c>
      <c r="T234" s="131" t="s">
        <v>345</v>
      </c>
      <c r="U234" s="130">
        <f>+IFERROR(VLOOKUP(T234,[3]DATOS!$E$2:$F$17,2,FALSE),"")</f>
        <v>15</v>
      </c>
      <c r="V234" s="564">
        <f>SUM(U234:U240)</f>
        <v>100</v>
      </c>
      <c r="W234" s="564" t="str">
        <f>+IF(AND(V234&lt;=100,V234&gt;=96),"Fuerte",IF(AND(V234&lt;=95,V234&gt;=86),"Moderado",IF(AND(V234&lt;=85,M234&gt;=0),"Débil"," ")))</f>
        <v>Fuerte</v>
      </c>
      <c r="X234" s="626" t="s">
        <v>346</v>
      </c>
      <c r="Y234" s="564" t="str">
        <f>IF(AND(EXACT(W234,"Fuerte"),(EXACT(X234,"Fuerte"))),"Fuerte",IF(AND(EXACT(W234,"Fuerte"),(EXACT(X234,"Moderado"))),"Moderado",IF(AND(EXACT(W234,"Fuerte"),(EXACT(X234,"Débil"))),"Débil",IF(AND(EXACT(W234,"Moderado"),(EXACT(X234,"Fuerte"))),"Moderado",IF(AND(EXACT(W234,"Moderado"),(EXACT(X234,"Moderado"))),"Moderado",IF(AND(EXACT(W234,"Moderado"),(EXACT(X234,"Débil"))),"Débil",IF(AND(EXACT(W234,"Débil"),(EXACT(X234,"Fuerte"))),"Débil",IF(AND(EXACT(W234,"Débil"),(EXACT(X234,"Moderado"))),"Débil",IF(AND(EXACT(W234,"Débil"),(EXACT(X234,"Débil"))),"Débil",)))))))))</f>
        <v>Fuerte</v>
      </c>
      <c r="Z234" s="564">
        <f>IF(Y234="Fuerte",100,IF(Y234="Moderado",50,IF(Y234="Débil",0)))</f>
        <v>100</v>
      </c>
      <c r="AA234" s="564">
        <f>AVERAGE(Z234:Z252)</f>
        <v>100</v>
      </c>
      <c r="AB234" s="633" t="s">
        <v>22</v>
      </c>
      <c r="AC234" s="853">
        <v>0.33</v>
      </c>
      <c r="AD234" s="853">
        <v>0.33</v>
      </c>
      <c r="AE234" s="853">
        <v>0.34</v>
      </c>
      <c r="AF234" s="573" t="s">
        <v>595</v>
      </c>
      <c r="AG234" s="716" t="s">
        <v>596</v>
      </c>
      <c r="AH234" s="773" t="str">
        <f>+IF(AA234=100,"Fuerte",IF(AND(AA234&lt;=99,AA234&gt;=50),"Moderado",IF(AA234&lt;50,"Débil"," ")))</f>
        <v>Fuerte</v>
      </c>
      <c r="AI234" s="716" t="s">
        <v>349</v>
      </c>
      <c r="AJ234" s="773" t="s">
        <v>349</v>
      </c>
      <c r="AK234" s="733" t="str">
        <f>IF(AND(OR(AJ234="Directamente",AJ234="Indirectamente",AJ234="No Disminuye"),(AH234="Fuerte"),(AI234="Directamente"),(OR(J234="Rara vez",J234="Improbable",J234="Posible"))),"Rara vez",IF(AND(OR(AJ234="Directamente",AJ234="Indirectamente",AJ234="No Disminuye"),(AH234="Fuerte"),(AI234="Directamente"),(J234="Probable")),"Improbable",IF(AND(OR(AJ234="Directamente",AJ234="Indirectamente",AJ234="No Disminuye"),(AH234="Fuerte"),(AI234="Directamente"),(J234="Casi Seguro")),"Posible",IF(AND(AJ234="Directamente",AI234="No disminuye",AH234="Fuerte"),J234,IF(AND(OR(AJ234="Directamente",AJ234="Indirectamente",AJ234="No Disminuye"),AH234="Moderado",AI234="Directamente",(OR(J234="Rara vez",J234="Improbable"))),"Rara vez",IF(AND(OR(AJ234="Directamente",AJ234="Indirectamente",AJ234="No Disminuye"),(AH234="Moderado"),(AI234="Directamente"),(J234="Posible")),"Improbable",IF(AND(OR(AJ234="Directamente",AJ234="Indirectamente",AJ234="No Disminuye"),(AH234="Moderado"),(AI234="Directamente"),(J234="Probable")),"Posible",IF(AND(OR(AJ234="Directamente",AJ234="Indirectamente",AJ234="No Disminuye"),(AH234="Moderado"),(AI234="Directamente"),(J234="Casi Seguro")),"Probable",IF(AND(AJ234="Directamente",AI234="No disminuye",AH234="Moderado"),J234,IF(AH234="Débil",J234," ESTA COMBINACION NO ESTÁ CONTEMPLADA EN LA METODOLOGÍA "))))))))))</f>
        <v>Rara vez</v>
      </c>
      <c r="AL234" s="733" t="str">
        <f>IF(AND(OR(AJ234="Directamente",AJ234="Indirectamente",AJ234="No Disminuye"),AH234="Moderado",AI234="Directamente",(OR(J234="Raro",J234="Improbable"))),"Raro",IF(AND(OR(AJ234="Directamente",AJ234="Indirectamente",AJ234="No Disminuye"),(AH234="Moderado"),(AI234="Directamente"),(J234="Posible")),"Improbable",IF(AND(OR(AJ234="Directamente",AJ234="Indirectamente",AJ234="No Disminuye"),(AH234="Moderado"),(AI234="Directamente"),(J234="Probable")),"Posible",IF(AND(OR(AJ234="Directamente",AJ234="Indirectamente",AJ234="No Disminuye"),(AH234="Moderado"),(AI234="Directamente"),(J234="Casi Seguro")),"Probable",IF(AND(AJ234="Directamente",AI234="No disminuye",AH234="Moderado"),J234," ")))))</f>
        <v xml:space="preserve"> </v>
      </c>
      <c r="AM234" s="733" t="str">
        <f>N234</f>
        <v>Mayor</v>
      </c>
      <c r="AN234" s="733" t="str">
        <f>IF(AND(EXACT(AK234,"Rara vez"),(EXACT(AM234,"Moderado"))),"Moderado",IF(AND(EXACT(AK234,"Rara vez"),(EXACT(AM234,"Mayor"))),"Alto",IF(AND(EXACT(AK234,"Rara vez"),(EXACT(AM234,"Catastrófico"))),"Extremo",IF(AND(EXACT(AK234,"Improbable"),(EXACT(AM234,"Moderado"))),"Moderado",IF(AND(EXACT(AK234,"Improbable"),(EXACT(AM234,"Mayor"))),"Alto",IF(AND(EXACT(AK234,"Improbable"),(EXACT(AM234,"Catastrófico"))),"Extremo",IF(AND(EXACT(AK234,"Posible"),(EXACT(AM234,"Moderado"))),"Alto",IF(AND(EXACT(AK234,"Posible"),(EXACT(AM234,"Mayor"))),"Extremo",IF(AND(EXACT(AK234,"Posible"),(EXACT(AM234,"Catastrófico"))),"Extremo",IF(AND(EXACT(AK234,"Probable"),(EXACT(AM234,"Moderado"))),"Alto",IF(AND(EXACT(AK234,"Probable"),(EXACT(AM234,"Mayor"))),"Extremo",IF(AND(EXACT(AK234,"Probable"),(EXACT(AM234,"Catastrófico"))),"Extremo",IF(AND(EXACT(AK234,"Casi Seguro"),(EXACT(AM234,"Moderado"))),"Extremo",IF(AND(EXACT(AK234,"Casi Seguro"),(EXACT(AM234,"Mayor"))),"Extremo",IF(AND(EXACT(AK234,"Casi Seguro"),(EXACT(AM234,"Catastrófico"))),"Extremo","")))))))))))))))</f>
        <v>Alto</v>
      </c>
      <c r="AO234" s="573" t="s">
        <v>341</v>
      </c>
      <c r="AP234" s="844" t="s">
        <v>597</v>
      </c>
      <c r="AQ234" s="788">
        <v>45292</v>
      </c>
      <c r="AR234" s="788">
        <v>45657</v>
      </c>
      <c r="AS234" s="790" t="s">
        <v>598</v>
      </c>
      <c r="AT234" s="719" t="s">
        <v>599</v>
      </c>
      <c r="AU234" s="924"/>
      <c r="AV234" s="924"/>
      <c r="AW234" s="924"/>
      <c r="AX234" s="597"/>
    </row>
    <row r="235" spans="1:50" hidden="1">
      <c r="A235" s="589"/>
      <c r="B235" s="834"/>
      <c r="C235" s="915"/>
      <c r="D235" s="915"/>
      <c r="E235" s="882"/>
      <c r="F235" s="589"/>
      <c r="G235" s="917"/>
      <c r="H235" s="589"/>
      <c r="I235" s="586"/>
      <c r="J235" s="586"/>
      <c r="K235" s="470" t="s">
        <v>354</v>
      </c>
      <c r="L235" s="88" t="s">
        <v>340</v>
      </c>
      <c r="M235" s="595"/>
      <c r="N235" s="572"/>
      <c r="O235" s="574"/>
      <c r="P235" s="573"/>
      <c r="Q235" s="923"/>
      <c r="R235" s="586"/>
      <c r="S235" s="130" t="s">
        <v>355</v>
      </c>
      <c r="T235" s="131" t="s">
        <v>356</v>
      </c>
      <c r="U235" s="130">
        <f>+IFERROR(VLOOKUP(T235,[3]DATOS!$E$2:$F$17,2,FALSE),"")</f>
        <v>15</v>
      </c>
      <c r="V235" s="564"/>
      <c r="W235" s="564"/>
      <c r="X235" s="626"/>
      <c r="Y235" s="564"/>
      <c r="Z235" s="564"/>
      <c r="AA235" s="564"/>
      <c r="AB235" s="633"/>
      <c r="AC235" s="633"/>
      <c r="AD235" s="633"/>
      <c r="AE235" s="633"/>
      <c r="AF235" s="573"/>
      <c r="AG235" s="716"/>
      <c r="AH235" s="773"/>
      <c r="AI235" s="716"/>
      <c r="AJ235" s="773"/>
      <c r="AK235" s="733"/>
      <c r="AL235" s="733"/>
      <c r="AM235" s="733"/>
      <c r="AN235" s="733"/>
      <c r="AO235" s="573"/>
      <c r="AP235" s="845"/>
      <c r="AQ235" s="788"/>
      <c r="AR235" s="788"/>
      <c r="AS235" s="790"/>
      <c r="AT235" s="717"/>
      <c r="AU235" s="925"/>
      <c r="AV235" s="925"/>
      <c r="AW235" s="925"/>
      <c r="AX235" s="597"/>
    </row>
    <row r="236" spans="1:50" ht="30" hidden="1" customHeight="1">
      <c r="A236" s="589"/>
      <c r="B236" s="834"/>
      <c r="C236" s="915"/>
      <c r="D236" s="915"/>
      <c r="E236" s="882"/>
      <c r="F236" s="589"/>
      <c r="G236" s="917"/>
      <c r="H236" s="589"/>
      <c r="I236" s="586"/>
      <c r="J236" s="586"/>
      <c r="K236" s="470" t="s">
        <v>358</v>
      </c>
      <c r="L236" s="88" t="s">
        <v>359</v>
      </c>
      <c r="M236" s="595"/>
      <c r="N236" s="572"/>
      <c r="O236" s="574"/>
      <c r="P236" s="573"/>
      <c r="Q236" s="923"/>
      <c r="R236" s="586"/>
      <c r="S236" s="130" t="s">
        <v>360</v>
      </c>
      <c r="T236" s="131" t="s">
        <v>361</v>
      </c>
      <c r="U236" s="130">
        <f>+IFERROR(VLOOKUP(T236,[3]DATOS!$E$2:$F$17,2,FALSE),"")</f>
        <v>15</v>
      </c>
      <c r="V236" s="564"/>
      <c r="W236" s="564"/>
      <c r="X236" s="626"/>
      <c r="Y236" s="564"/>
      <c r="Z236" s="564"/>
      <c r="AA236" s="564"/>
      <c r="AB236" s="633"/>
      <c r="AC236" s="633"/>
      <c r="AD236" s="633"/>
      <c r="AE236" s="633"/>
      <c r="AF236" s="573"/>
      <c r="AG236" s="716"/>
      <c r="AH236" s="773"/>
      <c r="AI236" s="716"/>
      <c r="AJ236" s="773"/>
      <c r="AK236" s="733"/>
      <c r="AL236" s="733"/>
      <c r="AM236" s="733"/>
      <c r="AN236" s="733"/>
      <c r="AO236" s="573"/>
      <c r="AP236" s="845"/>
      <c r="AQ236" s="788"/>
      <c r="AR236" s="788"/>
      <c r="AS236" s="790"/>
      <c r="AT236" s="717"/>
      <c r="AU236" s="925"/>
      <c r="AV236" s="925"/>
      <c r="AW236" s="925"/>
      <c r="AX236" s="597"/>
    </row>
    <row r="237" spans="1:50" hidden="1">
      <c r="A237" s="589"/>
      <c r="B237" s="834"/>
      <c r="C237" s="915"/>
      <c r="D237" s="915"/>
      <c r="E237" s="882"/>
      <c r="F237" s="589"/>
      <c r="G237" s="917"/>
      <c r="H237" s="589"/>
      <c r="I237" s="586"/>
      <c r="J237" s="586"/>
      <c r="K237" s="470" t="s">
        <v>363</v>
      </c>
      <c r="L237" s="88" t="s">
        <v>359</v>
      </c>
      <c r="M237" s="595"/>
      <c r="N237" s="572"/>
      <c r="O237" s="574"/>
      <c r="P237" s="573"/>
      <c r="Q237" s="923"/>
      <c r="R237" s="586"/>
      <c r="S237" s="130" t="s">
        <v>364</v>
      </c>
      <c r="T237" s="131" t="s">
        <v>365</v>
      </c>
      <c r="U237" s="130">
        <f>+IFERROR(VLOOKUP(T237,[3]DATOS!$E$2:$F$17,2,FALSE),"")</f>
        <v>15</v>
      </c>
      <c r="V237" s="564"/>
      <c r="W237" s="564"/>
      <c r="X237" s="626"/>
      <c r="Y237" s="564"/>
      <c r="Z237" s="564"/>
      <c r="AA237" s="564"/>
      <c r="AB237" s="633"/>
      <c r="AC237" s="633"/>
      <c r="AD237" s="633"/>
      <c r="AE237" s="633"/>
      <c r="AF237" s="573"/>
      <c r="AG237" s="716"/>
      <c r="AH237" s="773"/>
      <c r="AI237" s="716"/>
      <c r="AJ237" s="773"/>
      <c r="AK237" s="733"/>
      <c r="AL237" s="733"/>
      <c r="AM237" s="733"/>
      <c r="AN237" s="733"/>
      <c r="AO237" s="573"/>
      <c r="AP237" s="845"/>
      <c r="AQ237" s="788"/>
      <c r="AR237" s="788"/>
      <c r="AS237" s="790"/>
      <c r="AT237" s="717"/>
      <c r="AU237" s="925"/>
      <c r="AV237" s="925"/>
      <c r="AW237" s="925"/>
      <c r="AX237" s="597"/>
    </row>
    <row r="238" spans="1:50" ht="27.95" hidden="1" customHeight="1">
      <c r="A238" s="589"/>
      <c r="B238" s="834"/>
      <c r="C238" s="915"/>
      <c r="D238" s="915"/>
      <c r="E238" s="882"/>
      <c r="F238" s="589"/>
      <c r="G238" s="917"/>
      <c r="H238" s="589"/>
      <c r="I238" s="586"/>
      <c r="J238" s="586"/>
      <c r="K238" s="470" t="s">
        <v>367</v>
      </c>
      <c r="L238" s="88" t="s">
        <v>340</v>
      </c>
      <c r="M238" s="595"/>
      <c r="N238" s="572"/>
      <c r="O238" s="574"/>
      <c r="P238" s="573"/>
      <c r="Q238" s="923"/>
      <c r="R238" s="586"/>
      <c r="S238" s="130" t="s">
        <v>368</v>
      </c>
      <c r="T238" s="131" t="s">
        <v>369</v>
      </c>
      <c r="U238" s="130">
        <f>+IFERROR(VLOOKUP(T238,[3]DATOS!$E$2:$F$17,2,FALSE),"")</f>
        <v>15</v>
      </c>
      <c r="V238" s="564"/>
      <c r="W238" s="564"/>
      <c r="X238" s="626"/>
      <c r="Y238" s="564"/>
      <c r="Z238" s="564"/>
      <c r="AA238" s="564"/>
      <c r="AB238" s="633"/>
      <c r="AC238" s="633"/>
      <c r="AD238" s="633"/>
      <c r="AE238" s="633"/>
      <c r="AF238" s="573"/>
      <c r="AG238" s="716"/>
      <c r="AH238" s="773"/>
      <c r="AI238" s="716"/>
      <c r="AJ238" s="773"/>
      <c r="AK238" s="733"/>
      <c r="AL238" s="733"/>
      <c r="AM238" s="733"/>
      <c r="AN238" s="733"/>
      <c r="AO238" s="573"/>
      <c r="AP238" s="845"/>
      <c r="AQ238" s="788"/>
      <c r="AR238" s="788"/>
      <c r="AS238" s="790"/>
      <c r="AT238" s="717"/>
      <c r="AU238" s="925"/>
      <c r="AV238" s="925"/>
      <c r="AW238" s="925"/>
      <c r="AX238" s="597"/>
    </row>
    <row r="239" spans="1:50" hidden="1">
      <c r="A239" s="589"/>
      <c r="B239" s="834"/>
      <c r="C239" s="915"/>
      <c r="D239" s="915"/>
      <c r="E239" s="882"/>
      <c r="F239" s="589"/>
      <c r="G239" s="917"/>
      <c r="H239" s="589"/>
      <c r="I239" s="586"/>
      <c r="J239" s="586"/>
      <c r="K239" s="470" t="s">
        <v>371</v>
      </c>
      <c r="L239" s="88" t="s">
        <v>340</v>
      </c>
      <c r="M239" s="595"/>
      <c r="N239" s="572"/>
      <c r="O239" s="574"/>
      <c r="P239" s="573"/>
      <c r="Q239" s="923"/>
      <c r="R239" s="586"/>
      <c r="S239" s="130" t="s">
        <v>372</v>
      </c>
      <c r="T239" s="131" t="s">
        <v>373</v>
      </c>
      <c r="U239" s="130">
        <f>+IFERROR(VLOOKUP(T239,[3]DATOS!$E$2:$F$17,2,FALSE),"")</f>
        <v>15</v>
      </c>
      <c r="V239" s="564"/>
      <c r="W239" s="564"/>
      <c r="X239" s="626"/>
      <c r="Y239" s="564"/>
      <c r="Z239" s="564"/>
      <c r="AA239" s="564"/>
      <c r="AB239" s="633"/>
      <c r="AC239" s="633"/>
      <c r="AD239" s="633"/>
      <c r="AE239" s="633"/>
      <c r="AF239" s="573"/>
      <c r="AG239" s="716"/>
      <c r="AH239" s="773"/>
      <c r="AI239" s="716"/>
      <c r="AJ239" s="773"/>
      <c r="AK239" s="733"/>
      <c r="AL239" s="733"/>
      <c r="AM239" s="733"/>
      <c r="AN239" s="733"/>
      <c r="AO239" s="573"/>
      <c r="AP239" s="845"/>
      <c r="AQ239" s="788"/>
      <c r="AR239" s="788"/>
      <c r="AS239" s="790"/>
      <c r="AT239" s="717"/>
      <c r="AU239" s="925"/>
      <c r="AV239" s="925"/>
      <c r="AW239" s="925"/>
      <c r="AX239" s="597"/>
    </row>
    <row r="240" spans="1:50" hidden="1">
      <c r="A240" s="589"/>
      <c r="B240" s="834"/>
      <c r="C240" s="915"/>
      <c r="D240" s="915"/>
      <c r="E240" s="882"/>
      <c r="F240" s="589"/>
      <c r="G240" s="917"/>
      <c r="H240" s="589"/>
      <c r="I240" s="586"/>
      <c r="J240" s="586"/>
      <c r="K240" s="470" t="s">
        <v>375</v>
      </c>
      <c r="L240" s="88" t="s">
        <v>359</v>
      </c>
      <c r="M240" s="595"/>
      <c r="N240" s="572"/>
      <c r="O240" s="574"/>
      <c r="P240" s="573"/>
      <c r="Q240" s="923"/>
      <c r="R240" s="586"/>
      <c r="S240" s="130" t="s">
        <v>376</v>
      </c>
      <c r="T240" s="131" t="s">
        <v>377</v>
      </c>
      <c r="U240" s="130">
        <f>+IFERROR(VLOOKUP(T240,[3]DATOS!$E$2:$F$17,2,FALSE),"")</f>
        <v>10</v>
      </c>
      <c r="V240" s="564"/>
      <c r="W240" s="564"/>
      <c r="X240" s="626"/>
      <c r="Y240" s="564"/>
      <c r="Z240" s="564"/>
      <c r="AA240" s="564"/>
      <c r="AB240" s="633"/>
      <c r="AC240" s="633"/>
      <c r="AD240" s="633"/>
      <c r="AE240" s="633"/>
      <c r="AF240" s="573"/>
      <c r="AG240" s="716"/>
      <c r="AH240" s="773"/>
      <c r="AI240" s="716"/>
      <c r="AJ240" s="773"/>
      <c r="AK240" s="733"/>
      <c r="AL240" s="733"/>
      <c r="AM240" s="733"/>
      <c r="AN240" s="733"/>
      <c r="AO240" s="573"/>
      <c r="AP240" s="845"/>
      <c r="AQ240" s="788"/>
      <c r="AR240" s="788"/>
      <c r="AS240" s="790"/>
      <c r="AT240" s="717"/>
      <c r="AU240" s="925"/>
      <c r="AV240" s="925"/>
      <c r="AW240" s="925"/>
      <c r="AX240" s="597"/>
    </row>
    <row r="241" spans="1:50" ht="45.95" hidden="1" customHeight="1">
      <c r="A241" s="589"/>
      <c r="B241" s="834"/>
      <c r="C241" s="915"/>
      <c r="D241" s="915"/>
      <c r="E241" s="882"/>
      <c r="F241" s="589"/>
      <c r="G241" s="917"/>
      <c r="H241" s="589"/>
      <c r="I241" s="586"/>
      <c r="J241" s="586"/>
      <c r="K241" s="470" t="s">
        <v>379</v>
      </c>
      <c r="L241" s="88" t="s">
        <v>359</v>
      </c>
      <c r="M241" s="595"/>
      <c r="N241" s="572"/>
      <c r="O241" s="574"/>
      <c r="P241" s="573"/>
      <c r="Q241" s="923"/>
      <c r="R241" s="586"/>
      <c r="S241" s="564"/>
      <c r="T241" s="626"/>
      <c r="U241" s="564"/>
      <c r="V241" s="564"/>
      <c r="W241" s="564"/>
      <c r="X241" s="626"/>
      <c r="Y241" s="564"/>
      <c r="Z241" s="564"/>
      <c r="AA241" s="564"/>
      <c r="AB241" s="633"/>
      <c r="AC241" s="633"/>
      <c r="AD241" s="633"/>
      <c r="AE241" s="633"/>
      <c r="AF241" s="573"/>
      <c r="AG241" s="716"/>
      <c r="AH241" s="773"/>
      <c r="AI241" s="716"/>
      <c r="AJ241" s="773"/>
      <c r="AK241" s="733"/>
      <c r="AL241" s="733"/>
      <c r="AM241" s="733"/>
      <c r="AN241" s="733"/>
      <c r="AO241" s="573"/>
      <c r="AP241" s="845"/>
      <c r="AQ241" s="788"/>
      <c r="AR241" s="788"/>
      <c r="AS241" s="790"/>
      <c r="AT241" s="717"/>
      <c r="AU241" s="925"/>
      <c r="AV241" s="925"/>
      <c r="AW241" s="925"/>
      <c r="AX241" s="597"/>
    </row>
    <row r="242" spans="1:50" ht="106.5" hidden="1" customHeight="1">
      <c r="A242" s="589"/>
      <c r="B242" s="834"/>
      <c r="C242" s="915"/>
      <c r="D242" s="915"/>
      <c r="E242" s="882"/>
      <c r="F242" s="589"/>
      <c r="G242" s="917"/>
      <c r="H242" s="589"/>
      <c r="I242" s="586"/>
      <c r="J242" s="586"/>
      <c r="K242" s="470" t="s">
        <v>381</v>
      </c>
      <c r="L242" s="88" t="s">
        <v>359</v>
      </c>
      <c r="M242" s="595"/>
      <c r="N242" s="572"/>
      <c r="O242" s="574"/>
      <c r="P242" s="573"/>
      <c r="Q242" s="923"/>
      <c r="R242" s="586"/>
      <c r="S242" s="564"/>
      <c r="T242" s="626"/>
      <c r="U242" s="564"/>
      <c r="V242" s="564"/>
      <c r="W242" s="564"/>
      <c r="X242" s="626"/>
      <c r="Y242" s="564"/>
      <c r="Z242" s="564"/>
      <c r="AA242" s="564"/>
      <c r="AB242" s="633"/>
      <c r="AC242" s="633"/>
      <c r="AD242" s="633"/>
      <c r="AE242" s="633"/>
      <c r="AF242" s="573"/>
      <c r="AG242" s="716"/>
      <c r="AH242" s="773"/>
      <c r="AI242" s="716"/>
      <c r="AJ242" s="773"/>
      <c r="AK242" s="733"/>
      <c r="AL242" s="733"/>
      <c r="AM242" s="733"/>
      <c r="AN242" s="733"/>
      <c r="AO242" s="573"/>
      <c r="AP242" s="845"/>
      <c r="AQ242" s="788"/>
      <c r="AR242" s="788"/>
      <c r="AS242" s="790"/>
      <c r="AT242" s="717"/>
      <c r="AU242" s="925"/>
      <c r="AV242" s="925"/>
      <c r="AW242" s="925"/>
      <c r="AX242" s="597"/>
    </row>
    <row r="243" spans="1:50" hidden="1">
      <c r="A243" s="589"/>
      <c r="B243" s="834"/>
      <c r="C243" s="861" t="s">
        <v>600</v>
      </c>
      <c r="D243" s="861" t="s">
        <v>601</v>
      </c>
      <c r="E243" s="882"/>
      <c r="F243" s="589"/>
      <c r="G243" s="917"/>
      <c r="H243" s="589"/>
      <c r="I243" s="586"/>
      <c r="J243" s="586"/>
      <c r="K243" s="470" t="s">
        <v>385</v>
      </c>
      <c r="L243" s="88" t="s">
        <v>340</v>
      </c>
      <c r="M243" s="595"/>
      <c r="N243" s="572"/>
      <c r="O243" s="574"/>
      <c r="P243" s="573"/>
      <c r="Q243" s="923"/>
      <c r="R243" s="586"/>
      <c r="S243" s="564"/>
      <c r="T243" s="626"/>
      <c r="U243" s="564"/>
      <c r="V243" s="564"/>
      <c r="W243" s="564"/>
      <c r="X243" s="626"/>
      <c r="Y243" s="564"/>
      <c r="Z243" s="564"/>
      <c r="AA243" s="564"/>
      <c r="AB243" s="633"/>
      <c r="AC243" s="633"/>
      <c r="AD243" s="633"/>
      <c r="AE243" s="633"/>
      <c r="AF243" s="573"/>
      <c r="AG243" s="716"/>
      <c r="AH243" s="773"/>
      <c r="AI243" s="716"/>
      <c r="AJ243" s="773"/>
      <c r="AK243" s="733"/>
      <c r="AL243" s="733"/>
      <c r="AM243" s="733"/>
      <c r="AN243" s="733"/>
      <c r="AO243" s="573"/>
      <c r="AP243" s="845"/>
      <c r="AQ243" s="788"/>
      <c r="AR243" s="788"/>
      <c r="AS243" s="790"/>
      <c r="AT243" s="717"/>
      <c r="AU243" s="925"/>
      <c r="AV243" s="925"/>
      <c r="AW243" s="925"/>
      <c r="AX243" s="597"/>
    </row>
    <row r="244" spans="1:50" hidden="1">
      <c r="A244" s="589"/>
      <c r="B244" s="834"/>
      <c r="C244" s="862"/>
      <c r="D244" s="862"/>
      <c r="E244" s="882"/>
      <c r="F244" s="589"/>
      <c r="G244" s="918"/>
      <c r="H244" s="589"/>
      <c r="I244" s="586"/>
      <c r="J244" s="586"/>
      <c r="K244" s="470" t="s">
        <v>387</v>
      </c>
      <c r="L244" s="88" t="s">
        <v>340</v>
      </c>
      <c r="M244" s="595"/>
      <c r="N244" s="572"/>
      <c r="O244" s="574"/>
      <c r="P244" s="573"/>
      <c r="Q244" s="923"/>
      <c r="R244" s="586"/>
      <c r="S244" s="564"/>
      <c r="T244" s="626"/>
      <c r="U244" s="564"/>
      <c r="V244" s="564"/>
      <c r="W244" s="564"/>
      <c r="X244" s="626"/>
      <c r="Y244" s="564"/>
      <c r="Z244" s="564"/>
      <c r="AA244" s="564"/>
      <c r="AB244" s="633"/>
      <c r="AC244" s="633"/>
      <c r="AD244" s="633"/>
      <c r="AE244" s="633"/>
      <c r="AF244" s="573"/>
      <c r="AG244" s="716"/>
      <c r="AH244" s="773"/>
      <c r="AI244" s="716"/>
      <c r="AJ244" s="773"/>
      <c r="AK244" s="733"/>
      <c r="AL244" s="733"/>
      <c r="AM244" s="733"/>
      <c r="AN244" s="733"/>
      <c r="AO244" s="573"/>
      <c r="AP244" s="789"/>
      <c r="AQ244" s="788"/>
      <c r="AR244" s="788"/>
      <c r="AS244" s="790"/>
      <c r="AT244" s="717"/>
      <c r="AU244" s="785"/>
      <c r="AV244" s="785"/>
      <c r="AW244" s="785"/>
      <c r="AX244" s="785"/>
    </row>
    <row r="245" spans="1:50" ht="36.950000000000003" hidden="1" customHeight="1">
      <c r="A245" s="589"/>
      <c r="B245" s="834"/>
      <c r="C245" s="862"/>
      <c r="D245" s="862"/>
      <c r="E245" s="882"/>
      <c r="F245" s="589"/>
      <c r="G245" s="678" t="s">
        <v>602</v>
      </c>
      <c r="H245" s="589"/>
      <c r="I245" s="586"/>
      <c r="J245" s="586"/>
      <c r="K245" s="470" t="s">
        <v>390</v>
      </c>
      <c r="L245" s="88" t="s">
        <v>340</v>
      </c>
      <c r="M245" s="595"/>
      <c r="N245" s="572"/>
      <c r="O245" s="574"/>
      <c r="P245" s="573"/>
      <c r="Q245" s="864"/>
      <c r="R245" s="586"/>
      <c r="S245" s="565"/>
      <c r="T245" s="565"/>
      <c r="U245" s="565"/>
      <c r="V245" s="564"/>
      <c r="W245" s="564"/>
      <c r="X245" s="626"/>
      <c r="Y245" s="564"/>
      <c r="Z245" s="564"/>
      <c r="AA245" s="564"/>
      <c r="AB245" s="561"/>
      <c r="AC245" s="850"/>
      <c r="AD245" s="850"/>
      <c r="AE245" s="850"/>
      <c r="AF245" s="573"/>
      <c r="AG245" s="716"/>
      <c r="AH245" s="773"/>
      <c r="AI245" s="716"/>
      <c r="AJ245" s="773"/>
      <c r="AK245" s="733"/>
      <c r="AL245" s="733"/>
      <c r="AM245" s="733"/>
      <c r="AN245" s="733"/>
      <c r="AO245" s="573"/>
      <c r="AP245" s="792" t="s">
        <v>603</v>
      </c>
      <c r="AQ245" s="788"/>
      <c r="AR245" s="788"/>
      <c r="AS245" s="790"/>
      <c r="AT245" s="717"/>
      <c r="AU245" s="776"/>
      <c r="AV245" s="776"/>
      <c r="AW245" s="776"/>
      <c r="AX245" s="776"/>
    </row>
    <row r="246" spans="1:50" hidden="1">
      <c r="A246" s="589"/>
      <c r="B246" s="834"/>
      <c r="C246" s="862"/>
      <c r="D246" s="862"/>
      <c r="E246" s="882"/>
      <c r="F246" s="589"/>
      <c r="G246" s="679"/>
      <c r="H246" s="589"/>
      <c r="I246" s="586"/>
      <c r="J246" s="586"/>
      <c r="K246" s="471" t="s">
        <v>395</v>
      </c>
      <c r="L246" s="88" t="s">
        <v>340</v>
      </c>
      <c r="M246" s="595"/>
      <c r="N246" s="572"/>
      <c r="O246" s="574"/>
      <c r="P246" s="573"/>
      <c r="Q246" s="864"/>
      <c r="R246" s="586"/>
      <c r="S246" s="566"/>
      <c r="T246" s="566"/>
      <c r="U246" s="566"/>
      <c r="V246" s="564"/>
      <c r="W246" s="564"/>
      <c r="X246" s="626"/>
      <c r="Y246" s="564"/>
      <c r="Z246" s="564"/>
      <c r="AA246" s="564"/>
      <c r="AB246" s="562"/>
      <c r="AC246" s="851"/>
      <c r="AD246" s="851"/>
      <c r="AE246" s="851"/>
      <c r="AF246" s="573"/>
      <c r="AG246" s="716"/>
      <c r="AH246" s="773"/>
      <c r="AI246" s="716"/>
      <c r="AJ246" s="773"/>
      <c r="AK246" s="733"/>
      <c r="AL246" s="733"/>
      <c r="AM246" s="733"/>
      <c r="AN246" s="733"/>
      <c r="AO246" s="573"/>
      <c r="AP246" s="792"/>
      <c r="AQ246" s="788"/>
      <c r="AR246" s="788"/>
      <c r="AS246" s="790"/>
      <c r="AT246" s="717"/>
      <c r="AU246" s="776"/>
      <c r="AV246" s="776"/>
      <c r="AW246" s="776"/>
      <c r="AX246" s="776"/>
    </row>
    <row r="247" spans="1:50" ht="36" hidden="1" customHeight="1">
      <c r="A247" s="589"/>
      <c r="B247" s="834"/>
      <c r="C247" s="862"/>
      <c r="D247" s="862"/>
      <c r="E247" s="882"/>
      <c r="F247" s="589"/>
      <c r="G247" s="679"/>
      <c r="H247" s="589"/>
      <c r="I247" s="586"/>
      <c r="J247" s="586"/>
      <c r="K247" s="471" t="s">
        <v>397</v>
      </c>
      <c r="L247" s="88" t="s">
        <v>340</v>
      </c>
      <c r="M247" s="595"/>
      <c r="N247" s="572"/>
      <c r="O247" s="574"/>
      <c r="P247" s="573"/>
      <c r="Q247" s="864"/>
      <c r="R247" s="586"/>
      <c r="S247" s="566"/>
      <c r="T247" s="566"/>
      <c r="U247" s="566"/>
      <c r="V247" s="564"/>
      <c r="W247" s="564"/>
      <c r="X247" s="626"/>
      <c r="Y247" s="564"/>
      <c r="Z247" s="564"/>
      <c r="AA247" s="564"/>
      <c r="AB247" s="562"/>
      <c r="AC247" s="851"/>
      <c r="AD247" s="851"/>
      <c r="AE247" s="851"/>
      <c r="AF247" s="573"/>
      <c r="AG247" s="716"/>
      <c r="AH247" s="773"/>
      <c r="AI247" s="716"/>
      <c r="AJ247" s="773"/>
      <c r="AK247" s="733"/>
      <c r="AL247" s="733"/>
      <c r="AM247" s="733"/>
      <c r="AN247" s="733"/>
      <c r="AO247" s="573"/>
      <c r="AP247" s="792"/>
      <c r="AQ247" s="788"/>
      <c r="AR247" s="788"/>
      <c r="AS247" s="790"/>
      <c r="AT247" s="717"/>
      <c r="AU247" s="776"/>
      <c r="AV247" s="776"/>
      <c r="AW247" s="776"/>
      <c r="AX247" s="776"/>
    </row>
    <row r="248" spans="1:50" ht="33.950000000000003" hidden="1" customHeight="1">
      <c r="A248" s="589"/>
      <c r="B248" s="834"/>
      <c r="C248" s="862"/>
      <c r="D248" s="862"/>
      <c r="E248" s="882"/>
      <c r="F248" s="589"/>
      <c r="G248" s="679"/>
      <c r="H248" s="589"/>
      <c r="I248" s="586"/>
      <c r="J248" s="586"/>
      <c r="K248" s="471" t="s">
        <v>398</v>
      </c>
      <c r="L248" s="88" t="s">
        <v>340</v>
      </c>
      <c r="M248" s="595"/>
      <c r="N248" s="572"/>
      <c r="O248" s="574"/>
      <c r="P248" s="573"/>
      <c r="Q248" s="864"/>
      <c r="R248" s="586"/>
      <c r="S248" s="566"/>
      <c r="T248" s="566"/>
      <c r="U248" s="566"/>
      <c r="V248" s="564"/>
      <c r="W248" s="564"/>
      <c r="X248" s="626"/>
      <c r="Y248" s="564"/>
      <c r="Z248" s="564"/>
      <c r="AA248" s="564"/>
      <c r="AB248" s="562"/>
      <c r="AC248" s="851"/>
      <c r="AD248" s="851"/>
      <c r="AE248" s="851"/>
      <c r="AF248" s="573"/>
      <c r="AG248" s="716"/>
      <c r="AH248" s="773"/>
      <c r="AI248" s="716"/>
      <c r="AJ248" s="773"/>
      <c r="AK248" s="733"/>
      <c r="AL248" s="733"/>
      <c r="AM248" s="733"/>
      <c r="AN248" s="733"/>
      <c r="AO248" s="573"/>
      <c r="AP248" s="792"/>
      <c r="AQ248" s="788"/>
      <c r="AR248" s="788"/>
      <c r="AS248" s="790"/>
      <c r="AT248" s="717"/>
      <c r="AU248" s="776"/>
      <c r="AV248" s="776"/>
      <c r="AW248" s="776"/>
      <c r="AX248" s="776"/>
    </row>
    <row r="249" spans="1:50" ht="38.1" hidden="1" customHeight="1">
      <c r="A249" s="589"/>
      <c r="B249" s="834"/>
      <c r="C249" s="862"/>
      <c r="D249" s="862"/>
      <c r="E249" s="882"/>
      <c r="F249" s="589"/>
      <c r="G249" s="679"/>
      <c r="H249" s="589"/>
      <c r="I249" s="586"/>
      <c r="J249" s="586"/>
      <c r="K249" s="471" t="s">
        <v>399</v>
      </c>
      <c r="L249" s="88" t="s">
        <v>359</v>
      </c>
      <c r="M249" s="595"/>
      <c r="N249" s="572"/>
      <c r="O249" s="574"/>
      <c r="P249" s="573"/>
      <c r="Q249" s="864"/>
      <c r="R249" s="586"/>
      <c r="S249" s="566"/>
      <c r="T249" s="566"/>
      <c r="U249" s="566"/>
      <c r="V249" s="564"/>
      <c r="W249" s="564"/>
      <c r="X249" s="626"/>
      <c r="Y249" s="564"/>
      <c r="Z249" s="564"/>
      <c r="AA249" s="564"/>
      <c r="AB249" s="562"/>
      <c r="AC249" s="851"/>
      <c r="AD249" s="851"/>
      <c r="AE249" s="851"/>
      <c r="AF249" s="573"/>
      <c r="AG249" s="716"/>
      <c r="AH249" s="773"/>
      <c r="AI249" s="716"/>
      <c r="AJ249" s="773"/>
      <c r="AK249" s="733"/>
      <c r="AL249" s="733"/>
      <c r="AM249" s="733"/>
      <c r="AN249" s="733"/>
      <c r="AO249" s="573"/>
      <c r="AP249" s="792"/>
      <c r="AQ249" s="788"/>
      <c r="AR249" s="788"/>
      <c r="AS249" s="790"/>
      <c r="AT249" s="717"/>
      <c r="AU249" s="776"/>
      <c r="AV249" s="776"/>
      <c r="AW249" s="776"/>
      <c r="AX249" s="776"/>
    </row>
    <row r="250" spans="1:50" hidden="1">
      <c r="A250" s="589"/>
      <c r="B250" s="834"/>
      <c r="C250" s="862"/>
      <c r="D250" s="862"/>
      <c r="E250" s="882"/>
      <c r="F250" s="589"/>
      <c r="G250" s="679"/>
      <c r="H250" s="589"/>
      <c r="I250" s="586"/>
      <c r="J250" s="586"/>
      <c r="K250" s="471" t="s">
        <v>400</v>
      </c>
      <c r="L250" s="88" t="s">
        <v>359</v>
      </c>
      <c r="M250" s="595"/>
      <c r="N250" s="572"/>
      <c r="O250" s="574"/>
      <c r="P250" s="573"/>
      <c r="Q250" s="864"/>
      <c r="R250" s="586"/>
      <c r="S250" s="566"/>
      <c r="T250" s="566"/>
      <c r="U250" s="566"/>
      <c r="V250" s="564"/>
      <c r="W250" s="564"/>
      <c r="X250" s="626"/>
      <c r="Y250" s="564"/>
      <c r="Z250" s="564"/>
      <c r="AA250" s="564"/>
      <c r="AB250" s="562"/>
      <c r="AC250" s="851"/>
      <c r="AD250" s="851"/>
      <c r="AE250" s="851"/>
      <c r="AF250" s="573"/>
      <c r="AG250" s="716"/>
      <c r="AH250" s="773"/>
      <c r="AI250" s="716"/>
      <c r="AJ250" s="773"/>
      <c r="AK250" s="733"/>
      <c r="AL250" s="733"/>
      <c r="AM250" s="733"/>
      <c r="AN250" s="733"/>
      <c r="AO250" s="573"/>
      <c r="AP250" s="792"/>
      <c r="AQ250" s="788"/>
      <c r="AR250" s="788"/>
      <c r="AS250" s="790"/>
      <c r="AT250" s="717"/>
      <c r="AU250" s="776"/>
      <c r="AV250" s="776"/>
      <c r="AW250" s="776"/>
      <c r="AX250" s="776"/>
    </row>
    <row r="251" spans="1:50" hidden="1">
      <c r="A251" s="589"/>
      <c r="B251" s="834"/>
      <c r="C251" s="862"/>
      <c r="D251" s="862"/>
      <c r="E251" s="882"/>
      <c r="F251" s="589"/>
      <c r="G251" s="679"/>
      <c r="H251" s="589"/>
      <c r="I251" s="586"/>
      <c r="J251" s="586"/>
      <c r="K251" s="471" t="s">
        <v>401</v>
      </c>
      <c r="L251" s="88" t="s">
        <v>359</v>
      </c>
      <c r="M251" s="595"/>
      <c r="N251" s="572"/>
      <c r="O251" s="574"/>
      <c r="P251" s="573"/>
      <c r="Q251" s="864"/>
      <c r="R251" s="586"/>
      <c r="S251" s="566"/>
      <c r="T251" s="566"/>
      <c r="U251" s="566"/>
      <c r="V251" s="564"/>
      <c r="W251" s="564"/>
      <c r="X251" s="626"/>
      <c r="Y251" s="564"/>
      <c r="Z251" s="564"/>
      <c r="AA251" s="564"/>
      <c r="AB251" s="562"/>
      <c r="AC251" s="851"/>
      <c r="AD251" s="851"/>
      <c r="AE251" s="851"/>
      <c r="AF251" s="573"/>
      <c r="AG251" s="716"/>
      <c r="AH251" s="773"/>
      <c r="AI251" s="716"/>
      <c r="AJ251" s="773"/>
      <c r="AK251" s="733"/>
      <c r="AL251" s="733"/>
      <c r="AM251" s="733"/>
      <c r="AN251" s="733"/>
      <c r="AO251" s="573"/>
      <c r="AP251" s="792"/>
      <c r="AQ251" s="788"/>
      <c r="AR251" s="788"/>
      <c r="AS251" s="790"/>
      <c r="AT251" s="717"/>
      <c r="AU251" s="776"/>
      <c r="AV251" s="776"/>
      <c r="AW251" s="776"/>
      <c r="AX251" s="776"/>
    </row>
    <row r="252" spans="1:50" ht="129" hidden="1" customHeight="1">
      <c r="A252" s="590"/>
      <c r="B252" s="835"/>
      <c r="C252" s="863"/>
      <c r="D252" s="863"/>
      <c r="E252" s="883"/>
      <c r="F252" s="590"/>
      <c r="G252" s="680"/>
      <c r="H252" s="590"/>
      <c r="I252" s="586"/>
      <c r="J252" s="586"/>
      <c r="K252" s="471" t="s">
        <v>402</v>
      </c>
      <c r="L252" s="88" t="s">
        <v>359</v>
      </c>
      <c r="M252" s="595"/>
      <c r="N252" s="572"/>
      <c r="O252" s="574"/>
      <c r="P252" s="573"/>
      <c r="Q252" s="864"/>
      <c r="R252" s="586"/>
      <c r="S252" s="567"/>
      <c r="T252" s="567"/>
      <c r="U252" s="567"/>
      <c r="V252" s="564"/>
      <c r="W252" s="564"/>
      <c r="X252" s="626"/>
      <c r="Y252" s="564"/>
      <c r="Z252" s="564"/>
      <c r="AA252" s="564"/>
      <c r="AB252" s="563"/>
      <c r="AC252" s="852"/>
      <c r="AD252" s="852"/>
      <c r="AE252" s="852"/>
      <c r="AF252" s="573"/>
      <c r="AG252" s="716"/>
      <c r="AH252" s="773"/>
      <c r="AI252" s="716"/>
      <c r="AJ252" s="773"/>
      <c r="AK252" s="733"/>
      <c r="AL252" s="733"/>
      <c r="AM252" s="733"/>
      <c r="AN252" s="733"/>
      <c r="AO252" s="573"/>
      <c r="AP252" s="792"/>
      <c r="AQ252" s="788"/>
      <c r="AR252" s="788"/>
      <c r="AS252" s="790"/>
      <c r="AT252" s="718"/>
      <c r="AU252" s="777"/>
      <c r="AV252" s="777"/>
      <c r="AW252" s="777"/>
      <c r="AX252" s="777"/>
    </row>
    <row r="253" spans="1:50" ht="46.5" hidden="1" customHeight="1">
      <c r="A253" s="599">
        <v>14</v>
      </c>
      <c r="B253" s="600" t="s">
        <v>604</v>
      </c>
      <c r="C253" s="592" t="s">
        <v>605</v>
      </c>
      <c r="D253" s="592" t="s">
        <v>606</v>
      </c>
      <c r="E253" s="586" t="s">
        <v>607</v>
      </c>
      <c r="F253" s="586" t="s">
        <v>334</v>
      </c>
      <c r="G253" s="591" t="s">
        <v>608</v>
      </c>
      <c r="H253" s="586" t="s">
        <v>609</v>
      </c>
      <c r="I253" s="588" t="s">
        <v>337</v>
      </c>
      <c r="J253" s="586" t="s">
        <v>338</v>
      </c>
      <c r="K253" s="82" t="s">
        <v>339</v>
      </c>
      <c r="L253" s="88" t="s">
        <v>340</v>
      </c>
      <c r="M253" s="595">
        <f>COUNTIF(L253:L271,"Si")</f>
        <v>12</v>
      </c>
      <c r="N253" s="572" t="str">
        <f>+IF(AND(M253&lt;6,M253&gt;0),"Moderado",IF(AND(M253&lt;12,M253&gt;5),"Mayor",IF(AND(M253&lt;20,M253&gt;11),"Catastrófico","Responda las Preguntas de Impacto")))</f>
        <v>Catastrófico</v>
      </c>
      <c r="O253" s="574" t="str">
        <f>IF(AND(EXACT(J253,"Rara vez"),(EXACT(N253,"Moderado"))),"Moderado",IF(AND(EXACT(J253,"Rara vez"),(EXACT(N253,"Mayor"))),"Alto",IF(AND(EXACT(J253,"Rara vez"),(EXACT(N253,"Catastrófico"))),"Extremo",IF(AND(EXACT(J253,"Improbable"),(EXACT(N253,"Moderado"))),"Moderado",IF(AND(EXACT(J253,"Improbable"),(EXACT(N253,"Mayor"))),"Alto",IF(AND(EXACT(J253,"Improbable"),(EXACT(N253,"Catastrófico"))),"Extremo",IF(AND(EXACT(J253,"Posible"),(EXACT(N253,"Moderado"))),"Alto",IF(AND(EXACT(J253,"Posible"),(EXACT(N253,"Mayor"))),"Extremo",IF(AND(EXACT(J253,"Posible"),(EXACT(N253,"Catastrófico"))),"Extremo",IF(AND(EXACT(J253,"Probable"),(EXACT(N253,"Moderado"))),"Alto",IF(AND(EXACT(J253,"Probable"),(EXACT(N253,"Mayor"))),"Extremo",IF(AND(EXACT(J253,"Probable"),(EXACT(N253,"Catastrófico"))),"Extremo",IF(AND(EXACT(J253,"Casi Seguro"),(EXACT(N253,"Moderado"))),"Extremo",IF(AND(EXACT(J253,"Casi Seguro"),(EXACT(N253,"Mayor"))),"Extremo",IF(AND(EXACT(J253,"Casi Seguro"),(EXACT(N253,"Catastrófico"))),"Extremo","")))))))))))))))</f>
        <v>Extremo</v>
      </c>
      <c r="P253" s="612" t="s">
        <v>341</v>
      </c>
      <c r="Q253" s="865" t="s">
        <v>610</v>
      </c>
      <c r="R253" s="586" t="s">
        <v>343</v>
      </c>
      <c r="S253" s="130" t="s">
        <v>344</v>
      </c>
      <c r="T253" s="131" t="s">
        <v>345</v>
      </c>
      <c r="U253" s="130">
        <f>+IFERROR(VLOOKUP(T253,[3]DATOS!$E$2:$F$17,2,FALSE),"")</f>
        <v>15</v>
      </c>
      <c r="V253" s="564">
        <f>SUM(U253:U259)</f>
        <v>100</v>
      </c>
      <c r="W253" s="564" t="str">
        <f>+IF(AND(V253&lt;=100,V253&gt;=96),"Fuerte",IF(AND(V253&lt;=95,V253&gt;=86),"Moderado",IF(AND(V253&lt;=85,M253&gt;=0),"Débil"," ")))</f>
        <v>Fuerte</v>
      </c>
      <c r="X253" s="626" t="s">
        <v>346</v>
      </c>
      <c r="Y253" s="564" t="str">
        <f>IF(AND(EXACT(W253,"Fuerte"),(EXACT(X253,"Fuerte"))),"Fuerte",IF(AND(EXACT(W253,"Fuerte"),(EXACT(X253,"Moderado"))),"Moderado",IF(AND(EXACT(W253,"Fuerte"),(EXACT(X253,"Débil"))),"Débil",IF(AND(EXACT(W253,"Moderado"),(EXACT(X253,"Fuerte"))),"Moderado",IF(AND(EXACT(W253,"Moderado"),(EXACT(X253,"Moderado"))),"Moderado",IF(AND(EXACT(W253,"Moderado"),(EXACT(X253,"Débil"))),"Débil",IF(AND(EXACT(W253,"Débil"),(EXACT(X253,"Fuerte"))),"Débil",IF(AND(EXACT(W253,"Débil"),(EXACT(X253,"Moderado"))),"Débil",IF(AND(EXACT(W253,"Débil"),(EXACT(X253,"Débil"))),"Débil",)))))))))</f>
        <v>Fuerte</v>
      </c>
      <c r="Z253" s="564">
        <f>IF(Y253="Fuerte",100,IF(Y253="Moderado",50,IF(Y253="Débil",0)))</f>
        <v>100</v>
      </c>
      <c r="AA253" s="564">
        <f>AVERAGE(Z253:Z271)</f>
        <v>100</v>
      </c>
      <c r="AB253" s="565" t="s">
        <v>38</v>
      </c>
      <c r="AC253" s="126"/>
      <c r="AD253" s="126"/>
      <c r="AE253" s="126"/>
      <c r="AF253" s="588" t="s">
        <v>611</v>
      </c>
      <c r="AG253" s="692" t="s">
        <v>612</v>
      </c>
      <c r="AH253" s="796" t="str">
        <f>+IF(AA253=100,"Fuerte",IF(AND(AA253&lt;=99,AA253&gt;=50),"Moderado",IF(AA253&lt;50,"Débil"," ")))</f>
        <v>Fuerte</v>
      </c>
      <c r="AI253" s="801" t="s">
        <v>349</v>
      </c>
      <c r="AJ253" s="796" t="s">
        <v>350</v>
      </c>
      <c r="AK253" s="800" t="str">
        <f>IF(AND(OR(AJ253="Directamente",AJ253="Indirectamente",AJ253="No Disminuye"),(AH253="Fuerte"),(AI253="Directamente"),(OR(J253="Rara vez",J253="Improbable",J253="Posible"))),"Rara vez",IF(AND(OR(AJ253="Directamente",AJ253="Indirectamente",AJ253="No Disminuye"),(AH253="Fuerte"),(AI253="Directamente"),(J253="Probable")),"Improbable",IF(AND(OR(AJ253="Directamente",AJ253="Indirectamente",AJ253="No Disminuye"),(AH253="Fuerte"),(AI253="Directamente"),(J253="Casi Seguro")),"Posible",IF(AND(AJ253="Directamente",AI253="No disminuye",AH253="Fuerte"),J253,IF(AND(OR(AJ253="Directamente",AJ253="Indirectamente",AJ253="No Disminuye"),AH253="Moderado",AI253="Directamente",(OR(J253="Rara vez",J253="Improbable"))),"Rara vez",IF(AND(OR(AJ253="Directamente",AJ253="Indirectamente",AJ253="No Disminuye"),(AH253="Moderado"),(AI253="Directamente"),(J253="Posible")),"Improbable",IF(AND(OR(AJ253="Directamente",AJ253="Indirectamente",AJ253="No Disminuye"),(AH253="Moderado"),(AI253="Directamente"),(J253="Probable")),"Posible",IF(AND(OR(AJ253="Directamente",AJ253="Indirectamente",AJ253="No Disminuye"),(AH253="Moderado"),(AI253="Directamente"),(J253="Casi Seguro")),"Probable",IF(AND(AJ253="Directamente",AI253="No disminuye",AH253="Moderado"),J253,IF(AH253="Débil",J253," ESTA COMBINACION NO ESTÁ CONTEMPLADA EN LA METODOLOGÍA "))))))))))</f>
        <v>Rara vez</v>
      </c>
      <c r="AL253" s="800" t="str">
        <f>IF(AND(OR(AJ253="Directamente",AJ253="Indirectamente",AJ253="No Disminuye"),AH253="Moderado",AI253="Directamente",(OR(J253="Raro",J253="Improbable"))),"Raro",IF(AND(OR(AJ253="Directamente",AJ253="Indirectamente",AJ253="No Disminuye"),(AH253="Moderado"),(AI253="Directamente"),(J253="Posible")),"Improbable",IF(AND(OR(AJ253="Directamente",AJ253="Indirectamente",AJ253="No Disminuye"),(AH253="Moderado"),(AI253="Directamente"),(J253="Probable")),"Posible",IF(AND(OR(AJ253="Directamente",AJ253="Indirectamente",AJ253="No Disminuye"),(AH253="Moderado"),(AI253="Directamente"),(J253="Casi Seguro")),"Probable",IF(AND(AJ253="Directamente",AI253="No disminuye",AH253="Moderado"),J253," ")))))</f>
        <v xml:space="preserve"> </v>
      </c>
      <c r="AM253" s="800" t="str">
        <f>N253</f>
        <v>Catastrófico</v>
      </c>
      <c r="AN253" s="631" t="str">
        <f>IF(AND(EXACT(AK253,"Rara vez"),(EXACT(AM253,"Moderado"))),"Moderado",IF(AND(EXACT(AK253,"Rara vez"),(EXACT(AM253,"Mayor"))),"Alto",IF(AND(EXACT(AK253,"Rara vez"),(EXACT(AM253,"Catastrófico"))),"Extremo",IF(AND(EXACT(AK253,"Improbable"),(EXACT(AM253,"Moderado"))),"Moderado",IF(AND(EXACT(AK253,"Improbable"),(EXACT(AM253,"Mayor"))),"Alto",IF(AND(EXACT(AK253,"Improbable"),(EXACT(AM253,"Catastrófico"))),"Extremo",IF(AND(EXACT(AK253,"Posible"),(EXACT(AM253,"Moderado"))),"Alto",IF(AND(EXACT(AK253,"Posible"),(EXACT(AM253,"Mayor"))),"Extremo",IF(AND(EXACT(AK253,"Posible"),(EXACT(AM253,"Catastrófico"))),"Extremo",IF(AND(EXACT(AK253,"Probable"),(EXACT(AM253,"Moderado"))),"Alto",IF(AND(EXACT(AK253,"Probable"),(EXACT(AM253,"Mayor"))),"Extremo",IF(AND(EXACT(AK253,"Probable"),(EXACT(AM253,"Catastrófico"))),"Extremo",IF(AND(EXACT(AK253,"Casi Seguro"),(EXACT(AM253,"Moderado"))),"Extremo",IF(AND(EXACT(AK253,"Casi Seguro"),(EXACT(AM253,"Mayor"))),"Extremo",IF(AND(EXACT(AK253,"Casi Seguro"),(EXACT(AM253,"Catastrófico"))),"Extremo","")))))))))))))))</f>
        <v>Extremo</v>
      </c>
      <c r="AO253" s="586" t="s">
        <v>341</v>
      </c>
      <c r="AP253" s="797" t="s">
        <v>613</v>
      </c>
      <c r="AQ253" s="627">
        <v>45292</v>
      </c>
      <c r="AR253" s="627">
        <v>45657</v>
      </c>
      <c r="AS253" s="810" t="s">
        <v>614</v>
      </c>
      <c r="AT253" s="811" t="s">
        <v>615</v>
      </c>
      <c r="AU253" s="785"/>
      <c r="AV253" s="785"/>
      <c r="AW253" s="785"/>
      <c r="AX253" s="785"/>
    </row>
    <row r="254" spans="1:50" ht="30" hidden="1" customHeight="1">
      <c r="A254" s="599"/>
      <c r="B254" s="600"/>
      <c r="C254" s="593"/>
      <c r="D254" s="593"/>
      <c r="E254" s="586"/>
      <c r="F254" s="586"/>
      <c r="G254" s="591"/>
      <c r="H254" s="586"/>
      <c r="I254" s="589"/>
      <c r="J254" s="586"/>
      <c r="K254" s="82" t="s">
        <v>354</v>
      </c>
      <c r="L254" s="88" t="s">
        <v>340</v>
      </c>
      <c r="M254" s="595"/>
      <c r="N254" s="572"/>
      <c r="O254" s="574"/>
      <c r="P254" s="612"/>
      <c r="Q254" s="865"/>
      <c r="R254" s="586"/>
      <c r="S254" s="130" t="s">
        <v>355</v>
      </c>
      <c r="T254" s="131" t="s">
        <v>356</v>
      </c>
      <c r="U254" s="130">
        <f>+IFERROR(VLOOKUP(T254,[3]DATOS!$E$2:$F$17,2,FALSE),"")</f>
        <v>15</v>
      </c>
      <c r="V254" s="564"/>
      <c r="W254" s="564"/>
      <c r="X254" s="626"/>
      <c r="Y254" s="564"/>
      <c r="Z254" s="564"/>
      <c r="AA254" s="564"/>
      <c r="AB254" s="566"/>
      <c r="AC254" s="127"/>
      <c r="AD254" s="127"/>
      <c r="AE254" s="127"/>
      <c r="AF254" s="589"/>
      <c r="AG254" s="693"/>
      <c r="AH254" s="796"/>
      <c r="AI254" s="801"/>
      <c r="AJ254" s="796"/>
      <c r="AK254" s="800"/>
      <c r="AL254" s="800"/>
      <c r="AM254" s="800"/>
      <c r="AN254" s="631"/>
      <c r="AO254" s="586"/>
      <c r="AP254" s="798"/>
      <c r="AQ254" s="627"/>
      <c r="AR254" s="627"/>
      <c r="AS254" s="810"/>
      <c r="AT254" s="811"/>
      <c r="AU254" s="776"/>
      <c r="AV254" s="776"/>
      <c r="AW254" s="776"/>
      <c r="AX254" s="776"/>
    </row>
    <row r="255" spans="1:50" ht="30" hidden="1" customHeight="1">
      <c r="A255" s="599"/>
      <c r="B255" s="600"/>
      <c r="C255" s="593"/>
      <c r="D255" s="593"/>
      <c r="E255" s="586"/>
      <c r="F255" s="586"/>
      <c r="G255" s="591"/>
      <c r="H255" s="586"/>
      <c r="I255" s="589"/>
      <c r="J255" s="586"/>
      <c r="K255" s="82" t="s">
        <v>358</v>
      </c>
      <c r="L255" s="88" t="s">
        <v>359</v>
      </c>
      <c r="M255" s="595"/>
      <c r="N255" s="572"/>
      <c r="O255" s="574"/>
      <c r="P255" s="612"/>
      <c r="Q255" s="865"/>
      <c r="R255" s="586"/>
      <c r="S255" s="130" t="s">
        <v>360</v>
      </c>
      <c r="T255" s="131" t="s">
        <v>361</v>
      </c>
      <c r="U255" s="130">
        <f>+IFERROR(VLOOKUP(T255,[3]DATOS!$E$2:$F$17,2,FALSE),"")</f>
        <v>15</v>
      </c>
      <c r="V255" s="564"/>
      <c r="W255" s="564"/>
      <c r="X255" s="626"/>
      <c r="Y255" s="564"/>
      <c r="Z255" s="564"/>
      <c r="AA255" s="564"/>
      <c r="AB255" s="566"/>
      <c r="AC255" s="127"/>
      <c r="AD255" s="127"/>
      <c r="AE255" s="127"/>
      <c r="AF255" s="589"/>
      <c r="AG255" s="693"/>
      <c r="AH255" s="796"/>
      <c r="AI255" s="801"/>
      <c r="AJ255" s="796"/>
      <c r="AK255" s="800"/>
      <c r="AL255" s="800"/>
      <c r="AM255" s="800"/>
      <c r="AN255" s="631"/>
      <c r="AO255" s="586"/>
      <c r="AP255" s="798"/>
      <c r="AQ255" s="627"/>
      <c r="AR255" s="627"/>
      <c r="AS255" s="810"/>
      <c r="AT255" s="811"/>
      <c r="AU255" s="776"/>
      <c r="AV255" s="776"/>
      <c r="AW255" s="776"/>
      <c r="AX255" s="776"/>
    </row>
    <row r="256" spans="1:50" ht="30" hidden="1" customHeight="1">
      <c r="A256" s="599"/>
      <c r="B256" s="600"/>
      <c r="C256" s="593"/>
      <c r="D256" s="593"/>
      <c r="E256" s="586"/>
      <c r="F256" s="586"/>
      <c r="G256" s="591"/>
      <c r="H256" s="586"/>
      <c r="I256" s="589"/>
      <c r="J256" s="586"/>
      <c r="K256" s="82" t="s">
        <v>363</v>
      </c>
      <c r="L256" s="88" t="s">
        <v>359</v>
      </c>
      <c r="M256" s="595"/>
      <c r="N256" s="572"/>
      <c r="O256" s="574"/>
      <c r="P256" s="612"/>
      <c r="Q256" s="865"/>
      <c r="R256" s="586"/>
      <c r="S256" s="130" t="s">
        <v>364</v>
      </c>
      <c r="T256" s="131" t="s">
        <v>365</v>
      </c>
      <c r="U256" s="130">
        <f>+IFERROR(VLOOKUP(T256,[3]DATOS!$E$2:$F$17,2,FALSE),"")</f>
        <v>15</v>
      </c>
      <c r="V256" s="564"/>
      <c r="W256" s="564"/>
      <c r="X256" s="626"/>
      <c r="Y256" s="564"/>
      <c r="Z256" s="564"/>
      <c r="AA256" s="564"/>
      <c r="AB256" s="566"/>
      <c r="AC256" s="127"/>
      <c r="AD256" s="127"/>
      <c r="AE256" s="127"/>
      <c r="AF256" s="589"/>
      <c r="AG256" s="693"/>
      <c r="AH256" s="796"/>
      <c r="AI256" s="801"/>
      <c r="AJ256" s="796"/>
      <c r="AK256" s="800"/>
      <c r="AL256" s="800"/>
      <c r="AM256" s="800"/>
      <c r="AN256" s="631"/>
      <c r="AO256" s="586"/>
      <c r="AP256" s="798"/>
      <c r="AQ256" s="627"/>
      <c r="AR256" s="627"/>
      <c r="AS256" s="810"/>
      <c r="AT256" s="811"/>
      <c r="AU256" s="776"/>
      <c r="AV256" s="776"/>
      <c r="AW256" s="776"/>
      <c r="AX256" s="776"/>
    </row>
    <row r="257" spans="1:50" ht="30" hidden="1" customHeight="1">
      <c r="A257" s="599"/>
      <c r="B257" s="600"/>
      <c r="C257" s="593"/>
      <c r="D257" s="593"/>
      <c r="E257" s="586"/>
      <c r="F257" s="586"/>
      <c r="G257" s="591"/>
      <c r="H257" s="586"/>
      <c r="I257" s="589"/>
      <c r="J257" s="586"/>
      <c r="K257" s="82" t="s">
        <v>367</v>
      </c>
      <c r="L257" s="88" t="s">
        <v>340</v>
      </c>
      <c r="M257" s="595"/>
      <c r="N257" s="572"/>
      <c r="O257" s="574"/>
      <c r="P257" s="612"/>
      <c r="Q257" s="865"/>
      <c r="R257" s="586"/>
      <c r="S257" s="130" t="s">
        <v>368</v>
      </c>
      <c r="T257" s="131" t="s">
        <v>369</v>
      </c>
      <c r="U257" s="130">
        <f>+IFERROR(VLOOKUP(T257,[3]DATOS!$E$2:$F$17,2,FALSE),"")</f>
        <v>15</v>
      </c>
      <c r="V257" s="564"/>
      <c r="W257" s="564"/>
      <c r="X257" s="626"/>
      <c r="Y257" s="564"/>
      <c r="Z257" s="564"/>
      <c r="AA257" s="564"/>
      <c r="AB257" s="566"/>
      <c r="AC257" s="127"/>
      <c r="AD257" s="127"/>
      <c r="AE257" s="127"/>
      <c r="AF257" s="589"/>
      <c r="AG257" s="693"/>
      <c r="AH257" s="796"/>
      <c r="AI257" s="801"/>
      <c r="AJ257" s="796"/>
      <c r="AK257" s="800"/>
      <c r="AL257" s="800"/>
      <c r="AM257" s="800"/>
      <c r="AN257" s="631"/>
      <c r="AO257" s="586"/>
      <c r="AP257" s="798"/>
      <c r="AQ257" s="627"/>
      <c r="AR257" s="627"/>
      <c r="AS257" s="810"/>
      <c r="AT257" s="811"/>
      <c r="AU257" s="776"/>
      <c r="AV257" s="776"/>
      <c r="AW257" s="776"/>
      <c r="AX257" s="776"/>
    </row>
    <row r="258" spans="1:50" ht="30" hidden="1" customHeight="1">
      <c r="A258" s="599"/>
      <c r="B258" s="600"/>
      <c r="C258" s="593"/>
      <c r="D258" s="593"/>
      <c r="E258" s="586"/>
      <c r="F258" s="586"/>
      <c r="G258" s="591"/>
      <c r="H258" s="586"/>
      <c r="I258" s="589"/>
      <c r="J258" s="586"/>
      <c r="K258" s="82" t="s">
        <v>371</v>
      </c>
      <c r="L258" s="88" t="s">
        <v>340</v>
      </c>
      <c r="M258" s="595"/>
      <c r="N258" s="572"/>
      <c r="O258" s="574"/>
      <c r="P258" s="612"/>
      <c r="Q258" s="865"/>
      <c r="R258" s="586"/>
      <c r="S258" s="130" t="s">
        <v>372</v>
      </c>
      <c r="T258" s="131" t="s">
        <v>373</v>
      </c>
      <c r="U258" s="130">
        <f>+IFERROR(VLOOKUP(T258,[3]DATOS!$E$2:$F$17,2,FALSE),"")</f>
        <v>15</v>
      </c>
      <c r="V258" s="564"/>
      <c r="W258" s="564"/>
      <c r="X258" s="626"/>
      <c r="Y258" s="564"/>
      <c r="Z258" s="564"/>
      <c r="AA258" s="564"/>
      <c r="AB258" s="566"/>
      <c r="AC258" s="127"/>
      <c r="AD258" s="127"/>
      <c r="AE258" s="127"/>
      <c r="AF258" s="589"/>
      <c r="AG258" s="693"/>
      <c r="AH258" s="796"/>
      <c r="AI258" s="801"/>
      <c r="AJ258" s="796"/>
      <c r="AK258" s="800"/>
      <c r="AL258" s="800"/>
      <c r="AM258" s="800"/>
      <c r="AN258" s="631"/>
      <c r="AO258" s="586"/>
      <c r="AP258" s="798"/>
      <c r="AQ258" s="627"/>
      <c r="AR258" s="627"/>
      <c r="AS258" s="810"/>
      <c r="AT258" s="811"/>
      <c r="AU258" s="776"/>
      <c r="AV258" s="776"/>
      <c r="AW258" s="776"/>
      <c r="AX258" s="776"/>
    </row>
    <row r="259" spans="1:50" ht="30" hidden="1" customHeight="1">
      <c r="A259" s="599"/>
      <c r="B259" s="600"/>
      <c r="C259" s="593"/>
      <c r="D259" s="593"/>
      <c r="E259" s="586"/>
      <c r="F259" s="586"/>
      <c r="G259" s="591"/>
      <c r="H259" s="586"/>
      <c r="I259" s="589"/>
      <c r="J259" s="586"/>
      <c r="K259" s="82" t="s">
        <v>375</v>
      </c>
      <c r="L259" s="88" t="s">
        <v>340</v>
      </c>
      <c r="M259" s="595"/>
      <c r="N259" s="572"/>
      <c r="O259" s="574"/>
      <c r="P259" s="612"/>
      <c r="Q259" s="865"/>
      <c r="R259" s="586"/>
      <c r="S259" s="130" t="s">
        <v>376</v>
      </c>
      <c r="T259" s="131" t="s">
        <v>377</v>
      </c>
      <c r="U259" s="130">
        <f>+IFERROR(VLOOKUP(T259,[3]DATOS!$E$2:$F$17,2,FALSE),"")</f>
        <v>10</v>
      </c>
      <c r="V259" s="564"/>
      <c r="W259" s="564"/>
      <c r="X259" s="626"/>
      <c r="Y259" s="564"/>
      <c r="Z259" s="564"/>
      <c r="AA259" s="564"/>
      <c r="AB259" s="566"/>
      <c r="AC259" s="127">
        <v>6</v>
      </c>
      <c r="AD259" s="127">
        <v>6</v>
      </c>
      <c r="AE259" s="127">
        <v>6</v>
      </c>
      <c r="AF259" s="589"/>
      <c r="AG259" s="693"/>
      <c r="AH259" s="796"/>
      <c r="AI259" s="801"/>
      <c r="AJ259" s="796"/>
      <c r="AK259" s="800"/>
      <c r="AL259" s="800"/>
      <c r="AM259" s="800"/>
      <c r="AN259" s="631"/>
      <c r="AO259" s="586"/>
      <c r="AP259" s="798"/>
      <c r="AQ259" s="627"/>
      <c r="AR259" s="627"/>
      <c r="AS259" s="810"/>
      <c r="AT259" s="811"/>
      <c r="AU259" s="776"/>
      <c r="AV259" s="776"/>
      <c r="AW259" s="776"/>
      <c r="AX259" s="776"/>
    </row>
    <row r="260" spans="1:50" ht="72" hidden="1" customHeight="1">
      <c r="A260" s="599"/>
      <c r="B260" s="600"/>
      <c r="C260" s="593"/>
      <c r="D260" s="593"/>
      <c r="E260" s="586"/>
      <c r="F260" s="586"/>
      <c r="G260" s="591"/>
      <c r="H260" s="586"/>
      <c r="I260" s="589"/>
      <c r="J260" s="586"/>
      <c r="K260" s="82" t="s">
        <v>379</v>
      </c>
      <c r="L260" s="88" t="s">
        <v>359</v>
      </c>
      <c r="M260" s="595"/>
      <c r="N260" s="572"/>
      <c r="O260" s="574"/>
      <c r="P260" s="612"/>
      <c r="Q260" s="865"/>
      <c r="R260" s="586"/>
      <c r="S260" s="564"/>
      <c r="T260" s="626"/>
      <c r="U260" s="564"/>
      <c r="V260" s="564"/>
      <c r="W260" s="564"/>
      <c r="X260" s="626"/>
      <c r="Y260" s="564"/>
      <c r="Z260" s="564"/>
      <c r="AA260" s="564"/>
      <c r="AB260" s="566"/>
      <c r="AC260" s="127"/>
      <c r="AD260" s="127"/>
      <c r="AE260" s="127"/>
      <c r="AF260" s="589"/>
      <c r="AG260" s="693"/>
      <c r="AH260" s="796"/>
      <c r="AI260" s="801"/>
      <c r="AJ260" s="796"/>
      <c r="AK260" s="800"/>
      <c r="AL260" s="800"/>
      <c r="AM260" s="800"/>
      <c r="AN260" s="631"/>
      <c r="AO260" s="586"/>
      <c r="AP260" s="798"/>
      <c r="AQ260" s="627"/>
      <c r="AR260" s="627"/>
      <c r="AS260" s="810"/>
      <c r="AT260" s="811"/>
      <c r="AU260" s="776"/>
      <c r="AV260" s="776"/>
      <c r="AW260" s="776"/>
      <c r="AX260" s="776"/>
    </row>
    <row r="261" spans="1:50" ht="45" hidden="1" customHeight="1">
      <c r="A261" s="599"/>
      <c r="B261" s="600"/>
      <c r="C261" s="594"/>
      <c r="D261" s="594"/>
      <c r="E261" s="586"/>
      <c r="F261" s="586"/>
      <c r="G261" s="591"/>
      <c r="H261" s="586"/>
      <c r="I261" s="589"/>
      <c r="J261" s="586"/>
      <c r="K261" s="82" t="s">
        <v>381</v>
      </c>
      <c r="L261" s="88" t="s">
        <v>340</v>
      </c>
      <c r="M261" s="595"/>
      <c r="N261" s="572"/>
      <c r="O261" s="574"/>
      <c r="P261" s="612"/>
      <c r="Q261" s="865"/>
      <c r="R261" s="586"/>
      <c r="S261" s="564"/>
      <c r="T261" s="626"/>
      <c r="U261" s="564"/>
      <c r="V261" s="564"/>
      <c r="W261" s="564"/>
      <c r="X261" s="626"/>
      <c r="Y261" s="564"/>
      <c r="Z261" s="564"/>
      <c r="AA261" s="564"/>
      <c r="AB261" s="566"/>
      <c r="AC261" s="127"/>
      <c r="AD261" s="127"/>
      <c r="AE261" s="127"/>
      <c r="AF261" s="589"/>
      <c r="AG261" s="693"/>
      <c r="AH261" s="796"/>
      <c r="AI261" s="801"/>
      <c r="AJ261" s="796"/>
      <c r="AK261" s="800"/>
      <c r="AL261" s="800"/>
      <c r="AM261" s="800"/>
      <c r="AN261" s="631"/>
      <c r="AO261" s="586"/>
      <c r="AP261" s="798"/>
      <c r="AQ261" s="627"/>
      <c r="AR261" s="627"/>
      <c r="AS261" s="810"/>
      <c r="AT261" s="811"/>
      <c r="AU261" s="776"/>
      <c r="AV261" s="776"/>
      <c r="AW261" s="776"/>
      <c r="AX261" s="776"/>
    </row>
    <row r="262" spans="1:50" ht="45" hidden="1" customHeight="1">
      <c r="A262" s="599"/>
      <c r="B262" s="600"/>
      <c r="C262" s="592" t="s">
        <v>616</v>
      </c>
      <c r="D262" s="592" t="s">
        <v>617</v>
      </c>
      <c r="E262" s="586"/>
      <c r="F262" s="586"/>
      <c r="G262" s="591"/>
      <c r="H262" s="586"/>
      <c r="I262" s="589"/>
      <c r="J262" s="586"/>
      <c r="K262" s="82" t="s">
        <v>385</v>
      </c>
      <c r="L262" s="88" t="s">
        <v>340</v>
      </c>
      <c r="M262" s="595"/>
      <c r="N262" s="572"/>
      <c r="O262" s="574"/>
      <c r="P262" s="612"/>
      <c r="Q262" s="865"/>
      <c r="R262" s="586"/>
      <c r="S262" s="564"/>
      <c r="T262" s="626"/>
      <c r="U262" s="564"/>
      <c r="V262" s="564"/>
      <c r="W262" s="564"/>
      <c r="X262" s="626"/>
      <c r="Y262" s="564"/>
      <c r="Z262" s="564"/>
      <c r="AA262" s="564"/>
      <c r="AB262" s="566"/>
      <c r="AC262" s="127"/>
      <c r="AD262" s="127"/>
      <c r="AE262" s="127"/>
      <c r="AF262" s="589"/>
      <c r="AG262" s="693"/>
      <c r="AH262" s="796"/>
      <c r="AI262" s="801"/>
      <c r="AJ262" s="796"/>
      <c r="AK262" s="800"/>
      <c r="AL262" s="800"/>
      <c r="AM262" s="800"/>
      <c r="AN262" s="631"/>
      <c r="AO262" s="586"/>
      <c r="AP262" s="798"/>
      <c r="AQ262" s="627"/>
      <c r="AR262" s="627"/>
      <c r="AS262" s="810"/>
      <c r="AT262" s="811"/>
      <c r="AU262" s="776"/>
      <c r="AV262" s="776"/>
      <c r="AW262" s="776"/>
      <c r="AX262" s="776"/>
    </row>
    <row r="263" spans="1:50" ht="45" hidden="1" customHeight="1">
      <c r="A263" s="599"/>
      <c r="B263" s="600"/>
      <c r="C263" s="593"/>
      <c r="D263" s="593"/>
      <c r="E263" s="586"/>
      <c r="F263" s="586"/>
      <c r="G263" s="591"/>
      <c r="H263" s="586"/>
      <c r="I263" s="589"/>
      <c r="J263" s="586"/>
      <c r="K263" s="82" t="s">
        <v>387</v>
      </c>
      <c r="L263" s="88" t="s">
        <v>340</v>
      </c>
      <c r="M263" s="595"/>
      <c r="N263" s="572"/>
      <c r="O263" s="574"/>
      <c r="P263" s="612"/>
      <c r="Q263" s="865"/>
      <c r="R263" s="586"/>
      <c r="S263" s="564"/>
      <c r="T263" s="626"/>
      <c r="U263" s="564"/>
      <c r="V263" s="564"/>
      <c r="W263" s="564"/>
      <c r="X263" s="626"/>
      <c r="Y263" s="564"/>
      <c r="Z263" s="564"/>
      <c r="AA263" s="564"/>
      <c r="AB263" s="567"/>
      <c r="AC263" s="129"/>
      <c r="AD263" s="129"/>
      <c r="AE263" s="129"/>
      <c r="AF263" s="590"/>
      <c r="AG263" s="694"/>
      <c r="AH263" s="796"/>
      <c r="AI263" s="801"/>
      <c r="AJ263" s="796"/>
      <c r="AK263" s="800"/>
      <c r="AL263" s="800"/>
      <c r="AM263" s="800"/>
      <c r="AN263" s="631"/>
      <c r="AO263" s="586"/>
      <c r="AP263" s="799"/>
      <c r="AQ263" s="627"/>
      <c r="AR263" s="627"/>
      <c r="AS263" s="810"/>
      <c r="AT263" s="811"/>
      <c r="AU263" s="777"/>
      <c r="AV263" s="777"/>
      <c r="AW263" s="777"/>
      <c r="AX263" s="777"/>
    </row>
    <row r="264" spans="1:50" ht="45" hidden="1" customHeight="1">
      <c r="A264" s="599"/>
      <c r="B264" s="600"/>
      <c r="C264" s="593"/>
      <c r="D264" s="593"/>
      <c r="E264" s="586"/>
      <c r="F264" s="586"/>
      <c r="G264" s="591" t="s">
        <v>618</v>
      </c>
      <c r="H264" s="586"/>
      <c r="I264" s="589"/>
      <c r="J264" s="586"/>
      <c r="K264" s="82" t="s">
        <v>390</v>
      </c>
      <c r="L264" s="88" t="s">
        <v>340</v>
      </c>
      <c r="M264" s="595"/>
      <c r="N264" s="572"/>
      <c r="O264" s="574"/>
      <c r="P264" s="612"/>
      <c r="Q264" s="811" t="s">
        <v>619</v>
      </c>
      <c r="R264" s="586" t="s">
        <v>343</v>
      </c>
      <c r="S264" s="130" t="s">
        <v>344</v>
      </c>
      <c r="T264" s="131" t="s">
        <v>345</v>
      </c>
      <c r="U264" s="130">
        <f>+IFERROR(VLOOKUP(T264,[3]DATOS!$E$2:$F$17,2,FALSE),"")</f>
        <v>15</v>
      </c>
      <c r="V264" s="564">
        <f>SUM(U264:U270)</f>
        <v>100</v>
      </c>
      <c r="W264" s="564" t="str">
        <f>+IF(AND(V264&lt;=100,V264&gt;=96),"Fuerte",IF(AND(V264&lt;=95,V264&gt;=86),"Moderado",IF(AND(V264&lt;=85,M264&gt;=0),"Débil"," ")))</f>
        <v>Fuerte</v>
      </c>
      <c r="X264" s="626" t="s">
        <v>346</v>
      </c>
      <c r="Y264" s="564" t="str">
        <f>IF(AND(EXACT(W264,"Fuerte"),(EXACT(X264,"Fuerte"))),"Fuerte",IF(AND(EXACT(W264,"Fuerte"),(EXACT(X264,"Moderado"))),"Moderado",IF(AND(EXACT(W264,"Fuerte"),(EXACT(X264,"Débil"))),"Débil",IF(AND(EXACT(W264,"Moderado"),(EXACT(X264,"Fuerte"))),"Moderado",IF(AND(EXACT(W264,"Moderado"),(EXACT(X264,"Moderado"))),"Moderado",IF(AND(EXACT(W264,"Moderado"),(EXACT(X264,"Débil"))),"Débil",IF(AND(EXACT(W264,"Débil"),(EXACT(X264,"Fuerte"))),"Débil",IF(AND(EXACT(W264,"Débil"),(EXACT(X264,"Moderado"))),"Débil",IF(AND(EXACT(W264,"Débil"),(EXACT(X264,"Débil"))),"Débil",)))))))))</f>
        <v>Fuerte</v>
      </c>
      <c r="Z264" s="564">
        <f>IF(Y264="Fuerte",100,IF(Y264="Moderado",50,IF(Y264="Débil",0)))</f>
        <v>100</v>
      </c>
      <c r="AA264" s="564"/>
      <c r="AB264" s="565" t="s">
        <v>22</v>
      </c>
      <c r="AC264" s="568">
        <v>0.33</v>
      </c>
      <c r="AD264" s="568">
        <v>0.33</v>
      </c>
      <c r="AE264" s="568">
        <v>0.34</v>
      </c>
      <c r="AF264" s="588" t="s">
        <v>620</v>
      </c>
      <c r="AG264" s="692" t="s">
        <v>621</v>
      </c>
      <c r="AH264" s="796"/>
      <c r="AI264" s="801"/>
      <c r="AJ264" s="796"/>
      <c r="AK264" s="800"/>
      <c r="AL264" s="800"/>
      <c r="AM264" s="800"/>
      <c r="AN264" s="631"/>
      <c r="AO264" s="586"/>
      <c r="AP264" s="802" t="s">
        <v>622</v>
      </c>
      <c r="AQ264" s="627"/>
      <c r="AR264" s="627"/>
      <c r="AS264" s="810"/>
      <c r="AT264" s="811" t="s">
        <v>623</v>
      </c>
      <c r="AU264" s="785"/>
      <c r="AV264" s="785"/>
      <c r="AW264" s="785"/>
      <c r="AX264" s="785"/>
    </row>
    <row r="265" spans="1:50" ht="45" hidden="1" customHeight="1">
      <c r="A265" s="599"/>
      <c r="B265" s="600"/>
      <c r="C265" s="593"/>
      <c r="D265" s="593"/>
      <c r="E265" s="586"/>
      <c r="F265" s="586"/>
      <c r="G265" s="591"/>
      <c r="H265" s="586"/>
      <c r="I265" s="589"/>
      <c r="J265" s="586"/>
      <c r="K265" s="83" t="s">
        <v>395</v>
      </c>
      <c r="L265" s="88" t="s">
        <v>340</v>
      </c>
      <c r="M265" s="595"/>
      <c r="N265" s="572"/>
      <c r="O265" s="574"/>
      <c r="P265" s="612"/>
      <c r="Q265" s="811"/>
      <c r="R265" s="586"/>
      <c r="S265" s="130" t="s">
        <v>355</v>
      </c>
      <c r="T265" s="131" t="s">
        <v>356</v>
      </c>
      <c r="U265" s="130">
        <f>+IFERROR(VLOOKUP(T265,[3]DATOS!$E$2:$F$17,2,FALSE),"")</f>
        <v>15</v>
      </c>
      <c r="V265" s="564"/>
      <c r="W265" s="564"/>
      <c r="X265" s="626"/>
      <c r="Y265" s="564"/>
      <c r="Z265" s="564"/>
      <c r="AA265" s="564"/>
      <c r="AB265" s="566"/>
      <c r="AC265" s="689"/>
      <c r="AD265" s="689"/>
      <c r="AE265" s="689"/>
      <c r="AF265" s="589"/>
      <c r="AG265" s="693"/>
      <c r="AH265" s="796"/>
      <c r="AI265" s="801"/>
      <c r="AJ265" s="796"/>
      <c r="AK265" s="800"/>
      <c r="AL265" s="800"/>
      <c r="AM265" s="800"/>
      <c r="AN265" s="631"/>
      <c r="AO265" s="586"/>
      <c r="AP265" s="802"/>
      <c r="AQ265" s="627"/>
      <c r="AR265" s="627"/>
      <c r="AS265" s="810"/>
      <c r="AT265" s="811"/>
      <c r="AU265" s="776"/>
      <c r="AV265" s="776"/>
      <c r="AW265" s="776"/>
      <c r="AX265" s="776"/>
    </row>
    <row r="266" spans="1:50" ht="45" hidden="1" customHeight="1">
      <c r="A266" s="599"/>
      <c r="B266" s="600"/>
      <c r="C266" s="593"/>
      <c r="D266" s="593"/>
      <c r="E266" s="586"/>
      <c r="F266" s="586"/>
      <c r="G266" s="591"/>
      <c r="H266" s="586"/>
      <c r="I266" s="589"/>
      <c r="J266" s="586"/>
      <c r="K266" s="83" t="s">
        <v>397</v>
      </c>
      <c r="L266" s="88" t="s">
        <v>340</v>
      </c>
      <c r="M266" s="595"/>
      <c r="N266" s="572"/>
      <c r="O266" s="574"/>
      <c r="P266" s="612"/>
      <c r="Q266" s="811"/>
      <c r="R266" s="586"/>
      <c r="S266" s="130" t="s">
        <v>360</v>
      </c>
      <c r="T266" s="131" t="s">
        <v>361</v>
      </c>
      <c r="U266" s="130">
        <f>+IFERROR(VLOOKUP(T266,[3]DATOS!$E$2:$F$17,2,FALSE),"")</f>
        <v>15</v>
      </c>
      <c r="V266" s="564"/>
      <c r="W266" s="564"/>
      <c r="X266" s="626"/>
      <c r="Y266" s="564"/>
      <c r="Z266" s="564"/>
      <c r="AA266" s="564"/>
      <c r="AB266" s="566"/>
      <c r="AC266" s="689"/>
      <c r="AD266" s="689"/>
      <c r="AE266" s="689"/>
      <c r="AF266" s="589"/>
      <c r="AG266" s="693"/>
      <c r="AH266" s="796"/>
      <c r="AI266" s="801"/>
      <c r="AJ266" s="796"/>
      <c r="AK266" s="800"/>
      <c r="AL266" s="800"/>
      <c r="AM266" s="800"/>
      <c r="AN266" s="631"/>
      <c r="AO266" s="586"/>
      <c r="AP266" s="802"/>
      <c r="AQ266" s="627"/>
      <c r="AR266" s="627"/>
      <c r="AS266" s="810"/>
      <c r="AT266" s="811"/>
      <c r="AU266" s="776"/>
      <c r="AV266" s="776"/>
      <c r="AW266" s="776"/>
      <c r="AX266" s="776"/>
    </row>
    <row r="267" spans="1:50" ht="45" hidden="1" customHeight="1">
      <c r="A267" s="599"/>
      <c r="B267" s="600"/>
      <c r="C267" s="593"/>
      <c r="D267" s="593"/>
      <c r="E267" s="586"/>
      <c r="F267" s="586"/>
      <c r="G267" s="591"/>
      <c r="H267" s="586"/>
      <c r="I267" s="589"/>
      <c r="J267" s="586"/>
      <c r="K267" s="83" t="s">
        <v>398</v>
      </c>
      <c r="L267" s="88" t="s">
        <v>340</v>
      </c>
      <c r="M267" s="595"/>
      <c r="N267" s="572"/>
      <c r="O267" s="574"/>
      <c r="P267" s="612"/>
      <c r="Q267" s="811"/>
      <c r="R267" s="586"/>
      <c r="S267" s="130" t="s">
        <v>364</v>
      </c>
      <c r="T267" s="131" t="s">
        <v>365</v>
      </c>
      <c r="U267" s="130">
        <f>+IFERROR(VLOOKUP(T267,[3]DATOS!$E$2:$F$17,2,FALSE),"")</f>
        <v>15</v>
      </c>
      <c r="V267" s="564"/>
      <c r="W267" s="564"/>
      <c r="X267" s="626"/>
      <c r="Y267" s="564"/>
      <c r="Z267" s="564"/>
      <c r="AA267" s="564"/>
      <c r="AB267" s="566"/>
      <c r="AC267" s="689"/>
      <c r="AD267" s="689"/>
      <c r="AE267" s="689"/>
      <c r="AF267" s="589"/>
      <c r="AG267" s="693"/>
      <c r="AH267" s="796"/>
      <c r="AI267" s="801"/>
      <c r="AJ267" s="796"/>
      <c r="AK267" s="800"/>
      <c r="AL267" s="800"/>
      <c r="AM267" s="800"/>
      <c r="AN267" s="631"/>
      <c r="AO267" s="586"/>
      <c r="AP267" s="802"/>
      <c r="AQ267" s="627"/>
      <c r="AR267" s="627"/>
      <c r="AS267" s="810"/>
      <c r="AT267" s="811"/>
      <c r="AU267" s="776"/>
      <c r="AV267" s="776"/>
      <c r="AW267" s="776"/>
      <c r="AX267" s="776"/>
    </row>
    <row r="268" spans="1:50" ht="45" hidden="1" customHeight="1">
      <c r="A268" s="599"/>
      <c r="B268" s="600"/>
      <c r="C268" s="593"/>
      <c r="D268" s="593"/>
      <c r="E268" s="586"/>
      <c r="F268" s="586"/>
      <c r="G268" s="591"/>
      <c r="H268" s="586"/>
      <c r="I268" s="589"/>
      <c r="J268" s="586"/>
      <c r="K268" s="83" t="s">
        <v>399</v>
      </c>
      <c r="L268" s="88" t="s">
        <v>359</v>
      </c>
      <c r="M268" s="595"/>
      <c r="N268" s="572"/>
      <c r="O268" s="574"/>
      <c r="P268" s="612"/>
      <c r="Q268" s="811"/>
      <c r="R268" s="586"/>
      <c r="S268" s="130" t="s">
        <v>368</v>
      </c>
      <c r="T268" s="131" t="s">
        <v>369</v>
      </c>
      <c r="U268" s="130">
        <f>+IFERROR(VLOOKUP(T268,[3]DATOS!$E$2:$F$17,2,FALSE),"")</f>
        <v>15</v>
      </c>
      <c r="V268" s="564"/>
      <c r="W268" s="564"/>
      <c r="X268" s="626"/>
      <c r="Y268" s="564"/>
      <c r="Z268" s="564"/>
      <c r="AA268" s="564"/>
      <c r="AB268" s="566"/>
      <c r="AC268" s="689"/>
      <c r="AD268" s="689"/>
      <c r="AE268" s="689"/>
      <c r="AF268" s="589"/>
      <c r="AG268" s="693"/>
      <c r="AH268" s="796"/>
      <c r="AI268" s="801"/>
      <c r="AJ268" s="796"/>
      <c r="AK268" s="800"/>
      <c r="AL268" s="800"/>
      <c r="AM268" s="800"/>
      <c r="AN268" s="631"/>
      <c r="AO268" s="586"/>
      <c r="AP268" s="802"/>
      <c r="AQ268" s="627"/>
      <c r="AR268" s="627"/>
      <c r="AS268" s="810"/>
      <c r="AT268" s="811"/>
      <c r="AU268" s="776"/>
      <c r="AV268" s="776"/>
      <c r="AW268" s="776"/>
      <c r="AX268" s="776"/>
    </row>
    <row r="269" spans="1:50" ht="45" hidden="1" customHeight="1">
      <c r="A269" s="599"/>
      <c r="B269" s="600"/>
      <c r="C269" s="593"/>
      <c r="D269" s="593"/>
      <c r="E269" s="586"/>
      <c r="F269" s="586"/>
      <c r="G269" s="591"/>
      <c r="H269" s="586"/>
      <c r="I269" s="589"/>
      <c r="J269" s="586"/>
      <c r="K269" s="83" t="s">
        <v>400</v>
      </c>
      <c r="L269" s="88" t="s">
        <v>359</v>
      </c>
      <c r="M269" s="595"/>
      <c r="N269" s="572"/>
      <c r="O269" s="574"/>
      <c r="P269" s="612"/>
      <c r="Q269" s="811"/>
      <c r="R269" s="586"/>
      <c r="S269" s="130" t="s">
        <v>372</v>
      </c>
      <c r="T269" s="131" t="s">
        <v>373</v>
      </c>
      <c r="U269" s="130">
        <f>+IFERROR(VLOOKUP(T269,[3]DATOS!$E$2:$F$17,2,FALSE),"")</f>
        <v>15</v>
      </c>
      <c r="V269" s="564"/>
      <c r="W269" s="564"/>
      <c r="X269" s="626"/>
      <c r="Y269" s="564"/>
      <c r="Z269" s="564"/>
      <c r="AA269" s="564"/>
      <c r="AB269" s="566"/>
      <c r="AC269" s="689"/>
      <c r="AD269" s="689"/>
      <c r="AE269" s="689"/>
      <c r="AF269" s="589"/>
      <c r="AG269" s="693"/>
      <c r="AH269" s="796"/>
      <c r="AI269" s="801"/>
      <c r="AJ269" s="796"/>
      <c r="AK269" s="800"/>
      <c r="AL269" s="800"/>
      <c r="AM269" s="800"/>
      <c r="AN269" s="631"/>
      <c r="AO269" s="586"/>
      <c r="AP269" s="802"/>
      <c r="AQ269" s="627"/>
      <c r="AR269" s="627"/>
      <c r="AS269" s="810"/>
      <c r="AT269" s="811"/>
      <c r="AU269" s="776"/>
      <c r="AV269" s="776"/>
      <c r="AW269" s="776"/>
      <c r="AX269" s="776"/>
    </row>
    <row r="270" spans="1:50" ht="45" hidden="1" customHeight="1">
      <c r="A270" s="599"/>
      <c r="B270" s="600"/>
      <c r="C270" s="593"/>
      <c r="D270" s="593"/>
      <c r="E270" s="586"/>
      <c r="F270" s="586"/>
      <c r="G270" s="591"/>
      <c r="H270" s="586"/>
      <c r="I270" s="589"/>
      <c r="J270" s="586"/>
      <c r="K270" s="83" t="s">
        <v>401</v>
      </c>
      <c r="L270" s="88" t="s">
        <v>359</v>
      </c>
      <c r="M270" s="595"/>
      <c r="N270" s="572"/>
      <c r="O270" s="574"/>
      <c r="P270" s="612"/>
      <c r="Q270" s="811"/>
      <c r="R270" s="586"/>
      <c r="S270" s="130" t="s">
        <v>376</v>
      </c>
      <c r="T270" s="131" t="s">
        <v>377</v>
      </c>
      <c r="U270" s="130">
        <f>+IFERROR(VLOOKUP(T270,[3]DATOS!$E$2:$F$17,2,FALSE),"")</f>
        <v>10</v>
      </c>
      <c r="V270" s="564"/>
      <c r="W270" s="564"/>
      <c r="X270" s="626"/>
      <c r="Y270" s="564"/>
      <c r="Z270" s="564"/>
      <c r="AA270" s="564"/>
      <c r="AB270" s="566"/>
      <c r="AC270" s="689"/>
      <c r="AD270" s="689"/>
      <c r="AE270" s="689"/>
      <c r="AF270" s="589"/>
      <c r="AG270" s="693"/>
      <c r="AH270" s="796"/>
      <c r="AI270" s="801"/>
      <c r="AJ270" s="796"/>
      <c r="AK270" s="800"/>
      <c r="AL270" s="800"/>
      <c r="AM270" s="800"/>
      <c r="AN270" s="631"/>
      <c r="AO270" s="586"/>
      <c r="AP270" s="802"/>
      <c r="AQ270" s="627"/>
      <c r="AR270" s="627"/>
      <c r="AS270" s="810"/>
      <c r="AT270" s="811"/>
      <c r="AU270" s="776"/>
      <c r="AV270" s="776"/>
      <c r="AW270" s="776"/>
      <c r="AX270" s="776"/>
    </row>
    <row r="271" spans="1:50" ht="45" hidden="1" customHeight="1" thickBot="1">
      <c r="A271" s="599"/>
      <c r="B271" s="600"/>
      <c r="C271" s="611"/>
      <c r="D271" s="611"/>
      <c r="E271" s="586"/>
      <c r="F271" s="586"/>
      <c r="G271" s="591"/>
      <c r="H271" s="586"/>
      <c r="I271" s="590"/>
      <c r="J271" s="586"/>
      <c r="K271" s="83" t="s">
        <v>402</v>
      </c>
      <c r="L271" s="88" t="s">
        <v>359</v>
      </c>
      <c r="M271" s="595"/>
      <c r="N271" s="572"/>
      <c r="O271" s="574"/>
      <c r="P271" s="612"/>
      <c r="Q271" s="811"/>
      <c r="R271" s="586"/>
      <c r="S271" s="130"/>
      <c r="T271" s="131"/>
      <c r="U271" s="130"/>
      <c r="V271" s="564"/>
      <c r="W271" s="564"/>
      <c r="X271" s="626"/>
      <c r="Y271" s="564"/>
      <c r="Z271" s="564"/>
      <c r="AA271" s="564"/>
      <c r="AB271" s="567"/>
      <c r="AC271" s="690"/>
      <c r="AD271" s="690"/>
      <c r="AE271" s="690"/>
      <c r="AF271" s="590"/>
      <c r="AG271" s="694"/>
      <c r="AH271" s="796"/>
      <c r="AI271" s="801"/>
      <c r="AJ271" s="796"/>
      <c r="AK271" s="800"/>
      <c r="AL271" s="800"/>
      <c r="AM271" s="800"/>
      <c r="AN271" s="631"/>
      <c r="AO271" s="586"/>
      <c r="AP271" s="802"/>
      <c r="AQ271" s="627"/>
      <c r="AR271" s="627"/>
      <c r="AS271" s="810"/>
      <c r="AT271" s="811"/>
      <c r="AU271" s="803"/>
      <c r="AV271" s="803"/>
      <c r="AW271" s="803"/>
      <c r="AX271" s="803"/>
    </row>
    <row r="272" spans="1:50" ht="46.5" hidden="1" customHeight="1">
      <c r="A272" s="599">
        <v>15</v>
      </c>
      <c r="B272" s="600" t="s">
        <v>624</v>
      </c>
      <c r="C272" s="592" t="s">
        <v>625</v>
      </c>
      <c r="D272" s="592" t="s">
        <v>626</v>
      </c>
      <c r="E272" s="573" t="s">
        <v>627</v>
      </c>
      <c r="F272" s="573" t="s">
        <v>334</v>
      </c>
      <c r="G272" s="638" t="s">
        <v>628</v>
      </c>
      <c r="H272" s="892" t="s">
        <v>629</v>
      </c>
      <c r="I272" s="893" t="s">
        <v>337</v>
      </c>
      <c r="J272" s="573" t="s">
        <v>441</v>
      </c>
      <c r="K272" s="82" t="s">
        <v>339</v>
      </c>
      <c r="L272" s="88" t="s">
        <v>340</v>
      </c>
      <c r="M272" s="595">
        <v>9</v>
      </c>
      <c r="N272" s="572" t="s">
        <v>540</v>
      </c>
      <c r="O272" s="574" t="s">
        <v>512</v>
      </c>
      <c r="P272" s="573" t="s">
        <v>341</v>
      </c>
      <c r="Q272" s="591" t="s">
        <v>630</v>
      </c>
      <c r="R272" s="586" t="s">
        <v>343</v>
      </c>
      <c r="S272" s="130" t="s">
        <v>344</v>
      </c>
      <c r="T272" s="131" t="s">
        <v>345</v>
      </c>
      <c r="U272" s="130">
        <v>15</v>
      </c>
      <c r="V272" s="564">
        <v>100</v>
      </c>
      <c r="W272" s="564" t="s">
        <v>346</v>
      </c>
      <c r="X272" s="626" t="s">
        <v>346</v>
      </c>
      <c r="Y272" s="564" t="s">
        <v>346</v>
      </c>
      <c r="Z272" s="564">
        <v>100</v>
      </c>
      <c r="AA272" s="564">
        <v>100</v>
      </c>
      <c r="AB272" s="565" t="s">
        <v>38</v>
      </c>
      <c r="AC272" s="126"/>
      <c r="AD272" s="126"/>
      <c r="AE272" s="126"/>
      <c r="AF272" s="588" t="s">
        <v>631</v>
      </c>
      <c r="AG272" s="692" t="s">
        <v>632</v>
      </c>
      <c r="AH272" s="902" t="s">
        <v>346</v>
      </c>
      <c r="AI272" s="692" t="s">
        <v>349</v>
      </c>
      <c r="AJ272" s="902" t="s">
        <v>350</v>
      </c>
      <c r="AK272" s="628" t="s">
        <v>338</v>
      </c>
      <c r="AL272" s="628" t="s">
        <v>633</v>
      </c>
      <c r="AM272" s="628" t="s">
        <v>540</v>
      </c>
      <c r="AN272" s="873" t="s">
        <v>541</v>
      </c>
      <c r="AO272" s="588" t="s">
        <v>341</v>
      </c>
      <c r="AP272" s="797" t="s">
        <v>634</v>
      </c>
      <c r="AQ272" s="899" t="s">
        <v>635</v>
      </c>
      <c r="AR272" s="899" t="s">
        <v>636</v>
      </c>
      <c r="AS272" s="870" t="s">
        <v>637</v>
      </c>
      <c r="AT272" s="621" t="s">
        <v>638</v>
      </c>
      <c r="AU272" s="778"/>
      <c r="AV272" s="778"/>
      <c r="AW272" s="778"/>
      <c r="AX272" s="778"/>
    </row>
    <row r="273" spans="1:50" ht="30" hidden="1" customHeight="1">
      <c r="A273" s="599"/>
      <c r="B273" s="600"/>
      <c r="C273" s="593"/>
      <c r="D273" s="593"/>
      <c r="E273" s="573"/>
      <c r="F273" s="573"/>
      <c r="G273" s="638"/>
      <c r="H273" s="573"/>
      <c r="I273" s="894"/>
      <c r="J273" s="573"/>
      <c r="K273" s="82" t="s">
        <v>354</v>
      </c>
      <c r="L273" s="88" t="s">
        <v>359</v>
      </c>
      <c r="M273" s="595"/>
      <c r="N273" s="572"/>
      <c r="O273" s="574"/>
      <c r="P273" s="573"/>
      <c r="Q273" s="591"/>
      <c r="R273" s="586"/>
      <c r="S273" s="130" t="s">
        <v>355</v>
      </c>
      <c r="T273" s="131" t="s">
        <v>356</v>
      </c>
      <c r="U273" s="130">
        <v>15</v>
      </c>
      <c r="V273" s="564"/>
      <c r="W273" s="564"/>
      <c r="X273" s="626"/>
      <c r="Y273" s="564"/>
      <c r="Z273" s="564"/>
      <c r="AA273" s="564"/>
      <c r="AB273" s="566"/>
      <c r="AC273" s="127"/>
      <c r="AD273" s="127"/>
      <c r="AE273" s="127"/>
      <c r="AF273" s="589"/>
      <c r="AG273" s="693"/>
      <c r="AH273" s="903"/>
      <c r="AI273" s="693"/>
      <c r="AJ273" s="903"/>
      <c r="AK273" s="629"/>
      <c r="AL273" s="629"/>
      <c r="AM273" s="629"/>
      <c r="AN273" s="874"/>
      <c r="AO273" s="589"/>
      <c r="AP273" s="798"/>
      <c r="AQ273" s="900"/>
      <c r="AR273" s="900"/>
      <c r="AS273" s="871"/>
      <c r="AT273" s="622"/>
      <c r="AU273" s="776"/>
      <c r="AV273" s="776"/>
      <c r="AW273" s="776"/>
      <c r="AX273" s="776"/>
    </row>
    <row r="274" spans="1:50" ht="30" hidden="1" customHeight="1">
      <c r="A274" s="599"/>
      <c r="B274" s="600"/>
      <c r="C274" s="593"/>
      <c r="D274" s="593"/>
      <c r="E274" s="573"/>
      <c r="F274" s="573"/>
      <c r="G274" s="638"/>
      <c r="H274" s="573"/>
      <c r="I274" s="894"/>
      <c r="J274" s="573"/>
      <c r="K274" s="82" t="s">
        <v>358</v>
      </c>
      <c r="L274" s="88" t="s">
        <v>359</v>
      </c>
      <c r="M274" s="595"/>
      <c r="N274" s="572"/>
      <c r="O274" s="574"/>
      <c r="P274" s="573"/>
      <c r="Q274" s="591"/>
      <c r="R274" s="586"/>
      <c r="S274" s="130" t="s">
        <v>360</v>
      </c>
      <c r="T274" s="131" t="s">
        <v>361</v>
      </c>
      <c r="U274" s="130">
        <v>15</v>
      </c>
      <c r="V274" s="564"/>
      <c r="W274" s="564"/>
      <c r="X274" s="626"/>
      <c r="Y274" s="564"/>
      <c r="Z274" s="564"/>
      <c r="AA274" s="564"/>
      <c r="AB274" s="566"/>
      <c r="AC274" s="127"/>
      <c r="AD274" s="127"/>
      <c r="AE274" s="127"/>
      <c r="AF274" s="589"/>
      <c r="AG274" s="693"/>
      <c r="AH274" s="903"/>
      <c r="AI274" s="693"/>
      <c r="AJ274" s="903"/>
      <c r="AK274" s="629"/>
      <c r="AL274" s="629"/>
      <c r="AM274" s="629"/>
      <c r="AN274" s="874"/>
      <c r="AO274" s="589"/>
      <c r="AP274" s="798"/>
      <c r="AQ274" s="900"/>
      <c r="AR274" s="900"/>
      <c r="AS274" s="871"/>
      <c r="AT274" s="622"/>
      <c r="AU274" s="776"/>
      <c r="AV274" s="776"/>
      <c r="AW274" s="776"/>
      <c r="AX274" s="776"/>
    </row>
    <row r="275" spans="1:50" ht="30" hidden="1" customHeight="1">
      <c r="A275" s="599"/>
      <c r="B275" s="600"/>
      <c r="C275" s="593"/>
      <c r="D275" s="593"/>
      <c r="E275" s="573"/>
      <c r="F275" s="573"/>
      <c r="G275" s="638"/>
      <c r="H275" s="573"/>
      <c r="I275" s="894"/>
      <c r="J275" s="573"/>
      <c r="K275" s="82" t="s">
        <v>363</v>
      </c>
      <c r="L275" s="88" t="s">
        <v>359</v>
      </c>
      <c r="M275" s="595"/>
      <c r="N275" s="572"/>
      <c r="O275" s="574"/>
      <c r="P275" s="573"/>
      <c r="Q275" s="591"/>
      <c r="R275" s="586"/>
      <c r="S275" s="130" t="s">
        <v>364</v>
      </c>
      <c r="T275" s="131" t="s">
        <v>365</v>
      </c>
      <c r="U275" s="130">
        <v>15</v>
      </c>
      <c r="V275" s="564"/>
      <c r="W275" s="564"/>
      <c r="X275" s="626"/>
      <c r="Y275" s="564"/>
      <c r="Z275" s="564"/>
      <c r="AA275" s="564"/>
      <c r="AB275" s="566"/>
      <c r="AC275" s="127"/>
      <c r="AD275" s="127"/>
      <c r="AE275" s="127"/>
      <c r="AF275" s="589"/>
      <c r="AG275" s="693"/>
      <c r="AH275" s="903"/>
      <c r="AI275" s="693"/>
      <c r="AJ275" s="903"/>
      <c r="AK275" s="629"/>
      <c r="AL275" s="629"/>
      <c r="AM275" s="629"/>
      <c r="AN275" s="874"/>
      <c r="AO275" s="589"/>
      <c r="AP275" s="798"/>
      <c r="AQ275" s="900"/>
      <c r="AR275" s="900"/>
      <c r="AS275" s="871"/>
      <c r="AT275" s="622"/>
      <c r="AU275" s="776"/>
      <c r="AV275" s="776"/>
      <c r="AW275" s="776"/>
      <c r="AX275" s="776"/>
    </row>
    <row r="276" spans="1:50" ht="30" hidden="1" customHeight="1">
      <c r="A276" s="599"/>
      <c r="B276" s="600"/>
      <c r="C276" s="593"/>
      <c r="D276" s="593"/>
      <c r="E276" s="573"/>
      <c r="F276" s="573"/>
      <c r="G276" s="638"/>
      <c r="H276" s="573"/>
      <c r="I276" s="894"/>
      <c r="J276" s="573"/>
      <c r="K276" s="82" t="s">
        <v>367</v>
      </c>
      <c r="L276" s="88" t="s">
        <v>340</v>
      </c>
      <c r="M276" s="595"/>
      <c r="N276" s="572"/>
      <c r="O276" s="574"/>
      <c r="P276" s="573"/>
      <c r="Q276" s="591"/>
      <c r="R276" s="586"/>
      <c r="S276" s="130" t="s">
        <v>368</v>
      </c>
      <c r="T276" s="131" t="s">
        <v>369</v>
      </c>
      <c r="U276" s="130">
        <v>15</v>
      </c>
      <c r="V276" s="564"/>
      <c r="W276" s="564"/>
      <c r="X276" s="626"/>
      <c r="Y276" s="564"/>
      <c r="Z276" s="564"/>
      <c r="AA276" s="564"/>
      <c r="AB276" s="566"/>
      <c r="AC276" s="127"/>
      <c r="AD276" s="127"/>
      <c r="AE276" s="127"/>
      <c r="AF276" s="589"/>
      <c r="AG276" s="693"/>
      <c r="AH276" s="903"/>
      <c r="AI276" s="693"/>
      <c r="AJ276" s="903"/>
      <c r="AK276" s="629"/>
      <c r="AL276" s="629"/>
      <c r="AM276" s="629"/>
      <c r="AN276" s="874"/>
      <c r="AO276" s="589"/>
      <c r="AP276" s="798"/>
      <c r="AQ276" s="900"/>
      <c r="AR276" s="900"/>
      <c r="AS276" s="871"/>
      <c r="AT276" s="622"/>
      <c r="AU276" s="776"/>
      <c r="AV276" s="776"/>
      <c r="AW276" s="776"/>
      <c r="AX276" s="776"/>
    </row>
    <row r="277" spans="1:50" ht="30" hidden="1" customHeight="1">
      <c r="A277" s="599"/>
      <c r="B277" s="600"/>
      <c r="C277" s="593"/>
      <c r="D277" s="593"/>
      <c r="E277" s="573"/>
      <c r="F277" s="573"/>
      <c r="G277" s="638"/>
      <c r="H277" s="573"/>
      <c r="I277" s="894"/>
      <c r="J277" s="573"/>
      <c r="K277" s="82" t="s">
        <v>371</v>
      </c>
      <c r="L277" s="88" t="s">
        <v>340</v>
      </c>
      <c r="M277" s="595"/>
      <c r="N277" s="572"/>
      <c r="O277" s="574"/>
      <c r="P277" s="573"/>
      <c r="Q277" s="591"/>
      <c r="R277" s="586"/>
      <c r="S277" s="130" t="s">
        <v>372</v>
      </c>
      <c r="T277" s="131" t="s">
        <v>373</v>
      </c>
      <c r="U277" s="130">
        <v>15</v>
      </c>
      <c r="V277" s="564"/>
      <c r="W277" s="564"/>
      <c r="X277" s="626"/>
      <c r="Y277" s="564"/>
      <c r="Z277" s="564"/>
      <c r="AA277" s="564"/>
      <c r="AB277" s="566"/>
      <c r="AC277" s="127"/>
      <c r="AD277" s="127"/>
      <c r="AE277" s="127"/>
      <c r="AF277" s="589"/>
      <c r="AG277" s="693"/>
      <c r="AH277" s="903"/>
      <c r="AI277" s="693"/>
      <c r="AJ277" s="903"/>
      <c r="AK277" s="629"/>
      <c r="AL277" s="629"/>
      <c r="AM277" s="629"/>
      <c r="AN277" s="874"/>
      <c r="AO277" s="589"/>
      <c r="AP277" s="798"/>
      <c r="AQ277" s="900"/>
      <c r="AR277" s="900"/>
      <c r="AS277" s="871"/>
      <c r="AT277" s="622"/>
      <c r="AU277" s="776"/>
      <c r="AV277" s="776"/>
      <c r="AW277" s="776"/>
      <c r="AX277" s="776"/>
    </row>
    <row r="278" spans="1:50" ht="30" hidden="1" customHeight="1">
      <c r="A278" s="599"/>
      <c r="B278" s="600"/>
      <c r="C278" s="593"/>
      <c r="D278" s="593"/>
      <c r="E278" s="573"/>
      <c r="F278" s="573"/>
      <c r="G278" s="638"/>
      <c r="H278" s="573"/>
      <c r="I278" s="894"/>
      <c r="J278" s="573"/>
      <c r="K278" s="82" t="s">
        <v>375</v>
      </c>
      <c r="L278" s="88" t="s">
        <v>359</v>
      </c>
      <c r="M278" s="595"/>
      <c r="N278" s="572"/>
      <c r="O278" s="574"/>
      <c r="P278" s="573"/>
      <c r="Q278" s="591"/>
      <c r="R278" s="586"/>
      <c r="S278" s="130" t="s">
        <v>376</v>
      </c>
      <c r="T278" s="131" t="s">
        <v>377</v>
      </c>
      <c r="U278" s="130">
        <v>10</v>
      </c>
      <c r="V278" s="564"/>
      <c r="W278" s="564"/>
      <c r="X278" s="626"/>
      <c r="Y278" s="564"/>
      <c r="Z278" s="564"/>
      <c r="AA278" s="564"/>
      <c r="AB278" s="566"/>
      <c r="AC278" s="287">
        <v>5</v>
      </c>
      <c r="AD278" s="287">
        <v>5</v>
      </c>
      <c r="AE278" s="287">
        <v>5</v>
      </c>
      <c r="AF278" s="589"/>
      <c r="AG278" s="693"/>
      <c r="AH278" s="903"/>
      <c r="AI278" s="693"/>
      <c r="AJ278" s="903"/>
      <c r="AK278" s="629"/>
      <c r="AL278" s="629"/>
      <c r="AM278" s="629"/>
      <c r="AN278" s="874"/>
      <c r="AO278" s="589"/>
      <c r="AP278" s="798"/>
      <c r="AQ278" s="900"/>
      <c r="AR278" s="900"/>
      <c r="AS278" s="871"/>
      <c r="AT278" s="622"/>
      <c r="AU278" s="776"/>
      <c r="AV278" s="776"/>
      <c r="AW278" s="776"/>
      <c r="AX278" s="776"/>
    </row>
    <row r="279" spans="1:50" ht="72" hidden="1" customHeight="1">
      <c r="A279" s="599"/>
      <c r="B279" s="600"/>
      <c r="C279" s="593"/>
      <c r="D279" s="593"/>
      <c r="E279" s="573"/>
      <c r="F279" s="573"/>
      <c r="G279" s="638"/>
      <c r="H279" s="573"/>
      <c r="I279" s="894"/>
      <c r="J279" s="573"/>
      <c r="K279" s="82" t="s">
        <v>379</v>
      </c>
      <c r="L279" s="88" t="s">
        <v>359</v>
      </c>
      <c r="M279" s="595"/>
      <c r="N279" s="572"/>
      <c r="O279" s="574"/>
      <c r="P279" s="573"/>
      <c r="Q279" s="591"/>
      <c r="R279" s="586"/>
      <c r="S279" s="564"/>
      <c r="T279" s="626"/>
      <c r="U279" s="564"/>
      <c r="V279" s="564"/>
      <c r="W279" s="564"/>
      <c r="X279" s="626"/>
      <c r="Y279" s="564"/>
      <c r="Z279" s="564"/>
      <c r="AA279" s="564"/>
      <c r="AB279" s="566"/>
      <c r="AC279" s="127"/>
      <c r="AD279" s="127"/>
      <c r="AE279" s="127"/>
      <c r="AF279" s="589"/>
      <c r="AG279" s="693"/>
      <c r="AH279" s="903"/>
      <c r="AI279" s="693"/>
      <c r="AJ279" s="903"/>
      <c r="AK279" s="629"/>
      <c r="AL279" s="629"/>
      <c r="AM279" s="629"/>
      <c r="AN279" s="874"/>
      <c r="AO279" s="589"/>
      <c r="AP279" s="798"/>
      <c r="AQ279" s="900"/>
      <c r="AR279" s="900"/>
      <c r="AS279" s="871"/>
      <c r="AT279" s="622"/>
      <c r="AU279" s="776"/>
      <c r="AV279" s="776"/>
      <c r="AW279" s="776"/>
      <c r="AX279" s="776"/>
    </row>
    <row r="280" spans="1:50" ht="45" hidden="1" customHeight="1">
      <c r="A280" s="599"/>
      <c r="B280" s="600"/>
      <c r="C280" s="594"/>
      <c r="D280" s="594"/>
      <c r="E280" s="573"/>
      <c r="F280" s="573"/>
      <c r="G280" s="638"/>
      <c r="H280" s="573"/>
      <c r="I280" s="894"/>
      <c r="J280" s="573"/>
      <c r="K280" s="82" t="s">
        <v>381</v>
      </c>
      <c r="L280" s="88" t="s">
        <v>340</v>
      </c>
      <c r="M280" s="595"/>
      <c r="N280" s="572"/>
      <c r="O280" s="574"/>
      <c r="P280" s="573"/>
      <c r="Q280" s="591"/>
      <c r="R280" s="586"/>
      <c r="S280" s="564"/>
      <c r="T280" s="626"/>
      <c r="U280" s="564"/>
      <c r="V280" s="564"/>
      <c r="W280" s="564"/>
      <c r="X280" s="626"/>
      <c r="Y280" s="564"/>
      <c r="Z280" s="564"/>
      <c r="AA280" s="564"/>
      <c r="AB280" s="566"/>
      <c r="AC280" s="127"/>
      <c r="AD280" s="127"/>
      <c r="AE280" s="127"/>
      <c r="AF280" s="589"/>
      <c r="AG280" s="693"/>
      <c r="AH280" s="903"/>
      <c r="AI280" s="693"/>
      <c r="AJ280" s="903"/>
      <c r="AK280" s="629"/>
      <c r="AL280" s="629"/>
      <c r="AM280" s="629"/>
      <c r="AN280" s="874"/>
      <c r="AO280" s="589"/>
      <c r="AP280" s="798"/>
      <c r="AQ280" s="900"/>
      <c r="AR280" s="900"/>
      <c r="AS280" s="871"/>
      <c r="AT280" s="622"/>
      <c r="AU280" s="776"/>
      <c r="AV280" s="776"/>
      <c r="AW280" s="776"/>
      <c r="AX280" s="776"/>
    </row>
    <row r="281" spans="1:50" ht="45" hidden="1" customHeight="1">
      <c r="A281" s="599"/>
      <c r="B281" s="600"/>
      <c r="C281" s="592" t="s">
        <v>639</v>
      </c>
      <c r="D281" s="592" t="s">
        <v>640</v>
      </c>
      <c r="E281" s="573"/>
      <c r="F281" s="573"/>
      <c r="G281" s="638"/>
      <c r="H281" s="573"/>
      <c r="I281" s="894"/>
      <c r="J281" s="573"/>
      <c r="K281" s="82" t="s">
        <v>385</v>
      </c>
      <c r="L281" s="88" t="s">
        <v>340</v>
      </c>
      <c r="M281" s="595"/>
      <c r="N281" s="572"/>
      <c r="O281" s="574"/>
      <c r="P281" s="573"/>
      <c r="Q281" s="591"/>
      <c r="R281" s="586"/>
      <c r="S281" s="564"/>
      <c r="T281" s="626"/>
      <c r="U281" s="564"/>
      <c r="V281" s="564"/>
      <c r="W281" s="564"/>
      <c r="X281" s="626"/>
      <c r="Y281" s="564"/>
      <c r="Z281" s="564"/>
      <c r="AA281" s="564"/>
      <c r="AB281" s="566"/>
      <c r="AC281" s="127"/>
      <c r="AD281" s="127"/>
      <c r="AE281" s="127"/>
      <c r="AF281" s="589"/>
      <c r="AG281" s="693"/>
      <c r="AH281" s="903"/>
      <c r="AI281" s="693"/>
      <c r="AJ281" s="903"/>
      <c r="AK281" s="629"/>
      <c r="AL281" s="629"/>
      <c r="AM281" s="629"/>
      <c r="AN281" s="874"/>
      <c r="AO281" s="589"/>
      <c r="AP281" s="798"/>
      <c r="AQ281" s="900"/>
      <c r="AR281" s="900"/>
      <c r="AS281" s="871"/>
      <c r="AT281" s="622"/>
      <c r="AU281" s="776"/>
      <c r="AV281" s="776"/>
      <c r="AW281" s="776"/>
      <c r="AX281" s="776"/>
    </row>
    <row r="282" spans="1:50" ht="45" hidden="1" customHeight="1">
      <c r="A282" s="599"/>
      <c r="B282" s="600"/>
      <c r="C282" s="593"/>
      <c r="D282" s="593"/>
      <c r="E282" s="573"/>
      <c r="F282" s="573"/>
      <c r="G282" s="638"/>
      <c r="H282" s="573"/>
      <c r="I282" s="894"/>
      <c r="J282" s="573"/>
      <c r="K282" s="82" t="s">
        <v>387</v>
      </c>
      <c r="L282" s="88" t="s">
        <v>340</v>
      </c>
      <c r="M282" s="595"/>
      <c r="N282" s="572"/>
      <c r="O282" s="574"/>
      <c r="P282" s="573"/>
      <c r="Q282" s="591"/>
      <c r="R282" s="586"/>
      <c r="S282" s="564"/>
      <c r="T282" s="626"/>
      <c r="U282" s="564"/>
      <c r="V282" s="564"/>
      <c r="W282" s="564"/>
      <c r="X282" s="626"/>
      <c r="Y282" s="564"/>
      <c r="Z282" s="564"/>
      <c r="AA282" s="564"/>
      <c r="AB282" s="567"/>
      <c r="AC282" s="129"/>
      <c r="AD282" s="129"/>
      <c r="AE282" s="129"/>
      <c r="AF282" s="590"/>
      <c r="AG282" s="694"/>
      <c r="AH282" s="903"/>
      <c r="AI282" s="693"/>
      <c r="AJ282" s="903"/>
      <c r="AK282" s="629"/>
      <c r="AL282" s="629"/>
      <c r="AM282" s="629"/>
      <c r="AN282" s="874"/>
      <c r="AO282" s="589"/>
      <c r="AP282" s="799"/>
      <c r="AQ282" s="900"/>
      <c r="AR282" s="900"/>
      <c r="AS282" s="871"/>
      <c r="AT282" s="623"/>
      <c r="AU282" s="777"/>
      <c r="AV282" s="777"/>
      <c r="AW282" s="777"/>
      <c r="AX282" s="777"/>
    </row>
    <row r="283" spans="1:50" ht="45" hidden="1" customHeight="1">
      <c r="A283" s="599"/>
      <c r="B283" s="600"/>
      <c r="C283" s="593"/>
      <c r="D283" s="593"/>
      <c r="E283" s="573"/>
      <c r="F283" s="573"/>
      <c r="G283" s="638" t="s">
        <v>641</v>
      </c>
      <c r="H283" s="573"/>
      <c r="I283" s="894"/>
      <c r="J283" s="573"/>
      <c r="K283" s="82" t="s">
        <v>390</v>
      </c>
      <c r="L283" s="88" t="s">
        <v>340</v>
      </c>
      <c r="M283" s="595"/>
      <c r="N283" s="572"/>
      <c r="O283" s="574"/>
      <c r="P283" s="573"/>
      <c r="Q283" s="591" t="s">
        <v>642</v>
      </c>
      <c r="R283" s="586" t="s">
        <v>343</v>
      </c>
      <c r="S283" s="130" t="s">
        <v>344</v>
      </c>
      <c r="T283" s="131" t="s">
        <v>345</v>
      </c>
      <c r="U283" s="130">
        <v>15</v>
      </c>
      <c r="V283" s="564">
        <v>100</v>
      </c>
      <c r="W283" s="564" t="s">
        <v>346</v>
      </c>
      <c r="X283" s="626" t="s">
        <v>346</v>
      </c>
      <c r="Y283" s="564" t="s">
        <v>346</v>
      </c>
      <c r="Z283" s="564">
        <v>100</v>
      </c>
      <c r="AA283" s="564"/>
      <c r="AB283" s="565" t="s">
        <v>38</v>
      </c>
      <c r="AC283" s="126"/>
      <c r="AD283" s="126"/>
      <c r="AE283" s="126"/>
      <c r="AF283" s="588" t="s">
        <v>631</v>
      </c>
      <c r="AG283" s="692" t="s">
        <v>643</v>
      </c>
      <c r="AH283" s="903"/>
      <c r="AI283" s="693"/>
      <c r="AJ283" s="903"/>
      <c r="AK283" s="629"/>
      <c r="AL283" s="629"/>
      <c r="AM283" s="629"/>
      <c r="AN283" s="874"/>
      <c r="AO283" s="589"/>
      <c r="AP283" s="797" t="s">
        <v>644</v>
      </c>
      <c r="AQ283" s="900"/>
      <c r="AR283" s="900"/>
      <c r="AS283" s="871"/>
      <c r="AT283" s="621" t="s">
        <v>645</v>
      </c>
      <c r="AU283" s="785"/>
      <c r="AV283" s="785"/>
      <c r="AW283" s="785"/>
      <c r="AX283" s="785"/>
    </row>
    <row r="284" spans="1:50" ht="84" hidden="1" customHeight="1">
      <c r="A284" s="599"/>
      <c r="B284" s="600"/>
      <c r="C284" s="593"/>
      <c r="D284" s="593"/>
      <c r="E284" s="573"/>
      <c r="F284" s="573"/>
      <c r="G284" s="638"/>
      <c r="H284" s="573"/>
      <c r="I284" s="894"/>
      <c r="J284" s="573"/>
      <c r="K284" s="83" t="s">
        <v>395</v>
      </c>
      <c r="L284" s="88" t="s">
        <v>340</v>
      </c>
      <c r="M284" s="595"/>
      <c r="N284" s="572"/>
      <c r="O284" s="574"/>
      <c r="P284" s="573"/>
      <c r="Q284" s="591"/>
      <c r="R284" s="586"/>
      <c r="S284" s="130" t="s">
        <v>355</v>
      </c>
      <c r="T284" s="131" t="s">
        <v>356</v>
      </c>
      <c r="U284" s="130">
        <v>15</v>
      </c>
      <c r="V284" s="564"/>
      <c r="W284" s="564"/>
      <c r="X284" s="626"/>
      <c r="Y284" s="564"/>
      <c r="Z284" s="564"/>
      <c r="AA284" s="564"/>
      <c r="AB284" s="566"/>
      <c r="AC284" s="127"/>
      <c r="AD284" s="127"/>
      <c r="AE284" s="127"/>
      <c r="AF284" s="589"/>
      <c r="AG284" s="693"/>
      <c r="AH284" s="903"/>
      <c r="AI284" s="693"/>
      <c r="AJ284" s="903"/>
      <c r="AK284" s="629"/>
      <c r="AL284" s="629"/>
      <c r="AM284" s="629"/>
      <c r="AN284" s="874"/>
      <c r="AO284" s="589"/>
      <c r="AP284" s="798"/>
      <c r="AQ284" s="900"/>
      <c r="AR284" s="900"/>
      <c r="AS284" s="871"/>
      <c r="AT284" s="622"/>
      <c r="AU284" s="776"/>
      <c r="AV284" s="776"/>
      <c r="AW284" s="776"/>
      <c r="AX284" s="776"/>
    </row>
    <row r="285" spans="1:50" ht="81" hidden="1" customHeight="1">
      <c r="A285" s="599"/>
      <c r="B285" s="600"/>
      <c r="C285" s="593"/>
      <c r="D285" s="593"/>
      <c r="E285" s="573"/>
      <c r="F285" s="573"/>
      <c r="G285" s="638"/>
      <c r="H285" s="573"/>
      <c r="I285" s="894"/>
      <c r="J285" s="573"/>
      <c r="K285" s="83" t="s">
        <v>397</v>
      </c>
      <c r="L285" s="88" t="s">
        <v>340</v>
      </c>
      <c r="M285" s="595"/>
      <c r="N285" s="572"/>
      <c r="O285" s="574"/>
      <c r="P285" s="573"/>
      <c r="Q285" s="591"/>
      <c r="R285" s="586"/>
      <c r="S285" s="130" t="s">
        <v>360</v>
      </c>
      <c r="T285" s="131" t="s">
        <v>361</v>
      </c>
      <c r="U285" s="130">
        <v>15</v>
      </c>
      <c r="V285" s="564"/>
      <c r="W285" s="564"/>
      <c r="X285" s="626"/>
      <c r="Y285" s="564"/>
      <c r="Z285" s="564"/>
      <c r="AA285" s="564"/>
      <c r="AB285" s="566"/>
      <c r="AC285" s="127"/>
      <c r="AD285" s="127"/>
      <c r="AE285" s="127"/>
      <c r="AF285" s="589"/>
      <c r="AG285" s="693"/>
      <c r="AH285" s="903"/>
      <c r="AI285" s="693"/>
      <c r="AJ285" s="903"/>
      <c r="AK285" s="629"/>
      <c r="AL285" s="629"/>
      <c r="AM285" s="629"/>
      <c r="AN285" s="874"/>
      <c r="AO285" s="589"/>
      <c r="AP285" s="798"/>
      <c r="AQ285" s="900"/>
      <c r="AR285" s="900"/>
      <c r="AS285" s="871"/>
      <c r="AT285" s="622"/>
      <c r="AU285" s="776"/>
      <c r="AV285" s="776"/>
      <c r="AW285" s="776"/>
      <c r="AX285" s="776"/>
    </row>
    <row r="286" spans="1:50" ht="77.25" hidden="1" customHeight="1">
      <c r="A286" s="599"/>
      <c r="B286" s="600"/>
      <c r="C286" s="593"/>
      <c r="D286" s="593"/>
      <c r="E286" s="573"/>
      <c r="F286" s="573"/>
      <c r="G286" s="638"/>
      <c r="H286" s="573"/>
      <c r="I286" s="894"/>
      <c r="J286" s="573"/>
      <c r="K286" s="83" t="s">
        <v>398</v>
      </c>
      <c r="L286" s="88" t="s">
        <v>359</v>
      </c>
      <c r="M286" s="595"/>
      <c r="N286" s="572"/>
      <c r="O286" s="574"/>
      <c r="P286" s="573"/>
      <c r="Q286" s="591"/>
      <c r="R286" s="586"/>
      <c r="S286" s="130" t="s">
        <v>364</v>
      </c>
      <c r="T286" s="131" t="s">
        <v>365</v>
      </c>
      <c r="U286" s="130">
        <v>15</v>
      </c>
      <c r="V286" s="564"/>
      <c r="W286" s="564"/>
      <c r="X286" s="626"/>
      <c r="Y286" s="564"/>
      <c r="Z286" s="564"/>
      <c r="AA286" s="564"/>
      <c r="AB286" s="566"/>
      <c r="AC286" s="127"/>
      <c r="AD286" s="127"/>
      <c r="AE286" s="127"/>
      <c r="AF286" s="589"/>
      <c r="AG286" s="693"/>
      <c r="AH286" s="903"/>
      <c r="AI286" s="693"/>
      <c r="AJ286" s="903"/>
      <c r="AK286" s="629"/>
      <c r="AL286" s="629"/>
      <c r="AM286" s="629"/>
      <c r="AN286" s="874"/>
      <c r="AO286" s="589"/>
      <c r="AP286" s="798"/>
      <c r="AQ286" s="900"/>
      <c r="AR286" s="900"/>
      <c r="AS286" s="871"/>
      <c r="AT286" s="622"/>
      <c r="AU286" s="776"/>
      <c r="AV286" s="776"/>
      <c r="AW286" s="776"/>
      <c r="AX286" s="776"/>
    </row>
    <row r="287" spans="1:50" ht="65.25" hidden="1" customHeight="1">
      <c r="A287" s="599"/>
      <c r="B287" s="600"/>
      <c r="C287" s="593"/>
      <c r="D287" s="593"/>
      <c r="E287" s="573"/>
      <c r="F287" s="573"/>
      <c r="G287" s="638"/>
      <c r="H287" s="573"/>
      <c r="I287" s="894"/>
      <c r="J287" s="573"/>
      <c r="K287" s="83" t="s">
        <v>399</v>
      </c>
      <c r="L287" s="84" t="s">
        <v>359</v>
      </c>
      <c r="M287" s="595"/>
      <c r="N287" s="572"/>
      <c r="O287" s="574"/>
      <c r="P287" s="573"/>
      <c r="Q287" s="591"/>
      <c r="R287" s="586"/>
      <c r="S287" s="130" t="s">
        <v>368</v>
      </c>
      <c r="T287" s="131" t="s">
        <v>369</v>
      </c>
      <c r="U287" s="130">
        <v>15</v>
      </c>
      <c r="V287" s="564"/>
      <c r="W287" s="564"/>
      <c r="X287" s="626"/>
      <c r="Y287" s="564"/>
      <c r="Z287" s="564"/>
      <c r="AA287" s="564"/>
      <c r="AB287" s="566"/>
      <c r="AC287" s="127">
        <v>1</v>
      </c>
      <c r="AD287" s="127">
        <v>0</v>
      </c>
      <c r="AE287" s="127">
        <v>0</v>
      </c>
      <c r="AF287" s="589"/>
      <c r="AG287" s="693"/>
      <c r="AH287" s="903"/>
      <c r="AI287" s="693"/>
      <c r="AJ287" s="903"/>
      <c r="AK287" s="629"/>
      <c r="AL287" s="629"/>
      <c r="AM287" s="629"/>
      <c r="AN287" s="874"/>
      <c r="AO287" s="589"/>
      <c r="AP287" s="798"/>
      <c r="AQ287" s="900"/>
      <c r="AR287" s="900"/>
      <c r="AS287" s="871"/>
      <c r="AT287" s="622"/>
      <c r="AU287" s="776"/>
      <c r="AV287" s="776"/>
      <c r="AW287" s="776"/>
      <c r="AX287" s="776"/>
    </row>
    <row r="288" spans="1:50" ht="71.25" hidden="1" customHeight="1">
      <c r="A288" s="599"/>
      <c r="B288" s="600"/>
      <c r="C288" s="593"/>
      <c r="D288" s="593"/>
      <c r="E288" s="573"/>
      <c r="F288" s="573"/>
      <c r="G288" s="638"/>
      <c r="H288" s="573"/>
      <c r="I288" s="894"/>
      <c r="J288" s="573"/>
      <c r="K288" s="83" t="s">
        <v>400</v>
      </c>
      <c r="L288" s="88" t="s">
        <v>359</v>
      </c>
      <c r="M288" s="595"/>
      <c r="N288" s="572"/>
      <c r="O288" s="574"/>
      <c r="P288" s="573"/>
      <c r="Q288" s="591"/>
      <c r="R288" s="586"/>
      <c r="S288" s="130" t="s">
        <v>372</v>
      </c>
      <c r="T288" s="131" t="s">
        <v>373</v>
      </c>
      <c r="U288" s="130">
        <v>15</v>
      </c>
      <c r="V288" s="564"/>
      <c r="W288" s="564"/>
      <c r="X288" s="626"/>
      <c r="Y288" s="564"/>
      <c r="Z288" s="564"/>
      <c r="AA288" s="564"/>
      <c r="AB288" s="566"/>
      <c r="AC288" s="127"/>
      <c r="AD288" s="127"/>
      <c r="AE288" s="127"/>
      <c r="AF288" s="589"/>
      <c r="AG288" s="693"/>
      <c r="AH288" s="903"/>
      <c r="AI288" s="693"/>
      <c r="AJ288" s="903"/>
      <c r="AK288" s="629"/>
      <c r="AL288" s="629"/>
      <c r="AM288" s="629"/>
      <c r="AN288" s="874"/>
      <c r="AO288" s="589"/>
      <c r="AP288" s="798"/>
      <c r="AQ288" s="900"/>
      <c r="AR288" s="900"/>
      <c r="AS288" s="871"/>
      <c r="AT288" s="622"/>
      <c r="AU288" s="776"/>
      <c r="AV288" s="776"/>
      <c r="AW288" s="776"/>
      <c r="AX288" s="776"/>
    </row>
    <row r="289" spans="1:50" ht="84" hidden="1" customHeight="1">
      <c r="A289" s="599"/>
      <c r="B289" s="600"/>
      <c r="C289" s="593"/>
      <c r="D289" s="593"/>
      <c r="E289" s="573"/>
      <c r="F289" s="573"/>
      <c r="G289" s="638"/>
      <c r="H289" s="573"/>
      <c r="I289" s="894"/>
      <c r="J289" s="573"/>
      <c r="K289" s="83" t="s">
        <v>401</v>
      </c>
      <c r="L289" s="88" t="s">
        <v>359</v>
      </c>
      <c r="M289" s="595"/>
      <c r="N289" s="572"/>
      <c r="O289" s="574"/>
      <c r="P289" s="573"/>
      <c r="Q289" s="591"/>
      <c r="R289" s="586"/>
      <c r="S289" s="130" t="s">
        <v>376</v>
      </c>
      <c r="T289" s="131" t="s">
        <v>377</v>
      </c>
      <c r="U289" s="130">
        <v>10</v>
      </c>
      <c r="V289" s="564"/>
      <c r="W289" s="564"/>
      <c r="X289" s="626"/>
      <c r="Y289" s="564"/>
      <c r="Z289" s="564"/>
      <c r="AA289" s="564"/>
      <c r="AB289" s="566"/>
      <c r="AC289" s="127"/>
      <c r="AD289" s="127"/>
      <c r="AE289" s="127"/>
      <c r="AF289" s="589"/>
      <c r="AG289" s="693"/>
      <c r="AH289" s="903"/>
      <c r="AI289" s="693"/>
      <c r="AJ289" s="903"/>
      <c r="AK289" s="629"/>
      <c r="AL289" s="629"/>
      <c r="AM289" s="629"/>
      <c r="AN289" s="874"/>
      <c r="AO289" s="589"/>
      <c r="AP289" s="798"/>
      <c r="AQ289" s="900"/>
      <c r="AR289" s="900"/>
      <c r="AS289" s="871"/>
      <c r="AT289" s="622"/>
      <c r="AU289" s="776"/>
      <c r="AV289" s="776"/>
      <c r="AW289" s="776"/>
      <c r="AX289" s="776"/>
    </row>
    <row r="290" spans="1:50" ht="91.5" hidden="1" customHeight="1" thickBot="1">
      <c r="A290" s="599"/>
      <c r="B290" s="600"/>
      <c r="C290" s="611"/>
      <c r="D290" s="611"/>
      <c r="E290" s="573"/>
      <c r="F290" s="573"/>
      <c r="G290" s="638"/>
      <c r="H290" s="573"/>
      <c r="I290" s="895"/>
      <c r="J290" s="573"/>
      <c r="K290" s="83" t="s">
        <v>402</v>
      </c>
      <c r="L290" s="88" t="s">
        <v>359</v>
      </c>
      <c r="M290" s="595"/>
      <c r="N290" s="572"/>
      <c r="O290" s="574"/>
      <c r="P290" s="573"/>
      <c r="Q290" s="591"/>
      <c r="R290" s="586"/>
      <c r="S290" s="130"/>
      <c r="T290" s="131"/>
      <c r="U290" s="130"/>
      <c r="V290" s="564"/>
      <c r="W290" s="564"/>
      <c r="X290" s="626"/>
      <c r="Y290" s="564"/>
      <c r="Z290" s="564"/>
      <c r="AA290" s="564"/>
      <c r="AB290" s="567"/>
      <c r="AC290" s="129"/>
      <c r="AD290" s="129"/>
      <c r="AE290" s="129"/>
      <c r="AF290" s="590"/>
      <c r="AG290" s="694"/>
      <c r="AH290" s="904"/>
      <c r="AI290" s="694"/>
      <c r="AJ290" s="904"/>
      <c r="AK290" s="630"/>
      <c r="AL290" s="630"/>
      <c r="AM290" s="630"/>
      <c r="AN290" s="794"/>
      <c r="AO290" s="590"/>
      <c r="AP290" s="799"/>
      <c r="AQ290" s="901"/>
      <c r="AR290" s="901"/>
      <c r="AS290" s="872"/>
      <c r="AT290" s="623"/>
      <c r="AU290" s="803"/>
      <c r="AV290" s="803"/>
      <c r="AW290" s="803"/>
      <c r="AX290" s="803"/>
    </row>
    <row r="291" spans="1:50" ht="46.5" hidden="1" customHeight="1">
      <c r="A291" s="599">
        <v>16</v>
      </c>
      <c r="B291" s="600" t="s">
        <v>646</v>
      </c>
      <c r="C291" s="592" t="s">
        <v>647</v>
      </c>
      <c r="D291" s="592" t="s">
        <v>648</v>
      </c>
      <c r="E291" s="586" t="s">
        <v>649</v>
      </c>
      <c r="F291" s="586" t="s">
        <v>334</v>
      </c>
      <c r="G291" s="591" t="s">
        <v>650</v>
      </c>
      <c r="H291" s="586" t="s">
        <v>651</v>
      </c>
      <c r="I291" s="588" t="s">
        <v>337</v>
      </c>
      <c r="J291" s="586" t="s">
        <v>441</v>
      </c>
      <c r="K291" s="82" t="s">
        <v>339</v>
      </c>
      <c r="L291" s="88" t="s">
        <v>340</v>
      </c>
      <c r="M291" s="595">
        <f>COUNTIF(L291:L309,"Si")</f>
        <v>9</v>
      </c>
      <c r="N291" s="572" t="str">
        <f>+IF(AND(M291&lt;6,M291&gt;0),"Moderado",IF(AND(M291&lt;12,M291&gt;5),"Mayor",IF(AND(M291&lt;20,M291&gt;11),"Catastrófico","Responda las Preguntas de Impacto")))</f>
        <v>Mayor</v>
      </c>
      <c r="O291" s="574" t="str">
        <f>IF(AND(EXACT(J291,"Rara vez"),(EXACT(N291,"Moderado"))),"Moderado",IF(AND(EXACT(J291,"Rara vez"),(EXACT(N291,"Mayor"))),"Alto",IF(AND(EXACT(J291,"Rara vez"),(EXACT(N291,"Catastrófico"))),"Extremo",IF(AND(EXACT(J291,"Improbable"),(EXACT(N291,"Moderado"))),"Moderado",IF(AND(EXACT(J291,"Improbable"),(EXACT(N291,"Mayor"))),"Alto",IF(AND(EXACT(J291,"Improbable"),(EXACT(N291,"Catastrófico"))),"Extremo",IF(AND(EXACT(J291,"Posible"),(EXACT(N291,"Moderado"))),"Alto",IF(AND(EXACT(J291,"Posible"),(EXACT(N291,"Mayor"))),"Extremo",IF(AND(EXACT(J291,"Posible"),(EXACT(N291,"Catastrófico"))),"Extremo",IF(AND(EXACT(J291,"Probable"),(EXACT(N291,"Moderado"))),"Alto",IF(AND(EXACT(J291,"Probable"),(EXACT(N291,"Mayor"))),"Extremo",IF(AND(EXACT(J291,"Probable"),(EXACT(N291,"Catastrófico"))),"Extremo",IF(AND(EXACT(J291,"Casi Seguro"),(EXACT(N291,"Moderado"))),"Extremo",IF(AND(EXACT(J291,"Casi Seguro"),(EXACT(N291,"Mayor"))),"Extremo",IF(AND(EXACT(J291,"Casi Seguro"),(EXACT(N291,"Catastrófico"))),"Extremo","")))))))))))))))</f>
        <v>Extremo</v>
      </c>
      <c r="P291" s="573" t="s">
        <v>341</v>
      </c>
      <c r="Q291" s="678" t="s">
        <v>652</v>
      </c>
      <c r="R291" s="586" t="s">
        <v>343</v>
      </c>
      <c r="S291" s="130" t="s">
        <v>344</v>
      </c>
      <c r="T291" s="131" t="s">
        <v>345</v>
      </c>
      <c r="U291" s="130">
        <f>+IFERROR(VLOOKUP(T291,[3]DATOS!$E$2:$F$17,2,FALSE),"")</f>
        <v>15</v>
      </c>
      <c r="V291" s="564">
        <f>SUM(U291:U297)</f>
        <v>100</v>
      </c>
      <c r="W291" s="564" t="str">
        <f>+IF(AND(V291&lt;=100,V291&gt;=96),"Fuerte",IF(AND(V291&lt;=95,V291&gt;=86),"Moderado",IF(AND(V291&lt;=85,M291&gt;=0),"Débil"," ")))</f>
        <v>Fuerte</v>
      </c>
      <c r="X291" s="626" t="s">
        <v>346</v>
      </c>
      <c r="Y291" s="564" t="str">
        <f>IF(AND(EXACT(W291,"Fuerte"),(EXACT(X291,"Fuerte"))),"Fuerte",IF(AND(EXACT(W291,"Fuerte"),(EXACT(X291,"Moderado"))),"Moderado",IF(AND(EXACT(W291,"Fuerte"),(EXACT(X291,"Débil"))),"Débil",IF(AND(EXACT(W291,"Moderado"),(EXACT(X291,"Fuerte"))),"Moderado",IF(AND(EXACT(W291,"Moderado"),(EXACT(X291,"Moderado"))),"Moderado",IF(AND(EXACT(W291,"Moderado"),(EXACT(X291,"Débil"))),"Débil",IF(AND(EXACT(W291,"Débil"),(EXACT(X291,"Fuerte"))),"Débil",IF(AND(EXACT(W291,"Débil"),(EXACT(X291,"Moderado"))),"Débil",IF(AND(EXACT(W291,"Débil"),(EXACT(X291,"Débil"))),"Débil",)))))))))</f>
        <v>Fuerte</v>
      </c>
      <c r="Z291" s="564">
        <f>IF(Y291="Fuerte",100,IF(Y291="Moderado",50,IF(Y291="Débil",0)))</f>
        <v>100</v>
      </c>
      <c r="AA291" s="564">
        <f>AVERAGE(Z291:Z309)</f>
        <v>100</v>
      </c>
      <c r="AB291" s="565" t="s">
        <v>38</v>
      </c>
      <c r="AC291" s="565">
        <v>0</v>
      </c>
      <c r="AD291" s="565">
        <v>4</v>
      </c>
      <c r="AE291" s="565">
        <v>3</v>
      </c>
      <c r="AF291" s="588" t="s">
        <v>653</v>
      </c>
      <c r="AG291" s="692" t="s">
        <v>654</v>
      </c>
      <c r="AH291" s="796" t="str">
        <f>+IF(AA291=100,"Fuerte",IF(AND(AA291&lt;=99,AA291&gt;=50),"Moderado",IF(AA291&lt;50,"Débil"," ")))</f>
        <v>Fuerte</v>
      </c>
      <c r="AI291" s="801" t="s">
        <v>349</v>
      </c>
      <c r="AJ291" s="796" t="s">
        <v>350</v>
      </c>
      <c r="AK291" s="800" t="str">
        <f>IF(AND(OR(AJ291="Directamente",AJ291="Indirectamente",AJ291="No Disminuye"),(AH291="Fuerte"),(AI291="Directamente"),(OR(J291="Rara vez",J291="Improbable",J291="Posible"))),"Rara vez",IF(AND(OR(AJ291="Directamente",AJ291="Indirectamente",AJ291="No Disminuye"),(AH291="Fuerte"),(AI291="Directamente"),(J291="Probable")),"Improbable",IF(AND(OR(AJ291="Directamente",AJ291="Indirectamente",AJ291="No Disminuye"),(AH291="Fuerte"),(AI291="Directamente"),(J291="Casi Seguro")),"Posible",IF(AND(AJ291="Directamente",AI291="No disminuye",AH291="Fuerte"),J291,IF(AND(OR(AJ291="Directamente",AJ291="Indirectamente",AJ291="No Disminuye"),AH291="Moderado",AI291="Directamente",(OR(J291="Rara vez",J291="Improbable"))),"Rara vez",IF(AND(OR(AJ291="Directamente",AJ291="Indirectamente",AJ291="No Disminuye"),(AH291="Moderado"),(AI291="Directamente"),(J291="Posible")),"Improbable",IF(AND(OR(AJ291="Directamente",AJ291="Indirectamente",AJ291="No Disminuye"),(AH291="Moderado"),(AI291="Directamente"),(J291="Probable")),"Posible",IF(AND(OR(AJ291="Directamente",AJ291="Indirectamente",AJ291="No Disminuye"),(AH291="Moderado"),(AI291="Directamente"),(J291="Casi Seguro")),"Probable",IF(AND(AJ291="Directamente",AI291="No disminuye",AH291="Moderado"),J291,IF(AH291="Débil",J291," ESTA COMBINACION NO ESTÁ CONTEMPLADA EN LA METODOLOGÍA "))))))))))</f>
        <v>Rara vez</v>
      </c>
      <c r="AL291" s="800" t="str">
        <f>IF(AND(OR(AJ291="Directamente",AJ291="Indirectamente",AJ291="No Disminuye"),AH291="Moderado",AI291="Directamente",(OR(J291="Raro",J291="Improbable"))),"Raro",IF(AND(OR(AJ291="Directamente",AJ291="Indirectamente",AJ291="No Disminuye"),(AH291="Moderado"),(AI291="Directamente"),(J291="Posible")),"Improbable",IF(AND(OR(AJ291="Directamente",AJ291="Indirectamente",AJ291="No Disminuye"),(AH291="Moderado"),(AI291="Directamente"),(J291="Probable")),"Posible",IF(AND(OR(AJ291="Directamente",AJ291="Indirectamente",AJ291="No Disminuye"),(AH291="Moderado"),(AI291="Directamente"),(J291="Casi Seguro")),"Probable",IF(AND(AJ291="Directamente",AI291="No disminuye",AH291="Moderado"),J291," ")))))</f>
        <v xml:space="preserve"> </v>
      </c>
      <c r="AM291" s="800" t="str">
        <f>N291</f>
        <v>Mayor</v>
      </c>
      <c r="AN291" s="800" t="str">
        <f>IF(AND(EXACT(AK291,"Rara vez"),(EXACT(AM291,"Moderado"))),"Moderado",IF(AND(EXACT(AK291,"Rara vez"),(EXACT(AM291,"Mayor"))),"Alto",IF(AND(EXACT(AK291,"Rara vez"),(EXACT(AM291,"Catastrófico"))),"Extremo",IF(AND(EXACT(AK291,"Improbable"),(EXACT(AM291,"Moderado"))),"Moderado",IF(AND(EXACT(AK291,"Improbable"),(EXACT(AM291,"Mayor"))),"Alto",IF(AND(EXACT(AK291,"Improbable"),(EXACT(AM291,"Catastrófico"))),"Extremo",IF(AND(EXACT(AK291,"Posible"),(EXACT(AM291,"Moderado"))),"Alto",IF(AND(EXACT(AK291,"Posible"),(EXACT(AM291,"Mayor"))),"Extremo",IF(AND(EXACT(AK291,"Posible"),(EXACT(AM291,"Catastrófico"))),"Extremo",IF(AND(EXACT(AK291,"Probable"),(EXACT(AM291,"Moderado"))),"Alto",IF(AND(EXACT(AK291,"Probable"),(EXACT(AM291,"Mayor"))),"Extremo",IF(AND(EXACT(AK291,"Probable"),(EXACT(AM291,"Catastrófico"))),"Extremo",IF(AND(EXACT(AK291,"Casi Seguro"),(EXACT(AM291,"Moderado"))),"Extremo",IF(AND(EXACT(AK291,"Casi Seguro"),(EXACT(AM291,"Mayor"))),"Extremo",IF(AND(EXACT(AK291,"Casi Seguro"),(EXACT(AM291,"Catastrófico"))),"Extremo","")))))))))))))))</f>
        <v>Alto</v>
      </c>
      <c r="AO291" s="586" t="s">
        <v>341</v>
      </c>
      <c r="AP291" s="797" t="s">
        <v>655</v>
      </c>
      <c r="AQ291" s="627">
        <v>45323</v>
      </c>
      <c r="AR291" s="627">
        <v>45656</v>
      </c>
      <c r="AS291" s="810" t="s">
        <v>656</v>
      </c>
      <c r="AT291" s="811" t="s">
        <v>657</v>
      </c>
      <c r="AU291" s="778"/>
      <c r="AV291" s="778"/>
      <c r="AW291" s="778"/>
      <c r="AX291" s="778"/>
    </row>
    <row r="292" spans="1:50" ht="30" hidden="1" customHeight="1">
      <c r="A292" s="599"/>
      <c r="B292" s="600"/>
      <c r="C292" s="593"/>
      <c r="D292" s="593"/>
      <c r="E292" s="586"/>
      <c r="F292" s="586"/>
      <c r="G292" s="591"/>
      <c r="H292" s="586"/>
      <c r="I292" s="589"/>
      <c r="J292" s="586"/>
      <c r="K292" s="82" t="s">
        <v>354</v>
      </c>
      <c r="L292" s="88" t="s">
        <v>340</v>
      </c>
      <c r="M292" s="595"/>
      <c r="N292" s="572"/>
      <c r="O292" s="574"/>
      <c r="P292" s="573"/>
      <c r="Q292" s="679"/>
      <c r="R292" s="586"/>
      <c r="S292" s="130" t="s">
        <v>355</v>
      </c>
      <c r="T292" s="131" t="s">
        <v>356</v>
      </c>
      <c r="U292" s="130">
        <f>+IFERROR(VLOOKUP(T292,[3]DATOS!$E$2:$F$17,2,FALSE),"")</f>
        <v>15</v>
      </c>
      <c r="V292" s="564"/>
      <c r="W292" s="564"/>
      <c r="X292" s="626"/>
      <c r="Y292" s="564"/>
      <c r="Z292" s="564"/>
      <c r="AA292" s="564"/>
      <c r="AB292" s="566"/>
      <c r="AC292" s="566"/>
      <c r="AD292" s="566"/>
      <c r="AE292" s="566"/>
      <c r="AF292" s="589"/>
      <c r="AG292" s="693"/>
      <c r="AH292" s="796"/>
      <c r="AI292" s="801"/>
      <c r="AJ292" s="796"/>
      <c r="AK292" s="800"/>
      <c r="AL292" s="800"/>
      <c r="AM292" s="800"/>
      <c r="AN292" s="800"/>
      <c r="AO292" s="586"/>
      <c r="AP292" s="798"/>
      <c r="AQ292" s="627"/>
      <c r="AR292" s="627"/>
      <c r="AS292" s="810"/>
      <c r="AT292" s="811"/>
      <c r="AU292" s="776"/>
      <c r="AV292" s="776"/>
      <c r="AW292" s="776"/>
      <c r="AX292" s="776"/>
    </row>
    <row r="293" spans="1:50" ht="30" hidden="1" customHeight="1">
      <c r="A293" s="599"/>
      <c r="B293" s="600"/>
      <c r="C293" s="593"/>
      <c r="D293" s="593"/>
      <c r="E293" s="586"/>
      <c r="F293" s="586"/>
      <c r="G293" s="591"/>
      <c r="H293" s="586"/>
      <c r="I293" s="589"/>
      <c r="J293" s="586"/>
      <c r="K293" s="82" t="s">
        <v>358</v>
      </c>
      <c r="L293" s="88" t="s">
        <v>359</v>
      </c>
      <c r="M293" s="595"/>
      <c r="N293" s="572"/>
      <c r="O293" s="574"/>
      <c r="P293" s="573"/>
      <c r="Q293" s="679"/>
      <c r="R293" s="586"/>
      <c r="S293" s="130" t="s">
        <v>360</v>
      </c>
      <c r="T293" s="131" t="s">
        <v>361</v>
      </c>
      <c r="U293" s="130">
        <f>+IFERROR(VLOOKUP(T293,[3]DATOS!$E$2:$F$17,2,FALSE),"")</f>
        <v>15</v>
      </c>
      <c r="V293" s="564"/>
      <c r="W293" s="564"/>
      <c r="X293" s="626"/>
      <c r="Y293" s="564"/>
      <c r="Z293" s="564"/>
      <c r="AA293" s="564"/>
      <c r="AB293" s="566"/>
      <c r="AC293" s="566"/>
      <c r="AD293" s="566"/>
      <c r="AE293" s="566"/>
      <c r="AF293" s="589"/>
      <c r="AG293" s="693"/>
      <c r="AH293" s="796"/>
      <c r="AI293" s="801"/>
      <c r="AJ293" s="796"/>
      <c r="AK293" s="800"/>
      <c r="AL293" s="800"/>
      <c r="AM293" s="800"/>
      <c r="AN293" s="800"/>
      <c r="AO293" s="586"/>
      <c r="AP293" s="798"/>
      <c r="AQ293" s="627"/>
      <c r="AR293" s="627"/>
      <c r="AS293" s="810"/>
      <c r="AT293" s="811"/>
      <c r="AU293" s="776"/>
      <c r="AV293" s="776"/>
      <c r="AW293" s="776"/>
      <c r="AX293" s="776"/>
    </row>
    <row r="294" spans="1:50" ht="30" hidden="1" customHeight="1">
      <c r="A294" s="599"/>
      <c r="B294" s="600"/>
      <c r="C294" s="593"/>
      <c r="D294" s="593"/>
      <c r="E294" s="586"/>
      <c r="F294" s="586"/>
      <c r="G294" s="591"/>
      <c r="H294" s="586"/>
      <c r="I294" s="589"/>
      <c r="J294" s="586"/>
      <c r="K294" s="82" t="s">
        <v>363</v>
      </c>
      <c r="L294" s="88" t="s">
        <v>359</v>
      </c>
      <c r="M294" s="595"/>
      <c r="N294" s="572"/>
      <c r="O294" s="574"/>
      <c r="P294" s="573"/>
      <c r="Q294" s="679"/>
      <c r="R294" s="586"/>
      <c r="S294" s="130" t="s">
        <v>364</v>
      </c>
      <c r="T294" s="131" t="s">
        <v>365</v>
      </c>
      <c r="U294" s="130">
        <f>+IFERROR(VLOOKUP(T294,[3]DATOS!$E$2:$F$17,2,FALSE),"")</f>
        <v>15</v>
      </c>
      <c r="V294" s="564"/>
      <c r="W294" s="564"/>
      <c r="X294" s="626"/>
      <c r="Y294" s="564"/>
      <c r="Z294" s="564"/>
      <c r="AA294" s="564"/>
      <c r="AB294" s="566"/>
      <c r="AC294" s="566"/>
      <c r="AD294" s="566"/>
      <c r="AE294" s="566"/>
      <c r="AF294" s="589"/>
      <c r="AG294" s="693"/>
      <c r="AH294" s="796"/>
      <c r="AI294" s="801"/>
      <c r="AJ294" s="796"/>
      <c r="AK294" s="800"/>
      <c r="AL294" s="800"/>
      <c r="AM294" s="800"/>
      <c r="AN294" s="800"/>
      <c r="AO294" s="586"/>
      <c r="AP294" s="798"/>
      <c r="AQ294" s="627"/>
      <c r="AR294" s="627"/>
      <c r="AS294" s="810"/>
      <c r="AT294" s="811"/>
      <c r="AU294" s="776"/>
      <c r="AV294" s="776"/>
      <c r="AW294" s="776"/>
      <c r="AX294" s="776"/>
    </row>
    <row r="295" spans="1:50" ht="30" hidden="1" customHeight="1">
      <c r="A295" s="599"/>
      <c r="B295" s="600"/>
      <c r="C295" s="593"/>
      <c r="D295" s="593"/>
      <c r="E295" s="586"/>
      <c r="F295" s="586"/>
      <c r="G295" s="591"/>
      <c r="H295" s="586"/>
      <c r="I295" s="589"/>
      <c r="J295" s="586"/>
      <c r="K295" s="82" t="s">
        <v>367</v>
      </c>
      <c r="L295" s="88" t="s">
        <v>340</v>
      </c>
      <c r="M295" s="595"/>
      <c r="N295" s="572"/>
      <c r="O295" s="574"/>
      <c r="P295" s="573"/>
      <c r="Q295" s="679"/>
      <c r="R295" s="586"/>
      <c r="S295" s="130" t="s">
        <v>368</v>
      </c>
      <c r="T295" s="131" t="s">
        <v>369</v>
      </c>
      <c r="U295" s="130">
        <f>+IFERROR(VLOOKUP(T295,[3]DATOS!$E$2:$F$17,2,FALSE),"")</f>
        <v>15</v>
      </c>
      <c r="V295" s="564"/>
      <c r="W295" s="564"/>
      <c r="X295" s="626"/>
      <c r="Y295" s="564"/>
      <c r="Z295" s="564"/>
      <c r="AA295" s="564"/>
      <c r="AB295" s="566"/>
      <c r="AC295" s="566"/>
      <c r="AD295" s="566"/>
      <c r="AE295" s="566"/>
      <c r="AF295" s="589"/>
      <c r="AG295" s="693"/>
      <c r="AH295" s="796"/>
      <c r="AI295" s="801"/>
      <c r="AJ295" s="796"/>
      <c r="AK295" s="800"/>
      <c r="AL295" s="800"/>
      <c r="AM295" s="800"/>
      <c r="AN295" s="800"/>
      <c r="AO295" s="586"/>
      <c r="AP295" s="798"/>
      <c r="AQ295" s="627"/>
      <c r="AR295" s="627"/>
      <c r="AS295" s="810"/>
      <c r="AT295" s="811"/>
      <c r="AU295" s="776"/>
      <c r="AV295" s="776"/>
      <c r="AW295" s="776"/>
      <c r="AX295" s="776"/>
    </row>
    <row r="296" spans="1:50" ht="30" hidden="1" customHeight="1">
      <c r="A296" s="599"/>
      <c r="B296" s="600"/>
      <c r="C296" s="593"/>
      <c r="D296" s="593"/>
      <c r="E296" s="586"/>
      <c r="F296" s="586"/>
      <c r="G296" s="591"/>
      <c r="H296" s="586"/>
      <c r="I296" s="589"/>
      <c r="J296" s="586"/>
      <c r="K296" s="82" t="s">
        <v>371</v>
      </c>
      <c r="L296" s="88" t="s">
        <v>340</v>
      </c>
      <c r="M296" s="595"/>
      <c r="N296" s="572"/>
      <c r="O296" s="574"/>
      <c r="P296" s="573"/>
      <c r="Q296" s="679"/>
      <c r="R296" s="586"/>
      <c r="S296" s="130" t="s">
        <v>372</v>
      </c>
      <c r="T296" s="131" t="s">
        <v>373</v>
      </c>
      <c r="U296" s="130">
        <f>+IFERROR(VLOOKUP(T296,[3]DATOS!$E$2:$F$17,2,FALSE),"")</f>
        <v>15</v>
      </c>
      <c r="V296" s="564"/>
      <c r="W296" s="564"/>
      <c r="X296" s="626"/>
      <c r="Y296" s="564"/>
      <c r="Z296" s="564"/>
      <c r="AA296" s="564"/>
      <c r="AB296" s="566"/>
      <c r="AC296" s="566"/>
      <c r="AD296" s="566"/>
      <c r="AE296" s="566"/>
      <c r="AF296" s="589"/>
      <c r="AG296" s="693"/>
      <c r="AH296" s="796"/>
      <c r="AI296" s="801"/>
      <c r="AJ296" s="796"/>
      <c r="AK296" s="800"/>
      <c r="AL296" s="800"/>
      <c r="AM296" s="800"/>
      <c r="AN296" s="800"/>
      <c r="AO296" s="586"/>
      <c r="AP296" s="798"/>
      <c r="AQ296" s="627"/>
      <c r="AR296" s="627"/>
      <c r="AS296" s="810"/>
      <c r="AT296" s="811"/>
      <c r="AU296" s="776"/>
      <c r="AV296" s="776"/>
      <c r="AW296" s="776"/>
      <c r="AX296" s="776"/>
    </row>
    <row r="297" spans="1:50" ht="30" hidden="1" customHeight="1">
      <c r="A297" s="599"/>
      <c r="B297" s="600"/>
      <c r="C297" s="593"/>
      <c r="D297" s="593"/>
      <c r="E297" s="586"/>
      <c r="F297" s="586"/>
      <c r="G297" s="591"/>
      <c r="H297" s="586"/>
      <c r="I297" s="589"/>
      <c r="J297" s="586"/>
      <c r="K297" s="82" t="s">
        <v>375</v>
      </c>
      <c r="L297" s="88" t="s">
        <v>340</v>
      </c>
      <c r="M297" s="595"/>
      <c r="N297" s="572"/>
      <c r="O297" s="574"/>
      <c r="P297" s="573"/>
      <c r="Q297" s="679"/>
      <c r="R297" s="586"/>
      <c r="S297" s="130" t="s">
        <v>376</v>
      </c>
      <c r="T297" s="131" t="s">
        <v>377</v>
      </c>
      <c r="U297" s="130">
        <f>+IFERROR(VLOOKUP(T297,[3]DATOS!$E$2:$F$17,2,FALSE),"")</f>
        <v>10</v>
      </c>
      <c r="V297" s="564"/>
      <c r="W297" s="564"/>
      <c r="X297" s="626"/>
      <c r="Y297" s="564"/>
      <c r="Z297" s="564"/>
      <c r="AA297" s="564"/>
      <c r="AB297" s="566"/>
      <c r="AC297" s="566"/>
      <c r="AD297" s="566"/>
      <c r="AE297" s="566"/>
      <c r="AF297" s="589"/>
      <c r="AG297" s="693"/>
      <c r="AH297" s="796"/>
      <c r="AI297" s="801"/>
      <c r="AJ297" s="796"/>
      <c r="AK297" s="800"/>
      <c r="AL297" s="800"/>
      <c r="AM297" s="800"/>
      <c r="AN297" s="800"/>
      <c r="AO297" s="586"/>
      <c r="AP297" s="798"/>
      <c r="AQ297" s="627"/>
      <c r="AR297" s="627"/>
      <c r="AS297" s="810"/>
      <c r="AT297" s="811"/>
      <c r="AU297" s="776"/>
      <c r="AV297" s="776"/>
      <c r="AW297" s="776"/>
      <c r="AX297" s="776"/>
    </row>
    <row r="298" spans="1:50" ht="72" hidden="1" customHeight="1">
      <c r="A298" s="599"/>
      <c r="B298" s="600"/>
      <c r="C298" s="593"/>
      <c r="D298" s="593"/>
      <c r="E298" s="586"/>
      <c r="F298" s="586"/>
      <c r="G298" s="591"/>
      <c r="H298" s="586"/>
      <c r="I298" s="589"/>
      <c r="J298" s="586"/>
      <c r="K298" s="82" t="s">
        <v>379</v>
      </c>
      <c r="L298" s="88" t="s">
        <v>359</v>
      </c>
      <c r="M298" s="595"/>
      <c r="N298" s="572"/>
      <c r="O298" s="574"/>
      <c r="P298" s="573"/>
      <c r="Q298" s="679"/>
      <c r="R298" s="586"/>
      <c r="S298" s="564"/>
      <c r="T298" s="626"/>
      <c r="U298" s="564"/>
      <c r="V298" s="564"/>
      <c r="W298" s="564"/>
      <c r="X298" s="626"/>
      <c r="Y298" s="564"/>
      <c r="Z298" s="564"/>
      <c r="AA298" s="564"/>
      <c r="AB298" s="566"/>
      <c r="AC298" s="566"/>
      <c r="AD298" s="566"/>
      <c r="AE298" s="566"/>
      <c r="AF298" s="589"/>
      <c r="AG298" s="693"/>
      <c r="AH298" s="796"/>
      <c r="AI298" s="801"/>
      <c r="AJ298" s="796"/>
      <c r="AK298" s="800"/>
      <c r="AL298" s="800"/>
      <c r="AM298" s="800"/>
      <c r="AN298" s="800"/>
      <c r="AO298" s="586"/>
      <c r="AP298" s="798"/>
      <c r="AQ298" s="627"/>
      <c r="AR298" s="627"/>
      <c r="AS298" s="810"/>
      <c r="AT298" s="811"/>
      <c r="AU298" s="776"/>
      <c r="AV298" s="776"/>
      <c r="AW298" s="776"/>
      <c r="AX298" s="776"/>
    </row>
    <row r="299" spans="1:50" ht="45" hidden="1" customHeight="1">
      <c r="A299" s="599"/>
      <c r="B299" s="600"/>
      <c r="C299" s="594"/>
      <c r="D299" s="594"/>
      <c r="E299" s="586"/>
      <c r="F299" s="586"/>
      <c r="G299" s="591"/>
      <c r="H299" s="586"/>
      <c r="I299" s="589"/>
      <c r="J299" s="586"/>
      <c r="K299" s="82" t="s">
        <v>381</v>
      </c>
      <c r="L299" s="88" t="s">
        <v>340</v>
      </c>
      <c r="M299" s="595"/>
      <c r="N299" s="572"/>
      <c r="O299" s="574"/>
      <c r="P299" s="573"/>
      <c r="Q299" s="679"/>
      <c r="R299" s="586"/>
      <c r="S299" s="564"/>
      <c r="T299" s="626"/>
      <c r="U299" s="564"/>
      <c r="V299" s="564"/>
      <c r="W299" s="564"/>
      <c r="X299" s="626"/>
      <c r="Y299" s="564"/>
      <c r="Z299" s="564"/>
      <c r="AA299" s="564"/>
      <c r="AB299" s="566"/>
      <c r="AC299" s="566"/>
      <c r="AD299" s="566"/>
      <c r="AE299" s="566"/>
      <c r="AF299" s="589"/>
      <c r="AG299" s="693"/>
      <c r="AH299" s="796"/>
      <c r="AI299" s="801"/>
      <c r="AJ299" s="796"/>
      <c r="AK299" s="800"/>
      <c r="AL299" s="800"/>
      <c r="AM299" s="800"/>
      <c r="AN299" s="800"/>
      <c r="AO299" s="586"/>
      <c r="AP299" s="798"/>
      <c r="AQ299" s="627"/>
      <c r="AR299" s="627"/>
      <c r="AS299" s="810"/>
      <c r="AT299" s="811"/>
      <c r="AU299" s="776"/>
      <c r="AV299" s="776"/>
      <c r="AW299" s="776"/>
      <c r="AX299" s="776"/>
    </row>
    <row r="300" spans="1:50" ht="45" hidden="1" customHeight="1">
      <c r="A300" s="599"/>
      <c r="B300" s="600"/>
      <c r="C300" s="592" t="s">
        <v>658</v>
      </c>
      <c r="D300" s="592" t="s">
        <v>659</v>
      </c>
      <c r="E300" s="586"/>
      <c r="F300" s="586"/>
      <c r="G300" s="591"/>
      <c r="H300" s="586"/>
      <c r="I300" s="589"/>
      <c r="J300" s="586"/>
      <c r="K300" s="82" t="s">
        <v>385</v>
      </c>
      <c r="L300" s="88" t="s">
        <v>340</v>
      </c>
      <c r="M300" s="595"/>
      <c r="N300" s="572"/>
      <c r="O300" s="574"/>
      <c r="P300" s="573"/>
      <c r="Q300" s="679"/>
      <c r="R300" s="586"/>
      <c r="S300" s="564"/>
      <c r="T300" s="626"/>
      <c r="U300" s="564"/>
      <c r="V300" s="564"/>
      <c r="W300" s="564"/>
      <c r="X300" s="626"/>
      <c r="Y300" s="564"/>
      <c r="Z300" s="564"/>
      <c r="AA300" s="564"/>
      <c r="AB300" s="566"/>
      <c r="AC300" s="566"/>
      <c r="AD300" s="566"/>
      <c r="AE300" s="566"/>
      <c r="AF300" s="589"/>
      <c r="AG300" s="693"/>
      <c r="AH300" s="796"/>
      <c r="AI300" s="801"/>
      <c r="AJ300" s="796"/>
      <c r="AK300" s="800"/>
      <c r="AL300" s="800"/>
      <c r="AM300" s="800"/>
      <c r="AN300" s="800"/>
      <c r="AO300" s="586"/>
      <c r="AP300" s="798"/>
      <c r="AQ300" s="627"/>
      <c r="AR300" s="627"/>
      <c r="AS300" s="810"/>
      <c r="AT300" s="811"/>
      <c r="AU300" s="776"/>
      <c r="AV300" s="776"/>
      <c r="AW300" s="776"/>
      <c r="AX300" s="776"/>
    </row>
    <row r="301" spans="1:50" ht="45" hidden="1" customHeight="1">
      <c r="A301" s="599"/>
      <c r="B301" s="600"/>
      <c r="C301" s="593"/>
      <c r="D301" s="593"/>
      <c r="E301" s="586"/>
      <c r="F301" s="586"/>
      <c r="G301" s="591"/>
      <c r="H301" s="586"/>
      <c r="I301" s="589"/>
      <c r="J301" s="586"/>
      <c r="K301" s="82" t="s">
        <v>387</v>
      </c>
      <c r="L301" s="88" t="s">
        <v>340</v>
      </c>
      <c r="M301" s="595"/>
      <c r="N301" s="572"/>
      <c r="O301" s="574"/>
      <c r="P301" s="573"/>
      <c r="Q301" s="680"/>
      <c r="R301" s="586"/>
      <c r="S301" s="564"/>
      <c r="T301" s="626"/>
      <c r="U301" s="564"/>
      <c r="V301" s="564"/>
      <c r="W301" s="564"/>
      <c r="X301" s="626"/>
      <c r="Y301" s="564"/>
      <c r="Z301" s="564"/>
      <c r="AA301" s="564"/>
      <c r="AB301" s="567"/>
      <c r="AC301" s="567"/>
      <c r="AD301" s="567"/>
      <c r="AE301" s="567"/>
      <c r="AF301" s="590"/>
      <c r="AG301" s="694"/>
      <c r="AH301" s="796"/>
      <c r="AI301" s="801"/>
      <c r="AJ301" s="796"/>
      <c r="AK301" s="800"/>
      <c r="AL301" s="800"/>
      <c r="AM301" s="800"/>
      <c r="AN301" s="800"/>
      <c r="AO301" s="586"/>
      <c r="AP301" s="799"/>
      <c r="AQ301" s="627"/>
      <c r="AR301" s="627"/>
      <c r="AS301" s="810"/>
      <c r="AT301" s="811"/>
      <c r="AU301" s="777"/>
      <c r="AV301" s="777"/>
      <c r="AW301" s="777"/>
      <c r="AX301" s="777"/>
    </row>
    <row r="302" spans="1:50" ht="45" hidden="1" customHeight="1">
      <c r="A302" s="599"/>
      <c r="B302" s="600"/>
      <c r="C302" s="593"/>
      <c r="D302" s="593"/>
      <c r="E302" s="586"/>
      <c r="F302" s="586"/>
      <c r="G302" s="591" t="s">
        <v>660</v>
      </c>
      <c r="H302" s="586"/>
      <c r="I302" s="589"/>
      <c r="J302" s="586"/>
      <c r="K302" s="82" t="s">
        <v>390</v>
      </c>
      <c r="L302" s="88" t="s">
        <v>340</v>
      </c>
      <c r="M302" s="595"/>
      <c r="N302" s="572"/>
      <c r="O302" s="574"/>
      <c r="P302" s="573"/>
      <c r="Q302" s="591" t="s">
        <v>661</v>
      </c>
      <c r="R302" s="586" t="s">
        <v>343</v>
      </c>
      <c r="S302" s="130" t="s">
        <v>344</v>
      </c>
      <c r="T302" s="131" t="s">
        <v>345</v>
      </c>
      <c r="U302" s="130">
        <f>+IFERROR(VLOOKUP(T302,[3]DATOS!$E$2:$F$17,2,FALSE),"")</f>
        <v>15</v>
      </c>
      <c r="V302" s="564">
        <f>SUM(U302:U308)</f>
        <v>100</v>
      </c>
      <c r="W302" s="564" t="str">
        <f>+IF(AND(V302&lt;=100,V302&gt;=96),"Fuerte",IF(AND(V302&lt;=95,V302&gt;=86),"Moderado",IF(AND(V302&lt;=85,M302&gt;=0),"Débil"," ")))</f>
        <v>Fuerte</v>
      </c>
      <c r="X302" s="626" t="s">
        <v>346</v>
      </c>
      <c r="Y302" s="564" t="str">
        <f>IF(AND(EXACT(W302,"Fuerte"),(EXACT(X302,"Fuerte"))),"Fuerte",IF(AND(EXACT(W302,"Fuerte"),(EXACT(X302,"Moderado"))),"Moderado",IF(AND(EXACT(W302,"Fuerte"),(EXACT(X302,"Débil"))),"Débil",IF(AND(EXACT(W302,"Moderado"),(EXACT(X302,"Fuerte"))),"Moderado",IF(AND(EXACT(W302,"Moderado"),(EXACT(X302,"Moderado"))),"Moderado",IF(AND(EXACT(W302,"Moderado"),(EXACT(X302,"Débil"))),"Débil",IF(AND(EXACT(W302,"Débil"),(EXACT(X302,"Fuerte"))),"Débil",IF(AND(EXACT(W302,"Débil"),(EXACT(X302,"Moderado"))),"Débil",IF(AND(EXACT(W302,"Débil"),(EXACT(X302,"Débil"))),"Débil",)))))))))</f>
        <v>Fuerte</v>
      </c>
      <c r="Z302" s="564">
        <f>IF(Y302="Fuerte",100,IF(Y302="Moderado",50,IF(Y302="Débil",0)))</f>
        <v>100</v>
      </c>
      <c r="AA302" s="564"/>
      <c r="AB302" s="565" t="s">
        <v>22</v>
      </c>
      <c r="AC302" s="568">
        <v>0.2</v>
      </c>
      <c r="AD302" s="568">
        <v>0.4</v>
      </c>
      <c r="AE302" s="568">
        <v>0.4</v>
      </c>
      <c r="AF302" s="588" t="s">
        <v>653</v>
      </c>
      <c r="AG302" s="692" t="s">
        <v>662</v>
      </c>
      <c r="AH302" s="796"/>
      <c r="AI302" s="801"/>
      <c r="AJ302" s="796"/>
      <c r="AK302" s="800"/>
      <c r="AL302" s="800"/>
      <c r="AM302" s="800"/>
      <c r="AN302" s="800"/>
      <c r="AO302" s="586"/>
      <c r="AP302" s="802" t="s">
        <v>663</v>
      </c>
      <c r="AQ302" s="627"/>
      <c r="AR302" s="627"/>
      <c r="AS302" s="810"/>
      <c r="AT302" s="811" t="s">
        <v>664</v>
      </c>
      <c r="AU302" s="785"/>
      <c r="AV302" s="785"/>
      <c r="AW302" s="785"/>
      <c r="AX302" s="785"/>
    </row>
    <row r="303" spans="1:50" ht="45" hidden="1" customHeight="1">
      <c r="A303" s="599"/>
      <c r="B303" s="600"/>
      <c r="C303" s="593"/>
      <c r="D303" s="593"/>
      <c r="E303" s="586"/>
      <c r="F303" s="586"/>
      <c r="G303" s="591"/>
      <c r="H303" s="586"/>
      <c r="I303" s="589"/>
      <c r="J303" s="586"/>
      <c r="K303" s="83" t="s">
        <v>395</v>
      </c>
      <c r="L303" s="88" t="s">
        <v>359</v>
      </c>
      <c r="M303" s="595"/>
      <c r="N303" s="572"/>
      <c r="O303" s="574"/>
      <c r="P303" s="573"/>
      <c r="Q303" s="591"/>
      <c r="R303" s="586"/>
      <c r="S303" s="130" t="s">
        <v>355</v>
      </c>
      <c r="T303" s="131" t="s">
        <v>356</v>
      </c>
      <c r="U303" s="130">
        <f>+IFERROR(VLOOKUP(T303,[3]DATOS!$E$2:$F$17,2,FALSE),"")</f>
        <v>15</v>
      </c>
      <c r="V303" s="564"/>
      <c r="W303" s="564"/>
      <c r="X303" s="626"/>
      <c r="Y303" s="564"/>
      <c r="Z303" s="564"/>
      <c r="AA303" s="564"/>
      <c r="AB303" s="566"/>
      <c r="AC303" s="689"/>
      <c r="AD303" s="689"/>
      <c r="AE303" s="689"/>
      <c r="AF303" s="589"/>
      <c r="AG303" s="693"/>
      <c r="AH303" s="796"/>
      <c r="AI303" s="801"/>
      <c r="AJ303" s="796"/>
      <c r="AK303" s="800"/>
      <c r="AL303" s="800"/>
      <c r="AM303" s="800"/>
      <c r="AN303" s="800"/>
      <c r="AO303" s="586"/>
      <c r="AP303" s="802"/>
      <c r="AQ303" s="627"/>
      <c r="AR303" s="627"/>
      <c r="AS303" s="810"/>
      <c r="AT303" s="811"/>
      <c r="AU303" s="776"/>
      <c r="AV303" s="776"/>
      <c r="AW303" s="776"/>
      <c r="AX303" s="776"/>
    </row>
    <row r="304" spans="1:50" ht="45" hidden="1" customHeight="1">
      <c r="A304" s="599"/>
      <c r="B304" s="600"/>
      <c r="C304" s="593"/>
      <c r="D304" s="593"/>
      <c r="E304" s="586"/>
      <c r="F304" s="586"/>
      <c r="G304" s="591"/>
      <c r="H304" s="586"/>
      <c r="I304" s="589"/>
      <c r="J304" s="586"/>
      <c r="K304" s="83" t="s">
        <v>397</v>
      </c>
      <c r="L304" s="88" t="s">
        <v>359</v>
      </c>
      <c r="M304" s="595"/>
      <c r="N304" s="572"/>
      <c r="O304" s="574"/>
      <c r="P304" s="573"/>
      <c r="Q304" s="591"/>
      <c r="R304" s="586"/>
      <c r="S304" s="130" t="s">
        <v>360</v>
      </c>
      <c r="T304" s="131" t="s">
        <v>361</v>
      </c>
      <c r="U304" s="130">
        <f>+IFERROR(VLOOKUP(T304,[3]DATOS!$E$2:$F$17,2,FALSE),"")</f>
        <v>15</v>
      </c>
      <c r="V304" s="564"/>
      <c r="W304" s="564"/>
      <c r="X304" s="626"/>
      <c r="Y304" s="564"/>
      <c r="Z304" s="564"/>
      <c r="AA304" s="564"/>
      <c r="AB304" s="566"/>
      <c r="AC304" s="689"/>
      <c r="AD304" s="689"/>
      <c r="AE304" s="689"/>
      <c r="AF304" s="589"/>
      <c r="AG304" s="693"/>
      <c r="AH304" s="796"/>
      <c r="AI304" s="801"/>
      <c r="AJ304" s="796"/>
      <c r="AK304" s="800"/>
      <c r="AL304" s="800"/>
      <c r="AM304" s="800"/>
      <c r="AN304" s="800"/>
      <c r="AO304" s="586"/>
      <c r="AP304" s="802"/>
      <c r="AQ304" s="627"/>
      <c r="AR304" s="627"/>
      <c r="AS304" s="810"/>
      <c r="AT304" s="811"/>
      <c r="AU304" s="776"/>
      <c r="AV304" s="776"/>
      <c r="AW304" s="776"/>
      <c r="AX304" s="776"/>
    </row>
    <row r="305" spans="1:50" ht="45" hidden="1" customHeight="1">
      <c r="A305" s="599"/>
      <c r="B305" s="600"/>
      <c r="C305" s="593"/>
      <c r="D305" s="593"/>
      <c r="E305" s="586"/>
      <c r="F305" s="586"/>
      <c r="G305" s="591"/>
      <c r="H305" s="586"/>
      <c r="I305" s="589"/>
      <c r="J305" s="586"/>
      <c r="K305" s="83" t="s">
        <v>398</v>
      </c>
      <c r="L305" s="88" t="s">
        <v>359</v>
      </c>
      <c r="M305" s="595"/>
      <c r="N305" s="572"/>
      <c r="O305" s="574"/>
      <c r="P305" s="573"/>
      <c r="Q305" s="591"/>
      <c r="R305" s="586"/>
      <c r="S305" s="130" t="s">
        <v>364</v>
      </c>
      <c r="T305" s="131" t="s">
        <v>365</v>
      </c>
      <c r="U305" s="130">
        <f>+IFERROR(VLOOKUP(T305,[3]DATOS!$E$2:$F$17,2,FALSE),"")</f>
        <v>15</v>
      </c>
      <c r="V305" s="564"/>
      <c r="W305" s="564"/>
      <c r="X305" s="626"/>
      <c r="Y305" s="564"/>
      <c r="Z305" s="564"/>
      <c r="AA305" s="564"/>
      <c r="AB305" s="566"/>
      <c r="AC305" s="689"/>
      <c r="AD305" s="689"/>
      <c r="AE305" s="689"/>
      <c r="AF305" s="589"/>
      <c r="AG305" s="693"/>
      <c r="AH305" s="796"/>
      <c r="AI305" s="801"/>
      <c r="AJ305" s="796"/>
      <c r="AK305" s="800"/>
      <c r="AL305" s="800"/>
      <c r="AM305" s="800"/>
      <c r="AN305" s="800"/>
      <c r="AO305" s="586"/>
      <c r="AP305" s="802"/>
      <c r="AQ305" s="627"/>
      <c r="AR305" s="627"/>
      <c r="AS305" s="810"/>
      <c r="AT305" s="811"/>
      <c r="AU305" s="776"/>
      <c r="AV305" s="776"/>
      <c r="AW305" s="776"/>
      <c r="AX305" s="776"/>
    </row>
    <row r="306" spans="1:50" ht="45" hidden="1" customHeight="1">
      <c r="A306" s="599"/>
      <c r="B306" s="600"/>
      <c r="C306" s="593"/>
      <c r="D306" s="593"/>
      <c r="E306" s="586"/>
      <c r="F306" s="586"/>
      <c r="G306" s="591"/>
      <c r="H306" s="586"/>
      <c r="I306" s="589"/>
      <c r="J306" s="586"/>
      <c r="K306" s="83" t="s">
        <v>399</v>
      </c>
      <c r="L306" s="88" t="s">
        <v>359</v>
      </c>
      <c r="M306" s="595"/>
      <c r="N306" s="572"/>
      <c r="O306" s="574"/>
      <c r="P306" s="573"/>
      <c r="Q306" s="591"/>
      <c r="R306" s="586"/>
      <c r="S306" s="130" t="s">
        <v>368</v>
      </c>
      <c r="T306" s="131" t="s">
        <v>369</v>
      </c>
      <c r="U306" s="130">
        <f>+IFERROR(VLOOKUP(T306,[3]DATOS!$E$2:$F$17,2,FALSE),"")</f>
        <v>15</v>
      </c>
      <c r="V306" s="564"/>
      <c r="W306" s="564"/>
      <c r="X306" s="626"/>
      <c r="Y306" s="564"/>
      <c r="Z306" s="564"/>
      <c r="AA306" s="564"/>
      <c r="AB306" s="566"/>
      <c r="AC306" s="689"/>
      <c r="AD306" s="689"/>
      <c r="AE306" s="689"/>
      <c r="AF306" s="589"/>
      <c r="AG306" s="693"/>
      <c r="AH306" s="796"/>
      <c r="AI306" s="801"/>
      <c r="AJ306" s="796"/>
      <c r="AK306" s="800"/>
      <c r="AL306" s="800"/>
      <c r="AM306" s="800"/>
      <c r="AN306" s="800"/>
      <c r="AO306" s="586"/>
      <c r="AP306" s="802"/>
      <c r="AQ306" s="627"/>
      <c r="AR306" s="627"/>
      <c r="AS306" s="810"/>
      <c r="AT306" s="811"/>
      <c r="AU306" s="776"/>
      <c r="AV306" s="776"/>
      <c r="AW306" s="776"/>
      <c r="AX306" s="776"/>
    </row>
    <row r="307" spans="1:50" ht="45" hidden="1" customHeight="1">
      <c r="A307" s="599"/>
      <c r="B307" s="600"/>
      <c r="C307" s="593"/>
      <c r="D307" s="593"/>
      <c r="E307" s="586"/>
      <c r="F307" s="586"/>
      <c r="G307" s="591"/>
      <c r="H307" s="586"/>
      <c r="I307" s="589"/>
      <c r="J307" s="586"/>
      <c r="K307" s="83" t="s">
        <v>400</v>
      </c>
      <c r="L307" s="88" t="s">
        <v>359</v>
      </c>
      <c r="M307" s="595"/>
      <c r="N307" s="572"/>
      <c r="O307" s="574"/>
      <c r="P307" s="573"/>
      <c r="Q307" s="591"/>
      <c r="R307" s="586"/>
      <c r="S307" s="130" t="s">
        <v>372</v>
      </c>
      <c r="T307" s="131" t="s">
        <v>373</v>
      </c>
      <c r="U307" s="130">
        <f>+IFERROR(VLOOKUP(T307,[3]DATOS!$E$2:$F$17,2,FALSE),"")</f>
        <v>15</v>
      </c>
      <c r="V307" s="564"/>
      <c r="W307" s="564"/>
      <c r="X307" s="626"/>
      <c r="Y307" s="564"/>
      <c r="Z307" s="564"/>
      <c r="AA307" s="564"/>
      <c r="AB307" s="566"/>
      <c r="AC307" s="689"/>
      <c r="AD307" s="689"/>
      <c r="AE307" s="689"/>
      <c r="AF307" s="589"/>
      <c r="AG307" s="693"/>
      <c r="AH307" s="796"/>
      <c r="AI307" s="801"/>
      <c r="AJ307" s="796"/>
      <c r="AK307" s="800"/>
      <c r="AL307" s="800"/>
      <c r="AM307" s="800"/>
      <c r="AN307" s="800"/>
      <c r="AO307" s="586"/>
      <c r="AP307" s="802"/>
      <c r="AQ307" s="627"/>
      <c r="AR307" s="627"/>
      <c r="AS307" s="810"/>
      <c r="AT307" s="811"/>
      <c r="AU307" s="776"/>
      <c r="AV307" s="776"/>
      <c r="AW307" s="776"/>
      <c r="AX307" s="776"/>
    </row>
    <row r="308" spans="1:50" ht="45" hidden="1" customHeight="1">
      <c r="A308" s="599"/>
      <c r="B308" s="600"/>
      <c r="C308" s="593"/>
      <c r="D308" s="593"/>
      <c r="E308" s="586"/>
      <c r="F308" s="586"/>
      <c r="G308" s="591"/>
      <c r="H308" s="586"/>
      <c r="I308" s="589"/>
      <c r="J308" s="586"/>
      <c r="K308" s="83" t="s">
        <v>401</v>
      </c>
      <c r="L308" s="88" t="s">
        <v>359</v>
      </c>
      <c r="M308" s="595"/>
      <c r="N308" s="572"/>
      <c r="O308" s="574"/>
      <c r="P308" s="573"/>
      <c r="Q308" s="591"/>
      <c r="R308" s="586"/>
      <c r="S308" s="130" t="s">
        <v>376</v>
      </c>
      <c r="T308" s="131" t="s">
        <v>377</v>
      </c>
      <c r="U308" s="130">
        <f>+IFERROR(VLOOKUP(T308,[3]DATOS!$E$2:$F$17,2,FALSE),"")</f>
        <v>10</v>
      </c>
      <c r="V308" s="564"/>
      <c r="W308" s="564"/>
      <c r="X308" s="626"/>
      <c r="Y308" s="564"/>
      <c r="Z308" s="564"/>
      <c r="AA308" s="564"/>
      <c r="AB308" s="566"/>
      <c r="AC308" s="689"/>
      <c r="AD308" s="689"/>
      <c r="AE308" s="689"/>
      <c r="AF308" s="589"/>
      <c r="AG308" s="693"/>
      <c r="AH308" s="796"/>
      <c r="AI308" s="801"/>
      <c r="AJ308" s="796"/>
      <c r="AK308" s="800"/>
      <c r="AL308" s="800"/>
      <c r="AM308" s="800"/>
      <c r="AN308" s="800"/>
      <c r="AO308" s="586"/>
      <c r="AP308" s="802"/>
      <c r="AQ308" s="627"/>
      <c r="AR308" s="627"/>
      <c r="AS308" s="810"/>
      <c r="AT308" s="811"/>
      <c r="AU308" s="776"/>
      <c r="AV308" s="776"/>
      <c r="AW308" s="776"/>
      <c r="AX308" s="776"/>
    </row>
    <row r="309" spans="1:50" ht="45" hidden="1" customHeight="1" thickBot="1">
      <c r="A309" s="599"/>
      <c r="B309" s="600"/>
      <c r="C309" s="611"/>
      <c r="D309" s="611"/>
      <c r="E309" s="586"/>
      <c r="F309" s="586"/>
      <c r="G309" s="591"/>
      <c r="H309" s="586"/>
      <c r="I309" s="590"/>
      <c r="J309" s="586"/>
      <c r="K309" s="83" t="s">
        <v>402</v>
      </c>
      <c r="L309" s="88" t="s">
        <v>359</v>
      </c>
      <c r="M309" s="595"/>
      <c r="N309" s="572"/>
      <c r="O309" s="574"/>
      <c r="P309" s="573"/>
      <c r="Q309" s="591"/>
      <c r="R309" s="586"/>
      <c r="S309" s="130"/>
      <c r="T309" s="131"/>
      <c r="U309" s="130"/>
      <c r="V309" s="564"/>
      <c r="W309" s="564"/>
      <c r="X309" s="626"/>
      <c r="Y309" s="564"/>
      <c r="Z309" s="564"/>
      <c r="AA309" s="564"/>
      <c r="AB309" s="567"/>
      <c r="AC309" s="690"/>
      <c r="AD309" s="690"/>
      <c r="AE309" s="690"/>
      <c r="AF309" s="590"/>
      <c r="AG309" s="694"/>
      <c r="AH309" s="796"/>
      <c r="AI309" s="801"/>
      <c r="AJ309" s="796"/>
      <c r="AK309" s="800"/>
      <c r="AL309" s="800"/>
      <c r="AM309" s="800"/>
      <c r="AN309" s="800"/>
      <c r="AO309" s="586"/>
      <c r="AP309" s="802"/>
      <c r="AQ309" s="627"/>
      <c r="AR309" s="627"/>
      <c r="AS309" s="810"/>
      <c r="AT309" s="811"/>
      <c r="AU309" s="803"/>
      <c r="AV309" s="803"/>
      <c r="AW309" s="803"/>
      <c r="AX309" s="803"/>
    </row>
    <row r="310" spans="1:50" ht="46.5" hidden="1" customHeight="1">
      <c r="A310" s="599">
        <v>17</v>
      </c>
      <c r="B310" s="600" t="s">
        <v>665</v>
      </c>
      <c r="C310" s="592" t="s">
        <v>666</v>
      </c>
      <c r="D310" s="592" t="s">
        <v>667</v>
      </c>
      <c r="E310" s="586" t="s">
        <v>668</v>
      </c>
      <c r="F310" s="586" t="s">
        <v>334</v>
      </c>
      <c r="G310" s="591" t="s">
        <v>669</v>
      </c>
      <c r="H310" s="586" t="s">
        <v>670</v>
      </c>
      <c r="I310" s="588" t="s">
        <v>337</v>
      </c>
      <c r="J310" s="586" t="s">
        <v>338</v>
      </c>
      <c r="K310" s="82" t="s">
        <v>339</v>
      </c>
      <c r="L310" s="88" t="s">
        <v>340</v>
      </c>
      <c r="M310" s="595">
        <v>6</v>
      </c>
      <c r="N310" s="572" t="s">
        <v>540</v>
      </c>
      <c r="O310" s="574" t="s">
        <v>541</v>
      </c>
      <c r="P310" s="573" t="s">
        <v>341</v>
      </c>
      <c r="Q310" s="575" t="s">
        <v>671</v>
      </c>
      <c r="R310" s="586" t="s">
        <v>343</v>
      </c>
      <c r="S310" s="130" t="s">
        <v>344</v>
      </c>
      <c r="T310" s="131" t="s">
        <v>345</v>
      </c>
      <c r="U310" s="130">
        <v>15</v>
      </c>
      <c r="V310" s="564">
        <v>100</v>
      </c>
      <c r="W310" s="564" t="s">
        <v>346</v>
      </c>
      <c r="X310" s="626" t="s">
        <v>346</v>
      </c>
      <c r="Y310" s="564" t="s">
        <v>346</v>
      </c>
      <c r="Z310" s="564">
        <v>100</v>
      </c>
      <c r="AA310" s="564">
        <v>100</v>
      </c>
      <c r="AB310" s="565" t="s">
        <v>22</v>
      </c>
      <c r="AC310" s="568">
        <v>0.33</v>
      </c>
      <c r="AD310" s="568">
        <v>0.33</v>
      </c>
      <c r="AE310" s="568">
        <v>0.34</v>
      </c>
      <c r="AF310" s="588" t="s">
        <v>672</v>
      </c>
      <c r="AG310" s="905">
        <v>44926</v>
      </c>
      <c r="AH310" s="796" t="s">
        <v>346</v>
      </c>
      <c r="AI310" s="801" t="s">
        <v>349</v>
      </c>
      <c r="AJ310" s="796" t="s">
        <v>350</v>
      </c>
      <c r="AK310" s="800" t="s">
        <v>338</v>
      </c>
      <c r="AL310" s="800" t="s">
        <v>633</v>
      </c>
      <c r="AM310" s="800" t="s">
        <v>540</v>
      </c>
      <c r="AN310" s="631" t="s">
        <v>541</v>
      </c>
      <c r="AO310" s="586" t="s">
        <v>341</v>
      </c>
      <c r="AP310" s="797" t="s">
        <v>673</v>
      </c>
      <c r="AQ310" s="627">
        <v>45292</v>
      </c>
      <c r="AR310" s="627">
        <v>45657</v>
      </c>
      <c r="AS310" s="810" t="s">
        <v>672</v>
      </c>
      <c r="AT310" s="811" t="s">
        <v>674</v>
      </c>
      <c r="AU310" s="778"/>
      <c r="AV310" s="778"/>
      <c r="AW310" s="778"/>
      <c r="AX310" s="778"/>
    </row>
    <row r="311" spans="1:50" ht="30" hidden="1" customHeight="1">
      <c r="A311" s="599"/>
      <c r="B311" s="600"/>
      <c r="C311" s="889"/>
      <c r="D311" s="593"/>
      <c r="E311" s="586"/>
      <c r="F311" s="586"/>
      <c r="G311" s="591"/>
      <c r="H311" s="586"/>
      <c r="I311" s="589"/>
      <c r="J311" s="586"/>
      <c r="K311" s="82" t="s">
        <v>354</v>
      </c>
      <c r="L311" s="88" t="s">
        <v>340</v>
      </c>
      <c r="M311" s="595"/>
      <c r="N311" s="572"/>
      <c r="O311" s="574"/>
      <c r="P311" s="573"/>
      <c r="Q311" s="575"/>
      <c r="R311" s="586"/>
      <c r="S311" s="130" t="s">
        <v>355</v>
      </c>
      <c r="T311" s="131" t="s">
        <v>356</v>
      </c>
      <c r="U311" s="130">
        <v>15</v>
      </c>
      <c r="V311" s="564"/>
      <c r="W311" s="564"/>
      <c r="X311" s="626"/>
      <c r="Y311" s="564"/>
      <c r="Z311" s="564"/>
      <c r="AA311" s="564"/>
      <c r="AB311" s="566"/>
      <c r="AC311" s="689"/>
      <c r="AD311" s="689"/>
      <c r="AE311" s="689"/>
      <c r="AF311" s="589"/>
      <c r="AG311" s="897"/>
      <c r="AH311" s="796"/>
      <c r="AI311" s="801"/>
      <c r="AJ311" s="796"/>
      <c r="AK311" s="800"/>
      <c r="AL311" s="800"/>
      <c r="AM311" s="800"/>
      <c r="AN311" s="631"/>
      <c r="AO311" s="586"/>
      <c r="AP311" s="798"/>
      <c r="AQ311" s="627"/>
      <c r="AR311" s="627"/>
      <c r="AS311" s="810"/>
      <c r="AT311" s="811"/>
      <c r="AU311" s="776"/>
      <c r="AV311" s="776"/>
      <c r="AW311" s="776"/>
      <c r="AX311" s="776"/>
    </row>
    <row r="312" spans="1:50" ht="30" hidden="1" customHeight="1">
      <c r="A312" s="599"/>
      <c r="B312" s="600"/>
      <c r="C312" s="889"/>
      <c r="D312" s="593"/>
      <c r="E312" s="586"/>
      <c r="F312" s="586"/>
      <c r="G312" s="591"/>
      <c r="H312" s="586"/>
      <c r="I312" s="589"/>
      <c r="J312" s="586"/>
      <c r="K312" s="82" t="s">
        <v>358</v>
      </c>
      <c r="L312" s="88" t="s">
        <v>359</v>
      </c>
      <c r="M312" s="595"/>
      <c r="N312" s="572"/>
      <c r="O312" s="574"/>
      <c r="P312" s="573"/>
      <c r="Q312" s="575"/>
      <c r="R312" s="586"/>
      <c r="S312" s="130" t="s">
        <v>360</v>
      </c>
      <c r="T312" s="131" t="s">
        <v>361</v>
      </c>
      <c r="U312" s="130">
        <v>15</v>
      </c>
      <c r="V312" s="564"/>
      <c r="W312" s="564"/>
      <c r="X312" s="626"/>
      <c r="Y312" s="564"/>
      <c r="Z312" s="564"/>
      <c r="AA312" s="564"/>
      <c r="AB312" s="566"/>
      <c r="AC312" s="689"/>
      <c r="AD312" s="689"/>
      <c r="AE312" s="689"/>
      <c r="AF312" s="589"/>
      <c r="AG312" s="897"/>
      <c r="AH312" s="796"/>
      <c r="AI312" s="801"/>
      <c r="AJ312" s="796"/>
      <c r="AK312" s="800"/>
      <c r="AL312" s="800"/>
      <c r="AM312" s="800"/>
      <c r="AN312" s="631"/>
      <c r="AO312" s="586"/>
      <c r="AP312" s="798"/>
      <c r="AQ312" s="627"/>
      <c r="AR312" s="627"/>
      <c r="AS312" s="810"/>
      <c r="AT312" s="811"/>
      <c r="AU312" s="776"/>
      <c r="AV312" s="776"/>
      <c r="AW312" s="776"/>
      <c r="AX312" s="776"/>
    </row>
    <row r="313" spans="1:50" ht="30" hidden="1" customHeight="1">
      <c r="A313" s="599"/>
      <c r="B313" s="600"/>
      <c r="C313" s="889"/>
      <c r="D313" s="593"/>
      <c r="E313" s="586"/>
      <c r="F313" s="586"/>
      <c r="G313" s="591"/>
      <c r="H313" s="586"/>
      <c r="I313" s="589"/>
      <c r="J313" s="586"/>
      <c r="K313" s="82" t="s">
        <v>363</v>
      </c>
      <c r="L313" s="88" t="s">
        <v>359</v>
      </c>
      <c r="M313" s="595"/>
      <c r="N313" s="572"/>
      <c r="O313" s="574"/>
      <c r="P313" s="573"/>
      <c r="Q313" s="575"/>
      <c r="R313" s="586"/>
      <c r="S313" s="130" t="s">
        <v>364</v>
      </c>
      <c r="T313" s="131" t="s">
        <v>365</v>
      </c>
      <c r="U313" s="130">
        <v>15</v>
      </c>
      <c r="V313" s="564"/>
      <c r="W313" s="564"/>
      <c r="X313" s="626"/>
      <c r="Y313" s="564"/>
      <c r="Z313" s="564"/>
      <c r="AA313" s="564"/>
      <c r="AB313" s="566"/>
      <c r="AC313" s="689"/>
      <c r="AD313" s="689"/>
      <c r="AE313" s="689"/>
      <c r="AF313" s="589"/>
      <c r="AG313" s="897"/>
      <c r="AH313" s="796"/>
      <c r="AI313" s="801"/>
      <c r="AJ313" s="796"/>
      <c r="AK313" s="800"/>
      <c r="AL313" s="800"/>
      <c r="AM313" s="800"/>
      <c r="AN313" s="631"/>
      <c r="AO313" s="586"/>
      <c r="AP313" s="798"/>
      <c r="AQ313" s="627"/>
      <c r="AR313" s="627"/>
      <c r="AS313" s="810"/>
      <c r="AT313" s="811"/>
      <c r="AU313" s="776"/>
      <c r="AV313" s="776"/>
      <c r="AW313" s="776"/>
      <c r="AX313" s="776"/>
    </row>
    <row r="314" spans="1:50" ht="30" hidden="1" customHeight="1">
      <c r="A314" s="599"/>
      <c r="B314" s="600"/>
      <c r="C314" s="889"/>
      <c r="D314" s="593"/>
      <c r="E314" s="586"/>
      <c r="F314" s="586"/>
      <c r="G314" s="591"/>
      <c r="H314" s="586"/>
      <c r="I314" s="589"/>
      <c r="J314" s="586"/>
      <c r="K314" s="82" t="s">
        <v>367</v>
      </c>
      <c r="L314" s="88" t="s">
        <v>359</v>
      </c>
      <c r="M314" s="595"/>
      <c r="N314" s="572"/>
      <c r="O314" s="574"/>
      <c r="P314" s="573"/>
      <c r="Q314" s="575"/>
      <c r="R314" s="586"/>
      <c r="S314" s="130" t="s">
        <v>368</v>
      </c>
      <c r="T314" s="131" t="s">
        <v>369</v>
      </c>
      <c r="U314" s="130">
        <v>15</v>
      </c>
      <c r="V314" s="564"/>
      <c r="W314" s="564"/>
      <c r="X314" s="626"/>
      <c r="Y314" s="564"/>
      <c r="Z314" s="564"/>
      <c r="AA314" s="564"/>
      <c r="AB314" s="566"/>
      <c r="AC314" s="689"/>
      <c r="AD314" s="689"/>
      <c r="AE314" s="689"/>
      <c r="AF314" s="589"/>
      <c r="AG314" s="897"/>
      <c r="AH314" s="796"/>
      <c r="AI314" s="801"/>
      <c r="AJ314" s="796"/>
      <c r="AK314" s="800"/>
      <c r="AL314" s="800"/>
      <c r="AM314" s="800"/>
      <c r="AN314" s="631"/>
      <c r="AO314" s="586"/>
      <c r="AP314" s="798"/>
      <c r="AQ314" s="627"/>
      <c r="AR314" s="627"/>
      <c r="AS314" s="810"/>
      <c r="AT314" s="811"/>
      <c r="AU314" s="776"/>
      <c r="AV314" s="776"/>
      <c r="AW314" s="776"/>
      <c r="AX314" s="776"/>
    </row>
    <row r="315" spans="1:50" ht="30" hidden="1" customHeight="1">
      <c r="A315" s="599"/>
      <c r="B315" s="600"/>
      <c r="C315" s="889"/>
      <c r="D315" s="593"/>
      <c r="E315" s="586"/>
      <c r="F315" s="586"/>
      <c r="G315" s="591"/>
      <c r="H315" s="586"/>
      <c r="I315" s="589"/>
      <c r="J315" s="586"/>
      <c r="K315" s="82" t="s">
        <v>371</v>
      </c>
      <c r="L315" s="88" t="s">
        <v>359</v>
      </c>
      <c r="M315" s="595"/>
      <c r="N315" s="572"/>
      <c r="O315" s="574"/>
      <c r="P315" s="573"/>
      <c r="Q315" s="575"/>
      <c r="R315" s="586"/>
      <c r="S315" s="130" t="s">
        <v>372</v>
      </c>
      <c r="T315" s="131" t="s">
        <v>373</v>
      </c>
      <c r="U315" s="130">
        <v>15</v>
      </c>
      <c r="V315" s="564"/>
      <c r="W315" s="564"/>
      <c r="X315" s="626"/>
      <c r="Y315" s="564"/>
      <c r="Z315" s="564"/>
      <c r="AA315" s="564"/>
      <c r="AB315" s="566"/>
      <c r="AC315" s="689"/>
      <c r="AD315" s="689"/>
      <c r="AE315" s="689"/>
      <c r="AF315" s="589"/>
      <c r="AG315" s="897"/>
      <c r="AH315" s="796"/>
      <c r="AI315" s="801"/>
      <c r="AJ315" s="796"/>
      <c r="AK315" s="800"/>
      <c r="AL315" s="800"/>
      <c r="AM315" s="800"/>
      <c r="AN315" s="631"/>
      <c r="AO315" s="586"/>
      <c r="AP315" s="798"/>
      <c r="AQ315" s="627"/>
      <c r="AR315" s="627"/>
      <c r="AS315" s="810"/>
      <c r="AT315" s="811"/>
      <c r="AU315" s="776"/>
      <c r="AV315" s="776"/>
      <c r="AW315" s="776"/>
      <c r="AX315" s="776"/>
    </row>
    <row r="316" spans="1:50" ht="30" hidden="1" customHeight="1">
      <c r="A316" s="599"/>
      <c r="B316" s="600"/>
      <c r="C316" s="889"/>
      <c r="D316" s="593"/>
      <c r="E316" s="586"/>
      <c r="F316" s="586"/>
      <c r="G316" s="591"/>
      <c r="H316" s="586"/>
      <c r="I316" s="589"/>
      <c r="J316" s="586"/>
      <c r="K316" s="82" t="s">
        <v>375</v>
      </c>
      <c r="L316" s="88" t="s">
        <v>340</v>
      </c>
      <c r="M316" s="595"/>
      <c r="N316" s="572"/>
      <c r="O316" s="574"/>
      <c r="P316" s="573"/>
      <c r="Q316" s="575"/>
      <c r="R316" s="586"/>
      <c r="S316" s="130" t="s">
        <v>376</v>
      </c>
      <c r="T316" s="131" t="s">
        <v>377</v>
      </c>
      <c r="U316" s="130">
        <v>10</v>
      </c>
      <c r="V316" s="564"/>
      <c r="W316" s="564"/>
      <c r="X316" s="626"/>
      <c r="Y316" s="564"/>
      <c r="Z316" s="564"/>
      <c r="AA316" s="564"/>
      <c r="AB316" s="566"/>
      <c r="AC316" s="689"/>
      <c r="AD316" s="689"/>
      <c r="AE316" s="689"/>
      <c r="AF316" s="589"/>
      <c r="AG316" s="897"/>
      <c r="AH316" s="796"/>
      <c r="AI316" s="801"/>
      <c r="AJ316" s="796"/>
      <c r="AK316" s="800"/>
      <c r="AL316" s="800"/>
      <c r="AM316" s="800"/>
      <c r="AN316" s="631"/>
      <c r="AO316" s="586"/>
      <c r="AP316" s="798"/>
      <c r="AQ316" s="627"/>
      <c r="AR316" s="627"/>
      <c r="AS316" s="810"/>
      <c r="AT316" s="811"/>
      <c r="AU316" s="776"/>
      <c r="AV316" s="776"/>
      <c r="AW316" s="776"/>
      <c r="AX316" s="776"/>
    </row>
    <row r="317" spans="1:50" ht="38.25" hidden="1" customHeight="1">
      <c r="A317" s="599"/>
      <c r="B317" s="600"/>
      <c r="C317" s="889"/>
      <c r="D317" s="593"/>
      <c r="E317" s="586"/>
      <c r="F317" s="586"/>
      <c r="G317" s="591"/>
      <c r="H317" s="586"/>
      <c r="I317" s="589"/>
      <c r="J317" s="586"/>
      <c r="K317" s="82" t="s">
        <v>379</v>
      </c>
      <c r="L317" s="88" t="s">
        <v>359</v>
      </c>
      <c r="M317" s="595"/>
      <c r="N317" s="572"/>
      <c r="O317" s="574"/>
      <c r="P317" s="573"/>
      <c r="Q317" s="575"/>
      <c r="R317" s="586"/>
      <c r="S317" s="564"/>
      <c r="T317" s="626"/>
      <c r="U317" s="564"/>
      <c r="V317" s="564"/>
      <c r="W317" s="564"/>
      <c r="X317" s="626"/>
      <c r="Y317" s="564"/>
      <c r="Z317" s="564"/>
      <c r="AA317" s="564"/>
      <c r="AB317" s="566"/>
      <c r="AC317" s="689"/>
      <c r="AD317" s="689"/>
      <c r="AE317" s="689"/>
      <c r="AF317" s="589"/>
      <c r="AG317" s="897"/>
      <c r="AH317" s="796"/>
      <c r="AI317" s="801"/>
      <c r="AJ317" s="796"/>
      <c r="AK317" s="800"/>
      <c r="AL317" s="800"/>
      <c r="AM317" s="800"/>
      <c r="AN317" s="631"/>
      <c r="AO317" s="586"/>
      <c r="AP317" s="798"/>
      <c r="AQ317" s="627"/>
      <c r="AR317" s="627"/>
      <c r="AS317" s="810"/>
      <c r="AT317" s="811"/>
      <c r="AU317" s="776"/>
      <c r="AV317" s="776"/>
      <c r="AW317" s="776"/>
      <c r="AX317" s="776"/>
    </row>
    <row r="318" spans="1:50" ht="45" hidden="1" customHeight="1">
      <c r="A318" s="599"/>
      <c r="B318" s="600"/>
      <c r="C318" s="890"/>
      <c r="D318" s="594"/>
      <c r="E318" s="586"/>
      <c r="F318" s="586"/>
      <c r="G318" s="591"/>
      <c r="H318" s="586"/>
      <c r="I318" s="589"/>
      <c r="J318" s="586"/>
      <c r="K318" s="82" t="s">
        <v>381</v>
      </c>
      <c r="L318" s="88" t="s">
        <v>359</v>
      </c>
      <c r="M318" s="595"/>
      <c r="N318" s="572"/>
      <c r="O318" s="574"/>
      <c r="P318" s="573"/>
      <c r="Q318" s="575"/>
      <c r="R318" s="586"/>
      <c r="S318" s="564"/>
      <c r="T318" s="626"/>
      <c r="U318" s="564"/>
      <c r="V318" s="564"/>
      <c r="W318" s="564"/>
      <c r="X318" s="626"/>
      <c r="Y318" s="564"/>
      <c r="Z318" s="564"/>
      <c r="AA318" s="564"/>
      <c r="AB318" s="566"/>
      <c r="AC318" s="689"/>
      <c r="AD318" s="689"/>
      <c r="AE318" s="689"/>
      <c r="AF318" s="589"/>
      <c r="AG318" s="897"/>
      <c r="AH318" s="796"/>
      <c r="AI318" s="801"/>
      <c r="AJ318" s="796"/>
      <c r="AK318" s="800"/>
      <c r="AL318" s="800"/>
      <c r="AM318" s="800"/>
      <c r="AN318" s="631"/>
      <c r="AO318" s="586"/>
      <c r="AP318" s="798"/>
      <c r="AQ318" s="627"/>
      <c r="AR318" s="627"/>
      <c r="AS318" s="810"/>
      <c r="AT318" s="811"/>
      <c r="AU318" s="776"/>
      <c r="AV318" s="776"/>
      <c r="AW318" s="776"/>
      <c r="AX318" s="776"/>
    </row>
    <row r="319" spans="1:50" ht="45" hidden="1" customHeight="1">
      <c r="A319" s="599"/>
      <c r="B319" s="600"/>
      <c r="C319" s="592" t="s">
        <v>675</v>
      </c>
      <c r="D319" s="592" t="s">
        <v>676</v>
      </c>
      <c r="E319" s="586"/>
      <c r="F319" s="586"/>
      <c r="G319" s="591"/>
      <c r="H319" s="586"/>
      <c r="I319" s="589"/>
      <c r="J319" s="586"/>
      <c r="K319" s="82" t="s">
        <v>385</v>
      </c>
      <c r="L319" s="88" t="s">
        <v>340</v>
      </c>
      <c r="M319" s="595"/>
      <c r="N319" s="572"/>
      <c r="O319" s="574"/>
      <c r="P319" s="573"/>
      <c r="Q319" s="575"/>
      <c r="R319" s="586"/>
      <c r="S319" s="564"/>
      <c r="T319" s="626"/>
      <c r="U319" s="564"/>
      <c r="V319" s="564"/>
      <c r="W319" s="564"/>
      <c r="X319" s="626"/>
      <c r="Y319" s="564"/>
      <c r="Z319" s="564"/>
      <c r="AA319" s="564"/>
      <c r="AB319" s="566"/>
      <c r="AC319" s="689"/>
      <c r="AD319" s="689"/>
      <c r="AE319" s="689"/>
      <c r="AF319" s="589"/>
      <c r="AG319" s="897"/>
      <c r="AH319" s="796"/>
      <c r="AI319" s="801"/>
      <c r="AJ319" s="796"/>
      <c r="AK319" s="800"/>
      <c r="AL319" s="800"/>
      <c r="AM319" s="800"/>
      <c r="AN319" s="631"/>
      <c r="AO319" s="586"/>
      <c r="AP319" s="798"/>
      <c r="AQ319" s="627"/>
      <c r="AR319" s="627"/>
      <c r="AS319" s="810"/>
      <c r="AT319" s="811"/>
      <c r="AU319" s="776"/>
      <c r="AV319" s="776"/>
      <c r="AW319" s="776"/>
      <c r="AX319" s="776"/>
    </row>
    <row r="320" spans="1:50" ht="45" hidden="1" customHeight="1">
      <c r="A320" s="599"/>
      <c r="B320" s="600"/>
      <c r="C320" s="593"/>
      <c r="D320" s="593"/>
      <c r="E320" s="586"/>
      <c r="F320" s="586"/>
      <c r="G320" s="591"/>
      <c r="H320" s="586"/>
      <c r="I320" s="589"/>
      <c r="J320" s="586"/>
      <c r="K320" s="82" t="s">
        <v>387</v>
      </c>
      <c r="L320" s="88" t="s">
        <v>340</v>
      </c>
      <c r="M320" s="595"/>
      <c r="N320" s="572"/>
      <c r="O320" s="574"/>
      <c r="P320" s="573"/>
      <c r="Q320" s="575"/>
      <c r="R320" s="586"/>
      <c r="S320" s="564"/>
      <c r="T320" s="626"/>
      <c r="U320" s="564"/>
      <c r="V320" s="564"/>
      <c r="W320" s="564"/>
      <c r="X320" s="626"/>
      <c r="Y320" s="564"/>
      <c r="Z320" s="564"/>
      <c r="AA320" s="564"/>
      <c r="AB320" s="567"/>
      <c r="AC320" s="690"/>
      <c r="AD320" s="690"/>
      <c r="AE320" s="690"/>
      <c r="AF320" s="590"/>
      <c r="AG320" s="795"/>
      <c r="AH320" s="796"/>
      <c r="AI320" s="801"/>
      <c r="AJ320" s="796"/>
      <c r="AK320" s="800"/>
      <c r="AL320" s="800"/>
      <c r="AM320" s="800"/>
      <c r="AN320" s="631"/>
      <c r="AO320" s="586"/>
      <c r="AP320" s="799"/>
      <c r="AQ320" s="627"/>
      <c r="AR320" s="627"/>
      <c r="AS320" s="810"/>
      <c r="AT320" s="811"/>
      <c r="AU320" s="777"/>
      <c r="AV320" s="777"/>
      <c r="AW320" s="777"/>
      <c r="AX320" s="777"/>
    </row>
    <row r="321" spans="1:50" ht="45" hidden="1" customHeight="1">
      <c r="A321" s="599"/>
      <c r="B321" s="600"/>
      <c r="C321" s="593"/>
      <c r="D321" s="593"/>
      <c r="E321" s="586"/>
      <c r="F321" s="586"/>
      <c r="G321" s="591" t="s">
        <v>677</v>
      </c>
      <c r="H321" s="586"/>
      <c r="I321" s="589"/>
      <c r="J321" s="586"/>
      <c r="K321" s="82" t="s">
        <v>390</v>
      </c>
      <c r="L321" s="88" t="s">
        <v>340</v>
      </c>
      <c r="M321" s="595"/>
      <c r="N321" s="572"/>
      <c r="O321" s="574"/>
      <c r="P321" s="573"/>
      <c r="Q321" s="591" t="s">
        <v>391</v>
      </c>
      <c r="R321" s="586"/>
      <c r="S321" s="130" t="s">
        <v>344</v>
      </c>
      <c r="T321" s="131"/>
      <c r="U321" s="130" t="s">
        <v>678</v>
      </c>
      <c r="V321" s="564"/>
      <c r="W321" s="564"/>
      <c r="X321" s="626"/>
      <c r="Y321" s="564"/>
      <c r="Z321" s="564"/>
      <c r="AA321" s="564"/>
      <c r="AB321" s="565"/>
      <c r="AC321" s="126"/>
      <c r="AD321" s="126"/>
      <c r="AE321" s="126"/>
      <c r="AF321" s="588"/>
      <c r="AG321" s="692"/>
      <c r="AH321" s="796"/>
      <c r="AI321" s="801"/>
      <c r="AJ321" s="796"/>
      <c r="AK321" s="800"/>
      <c r="AL321" s="800"/>
      <c r="AM321" s="800"/>
      <c r="AN321" s="631"/>
      <c r="AO321" s="586"/>
      <c r="AP321" s="802" t="s">
        <v>679</v>
      </c>
      <c r="AQ321" s="627"/>
      <c r="AR321" s="627"/>
      <c r="AS321" s="810"/>
      <c r="AT321" s="811" t="s">
        <v>680</v>
      </c>
      <c r="AU321" s="785"/>
      <c r="AV321" s="785"/>
      <c r="AW321" s="785"/>
      <c r="AX321" s="785"/>
    </row>
    <row r="322" spans="1:50" ht="45" hidden="1" customHeight="1">
      <c r="A322" s="599"/>
      <c r="B322" s="600"/>
      <c r="C322" s="593"/>
      <c r="D322" s="593"/>
      <c r="E322" s="586"/>
      <c r="F322" s="586"/>
      <c r="G322" s="591"/>
      <c r="H322" s="586"/>
      <c r="I322" s="589"/>
      <c r="J322" s="586"/>
      <c r="K322" s="83" t="s">
        <v>395</v>
      </c>
      <c r="L322" s="88" t="s">
        <v>359</v>
      </c>
      <c r="M322" s="595"/>
      <c r="N322" s="572"/>
      <c r="O322" s="574"/>
      <c r="P322" s="573"/>
      <c r="Q322" s="591"/>
      <c r="R322" s="586"/>
      <c r="S322" s="130" t="s">
        <v>355</v>
      </c>
      <c r="T322" s="131"/>
      <c r="U322" s="130" t="s">
        <v>678</v>
      </c>
      <c r="V322" s="564"/>
      <c r="W322" s="564"/>
      <c r="X322" s="626"/>
      <c r="Y322" s="564"/>
      <c r="Z322" s="564"/>
      <c r="AA322" s="564"/>
      <c r="AB322" s="566"/>
      <c r="AC322" s="127"/>
      <c r="AD322" s="127"/>
      <c r="AE322" s="127"/>
      <c r="AF322" s="589"/>
      <c r="AG322" s="693"/>
      <c r="AH322" s="796"/>
      <c r="AI322" s="801"/>
      <c r="AJ322" s="796"/>
      <c r="AK322" s="800"/>
      <c r="AL322" s="800"/>
      <c r="AM322" s="800"/>
      <c r="AN322" s="631"/>
      <c r="AO322" s="586"/>
      <c r="AP322" s="802"/>
      <c r="AQ322" s="627"/>
      <c r="AR322" s="627"/>
      <c r="AS322" s="810"/>
      <c r="AT322" s="811"/>
      <c r="AU322" s="776"/>
      <c r="AV322" s="776"/>
      <c r="AW322" s="776"/>
      <c r="AX322" s="776"/>
    </row>
    <row r="323" spans="1:50" ht="45" hidden="1" customHeight="1">
      <c r="A323" s="599"/>
      <c r="B323" s="600"/>
      <c r="C323" s="593"/>
      <c r="D323" s="593"/>
      <c r="E323" s="586"/>
      <c r="F323" s="586"/>
      <c r="G323" s="591"/>
      <c r="H323" s="586"/>
      <c r="I323" s="589"/>
      <c r="J323" s="586"/>
      <c r="K323" s="83" t="s">
        <v>397</v>
      </c>
      <c r="L323" s="88" t="s">
        <v>359</v>
      </c>
      <c r="M323" s="595"/>
      <c r="N323" s="572"/>
      <c r="O323" s="574"/>
      <c r="P323" s="573"/>
      <c r="Q323" s="591"/>
      <c r="R323" s="586"/>
      <c r="S323" s="130" t="s">
        <v>360</v>
      </c>
      <c r="T323" s="131"/>
      <c r="U323" s="130" t="s">
        <v>678</v>
      </c>
      <c r="V323" s="564"/>
      <c r="W323" s="564"/>
      <c r="X323" s="626"/>
      <c r="Y323" s="564"/>
      <c r="Z323" s="564"/>
      <c r="AA323" s="564"/>
      <c r="AB323" s="566"/>
      <c r="AC323" s="127"/>
      <c r="AD323" s="127"/>
      <c r="AE323" s="127"/>
      <c r="AF323" s="589"/>
      <c r="AG323" s="693"/>
      <c r="AH323" s="796"/>
      <c r="AI323" s="801"/>
      <c r="AJ323" s="796"/>
      <c r="AK323" s="800"/>
      <c r="AL323" s="800"/>
      <c r="AM323" s="800"/>
      <c r="AN323" s="631"/>
      <c r="AO323" s="586"/>
      <c r="AP323" s="802"/>
      <c r="AQ323" s="627"/>
      <c r="AR323" s="627"/>
      <c r="AS323" s="810"/>
      <c r="AT323" s="811"/>
      <c r="AU323" s="776"/>
      <c r="AV323" s="776"/>
      <c r="AW323" s="776"/>
      <c r="AX323" s="776"/>
    </row>
    <row r="324" spans="1:50" ht="45" hidden="1" customHeight="1">
      <c r="A324" s="599"/>
      <c r="B324" s="600"/>
      <c r="C324" s="593"/>
      <c r="D324" s="593"/>
      <c r="E324" s="586"/>
      <c r="F324" s="586"/>
      <c r="G324" s="591"/>
      <c r="H324" s="586"/>
      <c r="I324" s="589"/>
      <c r="J324" s="586"/>
      <c r="K324" s="83" t="s">
        <v>398</v>
      </c>
      <c r="L324" s="88" t="s">
        <v>359</v>
      </c>
      <c r="M324" s="595"/>
      <c r="N324" s="572"/>
      <c r="O324" s="574"/>
      <c r="P324" s="573"/>
      <c r="Q324" s="591"/>
      <c r="R324" s="586"/>
      <c r="S324" s="130" t="s">
        <v>364</v>
      </c>
      <c r="T324" s="131"/>
      <c r="U324" s="130" t="s">
        <v>678</v>
      </c>
      <c r="V324" s="564"/>
      <c r="W324" s="564"/>
      <c r="X324" s="626"/>
      <c r="Y324" s="564"/>
      <c r="Z324" s="564"/>
      <c r="AA324" s="564"/>
      <c r="AB324" s="566"/>
      <c r="AC324" s="127"/>
      <c r="AD324" s="127"/>
      <c r="AE324" s="127"/>
      <c r="AF324" s="589"/>
      <c r="AG324" s="693"/>
      <c r="AH324" s="796"/>
      <c r="AI324" s="801"/>
      <c r="AJ324" s="796"/>
      <c r="AK324" s="800"/>
      <c r="AL324" s="800"/>
      <c r="AM324" s="800"/>
      <c r="AN324" s="631"/>
      <c r="AO324" s="586"/>
      <c r="AP324" s="802"/>
      <c r="AQ324" s="627"/>
      <c r="AR324" s="627"/>
      <c r="AS324" s="810"/>
      <c r="AT324" s="811"/>
      <c r="AU324" s="776"/>
      <c r="AV324" s="776"/>
      <c r="AW324" s="776"/>
      <c r="AX324" s="776"/>
    </row>
    <row r="325" spans="1:50" ht="45" hidden="1" customHeight="1">
      <c r="A325" s="599"/>
      <c r="B325" s="600"/>
      <c r="C325" s="593"/>
      <c r="D325" s="593"/>
      <c r="E325" s="586"/>
      <c r="F325" s="586"/>
      <c r="G325" s="591"/>
      <c r="H325" s="586"/>
      <c r="I325" s="589"/>
      <c r="J325" s="586"/>
      <c r="K325" s="83" t="s">
        <v>399</v>
      </c>
      <c r="L325" s="88" t="s">
        <v>359</v>
      </c>
      <c r="M325" s="595"/>
      <c r="N325" s="572"/>
      <c r="O325" s="574"/>
      <c r="P325" s="573"/>
      <c r="Q325" s="591"/>
      <c r="R325" s="586"/>
      <c r="S325" s="130" t="s">
        <v>368</v>
      </c>
      <c r="T325" s="131"/>
      <c r="U325" s="130" t="s">
        <v>678</v>
      </c>
      <c r="V325" s="564"/>
      <c r="W325" s="564"/>
      <c r="X325" s="626"/>
      <c r="Y325" s="564"/>
      <c r="Z325" s="564"/>
      <c r="AA325" s="564"/>
      <c r="AB325" s="566"/>
      <c r="AC325" s="127"/>
      <c r="AD325" s="127"/>
      <c r="AE325" s="127"/>
      <c r="AF325" s="589"/>
      <c r="AG325" s="693"/>
      <c r="AH325" s="796"/>
      <c r="AI325" s="801"/>
      <c r="AJ325" s="796"/>
      <c r="AK325" s="800"/>
      <c r="AL325" s="800"/>
      <c r="AM325" s="800"/>
      <c r="AN325" s="631"/>
      <c r="AO325" s="586"/>
      <c r="AP325" s="802"/>
      <c r="AQ325" s="627"/>
      <c r="AR325" s="627"/>
      <c r="AS325" s="810"/>
      <c r="AT325" s="811"/>
      <c r="AU325" s="776"/>
      <c r="AV325" s="776"/>
      <c r="AW325" s="776"/>
      <c r="AX325" s="776"/>
    </row>
    <row r="326" spans="1:50" ht="45" hidden="1" customHeight="1">
      <c r="A326" s="599"/>
      <c r="B326" s="600"/>
      <c r="C326" s="593"/>
      <c r="D326" s="593"/>
      <c r="E326" s="586"/>
      <c r="F326" s="586"/>
      <c r="G326" s="591"/>
      <c r="H326" s="586"/>
      <c r="I326" s="589"/>
      <c r="J326" s="586"/>
      <c r="K326" s="83" t="s">
        <v>400</v>
      </c>
      <c r="L326" s="88" t="s">
        <v>359</v>
      </c>
      <c r="M326" s="595"/>
      <c r="N326" s="572"/>
      <c r="O326" s="574"/>
      <c r="P326" s="573"/>
      <c r="Q326" s="591"/>
      <c r="R326" s="586"/>
      <c r="S326" s="130" t="s">
        <v>372</v>
      </c>
      <c r="T326" s="131"/>
      <c r="U326" s="130" t="s">
        <v>678</v>
      </c>
      <c r="V326" s="564"/>
      <c r="W326" s="564"/>
      <c r="X326" s="626"/>
      <c r="Y326" s="564"/>
      <c r="Z326" s="564"/>
      <c r="AA326" s="564"/>
      <c r="AB326" s="566"/>
      <c r="AC326" s="127"/>
      <c r="AD326" s="127"/>
      <c r="AE326" s="127"/>
      <c r="AF326" s="589"/>
      <c r="AG326" s="693"/>
      <c r="AH326" s="796"/>
      <c r="AI326" s="801"/>
      <c r="AJ326" s="796"/>
      <c r="AK326" s="800"/>
      <c r="AL326" s="800"/>
      <c r="AM326" s="800"/>
      <c r="AN326" s="631"/>
      <c r="AO326" s="586"/>
      <c r="AP326" s="802"/>
      <c r="AQ326" s="627"/>
      <c r="AR326" s="627"/>
      <c r="AS326" s="810"/>
      <c r="AT326" s="811"/>
      <c r="AU326" s="776"/>
      <c r="AV326" s="776"/>
      <c r="AW326" s="776"/>
      <c r="AX326" s="776"/>
    </row>
    <row r="327" spans="1:50" ht="45" hidden="1" customHeight="1">
      <c r="A327" s="599"/>
      <c r="B327" s="600"/>
      <c r="C327" s="593"/>
      <c r="D327" s="593"/>
      <c r="E327" s="586"/>
      <c r="F327" s="586"/>
      <c r="G327" s="591"/>
      <c r="H327" s="586"/>
      <c r="I327" s="589"/>
      <c r="J327" s="586"/>
      <c r="K327" s="83" t="s">
        <v>401</v>
      </c>
      <c r="L327" s="88" t="s">
        <v>359</v>
      </c>
      <c r="M327" s="595"/>
      <c r="N327" s="572"/>
      <c r="O327" s="574"/>
      <c r="P327" s="573"/>
      <c r="Q327" s="591"/>
      <c r="R327" s="586"/>
      <c r="S327" s="130" t="s">
        <v>376</v>
      </c>
      <c r="T327" s="131"/>
      <c r="U327" s="130" t="s">
        <v>678</v>
      </c>
      <c r="V327" s="564"/>
      <c r="W327" s="564"/>
      <c r="X327" s="626"/>
      <c r="Y327" s="564"/>
      <c r="Z327" s="564"/>
      <c r="AA327" s="564"/>
      <c r="AB327" s="566"/>
      <c r="AC327" s="127"/>
      <c r="AD327" s="127"/>
      <c r="AE327" s="127"/>
      <c r="AF327" s="589"/>
      <c r="AG327" s="693"/>
      <c r="AH327" s="796"/>
      <c r="AI327" s="801"/>
      <c r="AJ327" s="796"/>
      <c r="AK327" s="800"/>
      <c r="AL327" s="800"/>
      <c r="AM327" s="800"/>
      <c r="AN327" s="631"/>
      <c r="AO327" s="586"/>
      <c r="AP327" s="802"/>
      <c r="AQ327" s="627"/>
      <c r="AR327" s="627"/>
      <c r="AS327" s="810"/>
      <c r="AT327" s="811"/>
      <c r="AU327" s="776"/>
      <c r="AV327" s="776"/>
      <c r="AW327" s="776"/>
      <c r="AX327" s="776"/>
    </row>
    <row r="328" spans="1:50" ht="45" hidden="1" customHeight="1" thickBot="1">
      <c r="A328" s="599"/>
      <c r="B328" s="600"/>
      <c r="C328" s="611"/>
      <c r="D328" s="611"/>
      <c r="E328" s="586"/>
      <c r="F328" s="586"/>
      <c r="G328" s="591"/>
      <c r="H328" s="586"/>
      <c r="I328" s="590"/>
      <c r="J328" s="586"/>
      <c r="K328" s="83" t="s">
        <v>402</v>
      </c>
      <c r="L328" s="88" t="s">
        <v>359</v>
      </c>
      <c r="M328" s="595"/>
      <c r="N328" s="572"/>
      <c r="O328" s="574"/>
      <c r="P328" s="573"/>
      <c r="Q328" s="591"/>
      <c r="R328" s="586"/>
      <c r="S328" s="130"/>
      <c r="T328" s="131"/>
      <c r="U328" s="130"/>
      <c r="V328" s="564"/>
      <c r="W328" s="564"/>
      <c r="X328" s="626"/>
      <c r="Y328" s="564"/>
      <c r="Z328" s="564"/>
      <c r="AA328" s="564"/>
      <c r="AB328" s="567"/>
      <c r="AC328" s="129"/>
      <c r="AD328" s="129"/>
      <c r="AE328" s="129"/>
      <c r="AF328" s="590"/>
      <c r="AG328" s="694"/>
      <c r="AH328" s="796"/>
      <c r="AI328" s="801"/>
      <c r="AJ328" s="796"/>
      <c r="AK328" s="800"/>
      <c r="AL328" s="800"/>
      <c r="AM328" s="800"/>
      <c r="AN328" s="631"/>
      <c r="AO328" s="586"/>
      <c r="AP328" s="802"/>
      <c r="AQ328" s="627"/>
      <c r="AR328" s="627"/>
      <c r="AS328" s="810"/>
      <c r="AT328" s="811"/>
      <c r="AU328" s="803"/>
      <c r="AV328" s="803"/>
      <c r="AW328" s="803"/>
      <c r="AX328" s="803"/>
    </row>
    <row r="329" spans="1:50" s="210" customFormat="1" ht="46.5" hidden="1" customHeight="1">
      <c r="A329" s="599">
        <v>18</v>
      </c>
      <c r="B329" s="600" t="s">
        <v>681</v>
      </c>
      <c r="C329" s="592" t="s">
        <v>682</v>
      </c>
      <c r="D329" s="592" t="s">
        <v>683</v>
      </c>
      <c r="E329" s="573" t="s">
        <v>684</v>
      </c>
      <c r="F329" s="573" t="s">
        <v>334</v>
      </c>
      <c r="G329" s="638" t="s">
        <v>685</v>
      </c>
      <c r="H329" s="573" t="s">
        <v>686</v>
      </c>
      <c r="I329" s="719" t="s">
        <v>337</v>
      </c>
      <c r="J329" s="573" t="s">
        <v>338</v>
      </c>
      <c r="K329" s="209" t="s">
        <v>339</v>
      </c>
      <c r="L329" s="88" t="s">
        <v>340</v>
      </c>
      <c r="M329" s="898">
        <f>COUNTIF(L329:L347,"Si")</f>
        <v>16</v>
      </c>
      <c r="N329" s="891" t="str">
        <f>+IF(AND(M329&lt;6,M329&gt;0),"Moderado",IF(AND(M329&lt;12,M329&gt;5),"Mayor",IF(AND(M329&lt;20,M329&gt;11),"Catastrófico","Responda las Preguntas de Impacto")))</f>
        <v>Catastrófico</v>
      </c>
      <c r="O329" s="733" t="str">
        <f>IF(AND(EXACT(J329,"Rara vez"),(EXACT(N329,"Moderado"))),"Moderado",IF(AND(EXACT(J329,"Rara vez"),(EXACT(N329,"Mayor"))),"Alto",IF(AND(EXACT(J329,"Rara vez"),(EXACT(N329,"Catastrófico"))),"Extremo",IF(AND(EXACT(J329,"Improbable"),(EXACT(N329,"Moderado"))),"Moderado",IF(AND(EXACT(J329,"Improbable"),(EXACT(N329,"Mayor"))),"Alto",IF(AND(EXACT(J329,"Improbable"),(EXACT(N329,"Catastrófico"))),"Extremo",IF(AND(EXACT(J329,"Posible"),(EXACT(N329,"Moderado"))),"Alto",IF(AND(EXACT(J329,"Posible"),(EXACT(N329,"Mayor"))),"Extremo",IF(AND(EXACT(J329,"Posible"),(EXACT(N329,"Catastrófico"))),"Extremo",IF(AND(EXACT(J329,"Probable"),(EXACT(N329,"Moderado"))),"Alto",IF(AND(EXACT(J329,"Probable"),(EXACT(N329,"Mayor"))),"Extremo",IF(AND(EXACT(J329,"Probable"),(EXACT(N329,"Catastrófico"))),"Extremo",IF(AND(EXACT(J329,"Casi Seguro"),(EXACT(N329,"Moderado"))),"Extremo",IF(AND(EXACT(J329,"Casi Seguro"),(EXACT(N329,"Mayor"))),"Extremo",IF(AND(EXACT(J329,"Casi Seguro"),(EXACT(N329,"Catastrófico"))),"Extremo","")))))))))))))))</f>
        <v>Extremo</v>
      </c>
      <c r="P329" s="573" t="s">
        <v>341</v>
      </c>
      <c r="Q329" s="638" t="s">
        <v>687</v>
      </c>
      <c r="R329" s="586" t="s">
        <v>343</v>
      </c>
      <c r="S329" s="124" t="s">
        <v>344</v>
      </c>
      <c r="T329" s="125" t="s">
        <v>345</v>
      </c>
      <c r="U329" s="124">
        <f>+IFERROR(VLOOKUP(T329,[4]DATOS!$E$2:$F$17,2,FALSE),"")</f>
        <v>15</v>
      </c>
      <c r="V329" s="633">
        <f>SUM(U329:U335)</f>
        <v>100</v>
      </c>
      <c r="W329" s="633" t="str">
        <f>+IF(AND(V329&lt;=100,V329&gt;=96),"Fuerte",IF(AND(V329&lt;=95,V329&gt;=86),"Moderado",IF(AND(V329&lt;=85,M329&gt;=0),"Débil"," ")))</f>
        <v>Fuerte</v>
      </c>
      <c r="X329" s="599" t="s">
        <v>346</v>
      </c>
      <c r="Y329" s="633" t="str">
        <f>IF(AND(EXACT(W329,"Fuerte"),(EXACT(X329,"Fuerte"))),"Fuerte",IF(AND(EXACT(W329,"Fuerte"),(EXACT(X329,"Moderado"))),"Moderado",IF(AND(EXACT(W329,"Fuerte"),(EXACT(X329,"Débil"))),"Débil",IF(AND(EXACT(W329,"Moderado"),(EXACT(X329,"Fuerte"))),"Moderado",IF(AND(EXACT(W329,"Moderado"),(EXACT(X329,"Moderado"))),"Moderado",IF(AND(EXACT(W329,"Moderado"),(EXACT(X329,"Débil"))),"Débil",IF(AND(EXACT(W329,"Débil"),(EXACT(X329,"Fuerte"))),"Débil",IF(AND(EXACT(W329,"Débil"),(EXACT(X329,"Moderado"))),"Débil",IF(AND(EXACT(W329,"Débil"),(EXACT(X329,"Débil"))),"Débil",)))))))))</f>
        <v>Fuerte</v>
      </c>
      <c r="Z329" s="633">
        <f>IF(Y329="Fuerte",100,IF(Y329="Moderado",50,IF(Y329="Débil",0)))</f>
        <v>100</v>
      </c>
      <c r="AA329" s="633">
        <f>AVERAGE(Z329:Z347)</f>
        <v>100</v>
      </c>
      <c r="AB329" s="561" t="s">
        <v>22</v>
      </c>
      <c r="AC329" s="569">
        <v>0.33</v>
      </c>
      <c r="AD329" s="569">
        <v>0.33</v>
      </c>
      <c r="AE329" s="569">
        <v>0.34</v>
      </c>
      <c r="AF329" s="719" t="s">
        <v>688</v>
      </c>
      <c r="AG329" s="793" t="s">
        <v>689</v>
      </c>
      <c r="AH329" s="773" t="s">
        <v>346</v>
      </c>
      <c r="AI329" s="716" t="s">
        <v>349</v>
      </c>
      <c r="AJ329" s="773" t="s">
        <v>350</v>
      </c>
      <c r="AK329" s="733" t="str">
        <f>IF(AND(OR(AJ329="Directamente",AJ329="Indirectamente",AJ329="No Disminuye"),(AH329="Fuerte"),(AI329="Directamente"),(OR(J329="Rara vez",J329="Improbable",J329="Posible"))),"Rara vez",IF(AND(OR(AJ329="Directamente",AJ329="Indirectamente",AJ329="No Disminuye"),(AH329="Fuerte"),(AI329="Directamente"),(J329="Probable")),"Improbable",IF(AND(OR(AJ329="Directamente",AJ329="Indirectamente",AJ329="No Disminuye"),(AH329="Fuerte"),(AI329="Directamente"),(J329="Casi Seguro")),"Posible",IF(AND(AJ329="Directamente",AI329="No disminuye",AH329="Fuerte"),J329,IF(AND(OR(AJ329="Directamente",AJ329="Indirectamente",AJ329="No Disminuye"),AH329="Moderado",AI329="Directamente",(OR(J329="Rara vez",J329="Improbable"))),"Rara vez",IF(AND(OR(AJ329="Directamente",AJ329="Indirectamente",AJ329="No Disminuye"),(AH329="Moderado"),(AI329="Directamente"),(J329="Posible")),"Improbable",IF(AND(OR(AJ329="Directamente",AJ329="Indirectamente",AJ329="No Disminuye"),(AH329="Moderado"),(AI329="Directamente"),(J329="Probable")),"Posible",IF(AND(OR(AJ329="Directamente",AJ329="Indirectamente",AJ329="No Disminuye"),(AH329="Moderado"),(AI329="Directamente"),(J329="Casi Seguro")),"Probable",IF(AND(AJ329="Directamente",AI329="No disminuye",AH329="Moderado"),J329,IF(AH329="Débil",J329," ESTA COMBINACION NO ESTÁ CONTEMPLADA EN LA METODOLOGÍA "))))))))))</f>
        <v>Rara vez</v>
      </c>
      <c r="AL329" s="733" t="str">
        <f>IF(AND(OR(AJ329="Directamente",AJ329="Indirectamente",AJ329="No Disminuye"),AH329="Moderado",AI329="Directamente",(OR(J329="Raro",J329="Improbable"))),"Raro",IF(AND(OR(AJ329="Directamente",AJ329="Indirectamente",AJ329="No Disminuye"),(AH329="Moderado"),(AI329="Directamente"),(J329="Posible")),"Improbable",IF(AND(OR(AJ329="Directamente",AJ329="Indirectamente",AJ329="No Disminuye"),(AH329="Moderado"),(AI329="Directamente"),(J329="Probable")),"Posible",IF(AND(OR(AJ329="Directamente",AJ329="Indirectamente",AJ329="No Disminuye"),(AH329="Moderado"),(AI329="Directamente"),(J329="Casi Seguro")),"Probable",IF(AND(AJ329="Directamente",AI329="No disminuye",AH329="Moderado"),J329," ")))))</f>
        <v xml:space="preserve"> </v>
      </c>
      <c r="AM329" s="733" t="str">
        <f>N329</f>
        <v>Catastrófico</v>
      </c>
      <c r="AN329" s="733" t="str">
        <f>IF(AND(EXACT(AK329,"Rara vez"),(EXACT(AM329,"Moderado"))),"Moderado",IF(AND(EXACT(AK329,"Rara vez"),(EXACT(AM329,"Mayor"))),"Alto",IF(AND(EXACT(AK329,"Rara vez"),(EXACT(AM329,"Catastrófico"))),"Extremo",IF(AND(EXACT(AK329,"Improbable"),(EXACT(AM329,"Moderado"))),"Moderado",IF(AND(EXACT(AK329,"Improbable"),(EXACT(AM329,"Mayor"))),"Alto",IF(AND(EXACT(AK329,"Improbable"),(EXACT(AM329,"Catastrófico"))),"Extremo",IF(AND(EXACT(AK329,"Posible"),(EXACT(AM329,"Moderado"))),"Alto",IF(AND(EXACT(AK329,"Posible"),(EXACT(AM329,"Mayor"))),"Extremo",IF(AND(EXACT(AK329,"Posible"),(EXACT(AM329,"Catastrófico"))),"Extremo",IF(AND(EXACT(AK329,"Probable"),(EXACT(AM329,"Moderado"))),"Alto",IF(AND(EXACT(AK329,"Probable"),(EXACT(AM329,"Mayor"))),"Extremo",IF(AND(EXACT(AK329,"Probable"),(EXACT(AM329,"Catastrófico"))),"Extremo",IF(AND(EXACT(AK329,"Casi Seguro"),(EXACT(AM329,"Moderado"))),"Extremo",IF(AND(EXACT(AK329,"Casi Seguro"),(EXACT(AM329,"Mayor"))),"Extremo",IF(AND(EXACT(AK329,"Casi Seguro"),(EXACT(AM329,"Catastrófico"))),"Extremo","")))))))))))))))</f>
        <v>Extremo</v>
      </c>
      <c r="AO329" s="573" t="s">
        <v>341</v>
      </c>
      <c r="AP329" s="804" t="s">
        <v>690</v>
      </c>
      <c r="AQ329" s="788">
        <v>45292</v>
      </c>
      <c r="AR329" s="788" t="s">
        <v>691</v>
      </c>
      <c r="AS329" s="790" t="s">
        <v>692</v>
      </c>
      <c r="AT329" s="812" t="s">
        <v>693</v>
      </c>
      <c r="AU329" s="778"/>
      <c r="AV329" s="778"/>
      <c r="AW329" s="778"/>
      <c r="AX329" s="778"/>
    </row>
    <row r="330" spans="1:50" s="210" customFormat="1" ht="30" hidden="1" customHeight="1">
      <c r="A330" s="599"/>
      <c r="B330" s="600"/>
      <c r="C330" s="593"/>
      <c r="D330" s="613"/>
      <c r="E330" s="573"/>
      <c r="F330" s="573"/>
      <c r="G330" s="638"/>
      <c r="H330" s="573"/>
      <c r="I330" s="717"/>
      <c r="J330" s="573"/>
      <c r="K330" s="209" t="s">
        <v>354</v>
      </c>
      <c r="L330" s="88" t="s">
        <v>340</v>
      </c>
      <c r="M330" s="898"/>
      <c r="N330" s="891"/>
      <c r="O330" s="733"/>
      <c r="P330" s="573"/>
      <c r="Q330" s="638"/>
      <c r="R330" s="586"/>
      <c r="S330" s="124" t="s">
        <v>355</v>
      </c>
      <c r="T330" s="125" t="s">
        <v>356</v>
      </c>
      <c r="U330" s="124">
        <f>+IFERROR(VLOOKUP(T330,[4]DATOS!$E$2:$F$17,2,FALSE),"")</f>
        <v>15</v>
      </c>
      <c r="V330" s="633"/>
      <c r="W330" s="633"/>
      <c r="X330" s="599"/>
      <c r="Y330" s="633"/>
      <c r="Z330" s="633"/>
      <c r="AA330" s="633"/>
      <c r="AB330" s="562"/>
      <c r="AC330" s="570"/>
      <c r="AD330" s="570"/>
      <c r="AE330" s="570"/>
      <c r="AF330" s="717"/>
      <c r="AG330" s="771"/>
      <c r="AH330" s="773"/>
      <c r="AI330" s="716"/>
      <c r="AJ330" s="773"/>
      <c r="AK330" s="733"/>
      <c r="AL330" s="733"/>
      <c r="AM330" s="733"/>
      <c r="AN330" s="733"/>
      <c r="AO330" s="573"/>
      <c r="AP330" s="805"/>
      <c r="AQ330" s="788"/>
      <c r="AR330" s="788"/>
      <c r="AS330" s="790"/>
      <c r="AT330" s="812"/>
      <c r="AU330" s="776"/>
      <c r="AV330" s="776"/>
      <c r="AW330" s="776"/>
      <c r="AX330" s="776"/>
    </row>
    <row r="331" spans="1:50" s="210" customFormat="1" ht="30" hidden="1" customHeight="1">
      <c r="A331" s="599"/>
      <c r="B331" s="600"/>
      <c r="C331" s="593"/>
      <c r="D331" s="613"/>
      <c r="E331" s="573"/>
      <c r="F331" s="573"/>
      <c r="G331" s="638"/>
      <c r="H331" s="573"/>
      <c r="I331" s="717"/>
      <c r="J331" s="573"/>
      <c r="K331" s="209" t="s">
        <v>358</v>
      </c>
      <c r="L331" s="88" t="s">
        <v>340</v>
      </c>
      <c r="M331" s="898"/>
      <c r="N331" s="891"/>
      <c r="O331" s="733"/>
      <c r="P331" s="573"/>
      <c r="Q331" s="638"/>
      <c r="R331" s="586"/>
      <c r="S331" s="124" t="s">
        <v>360</v>
      </c>
      <c r="T331" s="125" t="s">
        <v>361</v>
      </c>
      <c r="U331" s="124">
        <f>+IFERROR(VLOOKUP(T331,[4]DATOS!$E$2:$F$17,2,FALSE),"")</f>
        <v>15</v>
      </c>
      <c r="V331" s="633"/>
      <c r="W331" s="633"/>
      <c r="X331" s="599"/>
      <c r="Y331" s="633"/>
      <c r="Z331" s="633"/>
      <c r="AA331" s="633"/>
      <c r="AB331" s="562"/>
      <c r="AC331" s="570"/>
      <c r="AD331" s="570"/>
      <c r="AE331" s="570"/>
      <c r="AF331" s="717"/>
      <c r="AG331" s="771"/>
      <c r="AH331" s="773"/>
      <c r="AI331" s="716"/>
      <c r="AJ331" s="773"/>
      <c r="AK331" s="733"/>
      <c r="AL331" s="733"/>
      <c r="AM331" s="733"/>
      <c r="AN331" s="733"/>
      <c r="AO331" s="573"/>
      <c r="AP331" s="805"/>
      <c r="AQ331" s="788"/>
      <c r="AR331" s="788"/>
      <c r="AS331" s="790"/>
      <c r="AT331" s="812"/>
      <c r="AU331" s="776"/>
      <c r="AV331" s="776"/>
      <c r="AW331" s="776"/>
      <c r="AX331" s="776"/>
    </row>
    <row r="332" spans="1:50" s="210" customFormat="1" ht="30" hidden="1" customHeight="1">
      <c r="A332" s="599"/>
      <c r="B332" s="600"/>
      <c r="C332" s="593"/>
      <c r="D332" s="613"/>
      <c r="E332" s="573"/>
      <c r="F332" s="573"/>
      <c r="G332" s="638"/>
      <c r="H332" s="573"/>
      <c r="I332" s="717"/>
      <c r="J332" s="573"/>
      <c r="K332" s="209" t="s">
        <v>363</v>
      </c>
      <c r="L332" s="88" t="s">
        <v>340</v>
      </c>
      <c r="M332" s="898"/>
      <c r="N332" s="891"/>
      <c r="O332" s="733"/>
      <c r="P332" s="573"/>
      <c r="Q332" s="638"/>
      <c r="R332" s="586"/>
      <c r="S332" s="124" t="s">
        <v>364</v>
      </c>
      <c r="T332" s="125" t="s">
        <v>365</v>
      </c>
      <c r="U332" s="124">
        <f>+IFERROR(VLOOKUP(T332,[4]DATOS!$E$2:$F$17,2,FALSE),"")</f>
        <v>15</v>
      </c>
      <c r="V332" s="633"/>
      <c r="W332" s="633"/>
      <c r="X332" s="599"/>
      <c r="Y332" s="633"/>
      <c r="Z332" s="633"/>
      <c r="AA332" s="633"/>
      <c r="AB332" s="562"/>
      <c r="AC332" s="570"/>
      <c r="AD332" s="570"/>
      <c r="AE332" s="570"/>
      <c r="AF332" s="717"/>
      <c r="AG332" s="771"/>
      <c r="AH332" s="773"/>
      <c r="AI332" s="716"/>
      <c r="AJ332" s="773"/>
      <c r="AK332" s="733"/>
      <c r="AL332" s="733"/>
      <c r="AM332" s="733"/>
      <c r="AN332" s="733"/>
      <c r="AO332" s="573"/>
      <c r="AP332" s="805"/>
      <c r="AQ332" s="788"/>
      <c r="AR332" s="788"/>
      <c r="AS332" s="790"/>
      <c r="AT332" s="812"/>
      <c r="AU332" s="776"/>
      <c r="AV332" s="776"/>
      <c r="AW332" s="776"/>
      <c r="AX332" s="776"/>
    </row>
    <row r="333" spans="1:50" s="210" customFormat="1" ht="30" hidden="1" customHeight="1">
      <c r="A333" s="599"/>
      <c r="B333" s="600"/>
      <c r="C333" s="593"/>
      <c r="D333" s="613"/>
      <c r="E333" s="573"/>
      <c r="F333" s="573"/>
      <c r="G333" s="638"/>
      <c r="H333" s="573"/>
      <c r="I333" s="717"/>
      <c r="J333" s="573"/>
      <c r="K333" s="209" t="s">
        <v>367</v>
      </c>
      <c r="L333" s="88" t="s">
        <v>340</v>
      </c>
      <c r="M333" s="898"/>
      <c r="N333" s="891"/>
      <c r="O333" s="733"/>
      <c r="P333" s="573"/>
      <c r="Q333" s="638"/>
      <c r="R333" s="586"/>
      <c r="S333" s="124" t="s">
        <v>368</v>
      </c>
      <c r="T333" s="125" t="s">
        <v>369</v>
      </c>
      <c r="U333" s="124">
        <f>+IFERROR(VLOOKUP(T333,[4]DATOS!$E$2:$F$17,2,FALSE),"")</f>
        <v>15</v>
      </c>
      <c r="V333" s="633"/>
      <c r="W333" s="633"/>
      <c r="X333" s="599"/>
      <c r="Y333" s="633"/>
      <c r="Z333" s="633"/>
      <c r="AA333" s="633"/>
      <c r="AB333" s="562"/>
      <c r="AC333" s="570"/>
      <c r="AD333" s="570"/>
      <c r="AE333" s="570"/>
      <c r="AF333" s="717"/>
      <c r="AG333" s="771"/>
      <c r="AH333" s="773"/>
      <c r="AI333" s="716"/>
      <c r="AJ333" s="773"/>
      <c r="AK333" s="733"/>
      <c r="AL333" s="733"/>
      <c r="AM333" s="733"/>
      <c r="AN333" s="733"/>
      <c r="AO333" s="573"/>
      <c r="AP333" s="805"/>
      <c r="AQ333" s="788"/>
      <c r="AR333" s="788"/>
      <c r="AS333" s="790"/>
      <c r="AT333" s="812"/>
      <c r="AU333" s="776"/>
      <c r="AV333" s="776"/>
      <c r="AW333" s="776"/>
      <c r="AX333" s="776"/>
    </row>
    <row r="334" spans="1:50" s="210" customFormat="1" ht="30" hidden="1" customHeight="1">
      <c r="A334" s="599"/>
      <c r="B334" s="600"/>
      <c r="C334" s="593"/>
      <c r="D334" s="613"/>
      <c r="E334" s="573"/>
      <c r="F334" s="573"/>
      <c r="G334" s="638"/>
      <c r="H334" s="573"/>
      <c r="I334" s="717"/>
      <c r="J334" s="573"/>
      <c r="K334" s="209" t="s">
        <v>371</v>
      </c>
      <c r="L334" s="88" t="s">
        <v>340</v>
      </c>
      <c r="M334" s="898"/>
      <c r="N334" s="891"/>
      <c r="O334" s="733"/>
      <c r="P334" s="573"/>
      <c r="Q334" s="638"/>
      <c r="R334" s="586"/>
      <c r="S334" s="124" t="s">
        <v>372</v>
      </c>
      <c r="T334" s="125" t="s">
        <v>373</v>
      </c>
      <c r="U334" s="124">
        <f>+IFERROR(VLOOKUP(T334,[4]DATOS!$E$2:$F$17,2,FALSE),"")</f>
        <v>15</v>
      </c>
      <c r="V334" s="633"/>
      <c r="W334" s="633"/>
      <c r="X334" s="599"/>
      <c r="Y334" s="633"/>
      <c r="Z334" s="633"/>
      <c r="AA334" s="633"/>
      <c r="AB334" s="562"/>
      <c r="AC334" s="570"/>
      <c r="AD334" s="570"/>
      <c r="AE334" s="570"/>
      <c r="AF334" s="717"/>
      <c r="AG334" s="771"/>
      <c r="AH334" s="773"/>
      <c r="AI334" s="716"/>
      <c r="AJ334" s="773"/>
      <c r="AK334" s="733"/>
      <c r="AL334" s="733"/>
      <c r="AM334" s="733"/>
      <c r="AN334" s="733"/>
      <c r="AO334" s="573"/>
      <c r="AP334" s="805"/>
      <c r="AQ334" s="788"/>
      <c r="AR334" s="788"/>
      <c r="AS334" s="790"/>
      <c r="AT334" s="812"/>
      <c r="AU334" s="776"/>
      <c r="AV334" s="776"/>
      <c r="AW334" s="776"/>
      <c r="AX334" s="776"/>
    </row>
    <row r="335" spans="1:50" s="210" customFormat="1" ht="30" hidden="1" customHeight="1">
      <c r="A335" s="599"/>
      <c r="B335" s="600"/>
      <c r="C335" s="593"/>
      <c r="D335" s="613"/>
      <c r="E335" s="573"/>
      <c r="F335" s="573"/>
      <c r="G335" s="638"/>
      <c r="H335" s="573"/>
      <c r="I335" s="717"/>
      <c r="J335" s="573"/>
      <c r="K335" s="209" t="s">
        <v>375</v>
      </c>
      <c r="L335" s="88" t="s">
        <v>340</v>
      </c>
      <c r="M335" s="898"/>
      <c r="N335" s="891"/>
      <c r="O335" s="733"/>
      <c r="P335" s="573"/>
      <c r="Q335" s="638"/>
      <c r="R335" s="586"/>
      <c r="S335" s="124" t="s">
        <v>376</v>
      </c>
      <c r="T335" s="125" t="s">
        <v>377</v>
      </c>
      <c r="U335" s="124">
        <f>+IFERROR(VLOOKUP(T335,[4]DATOS!$E$2:$F$17,2,FALSE),"")</f>
        <v>10</v>
      </c>
      <c r="V335" s="633"/>
      <c r="W335" s="633"/>
      <c r="X335" s="599"/>
      <c r="Y335" s="633"/>
      <c r="Z335" s="633"/>
      <c r="AA335" s="633"/>
      <c r="AB335" s="562"/>
      <c r="AC335" s="570"/>
      <c r="AD335" s="570"/>
      <c r="AE335" s="570"/>
      <c r="AF335" s="717"/>
      <c r="AG335" s="771"/>
      <c r="AH335" s="773"/>
      <c r="AI335" s="716"/>
      <c r="AJ335" s="773"/>
      <c r="AK335" s="733"/>
      <c r="AL335" s="733"/>
      <c r="AM335" s="733"/>
      <c r="AN335" s="733"/>
      <c r="AO335" s="573"/>
      <c r="AP335" s="805"/>
      <c r="AQ335" s="788"/>
      <c r="AR335" s="788"/>
      <c r="AS335" s="790"/>
      <c r="AT335" s="812"/>
      <c r="AU335" s="776"/>
      <c r="AV335" s="776"/>
      <c r="AW335" s="776"/>
      <c r="AX335" s="776"/>
    </row>
    <row r="336" spans="1:50" s="210" customFormat="1" ht="72" hidden="1" customHeight="1">
      <c r="A336" s="599"/>
      <c r="B336" s="600"/>
      <c r="C336" s="593"/>
      <c r="D336" s="613"/>
      <c r="E336" s="573"/>
      <c r="F336" s="573"/>
      <c r="G336" s="638"/>
      <c r="H336" s="573"/>
      <c r="I336" s="717"/>
      <c r="J336" s="573"/>
      <c r="K336" s="209" t="s">
        <v>379</v>
      </c>
      <c r="L336" s="88" t="s">
        <v>340</v>
      </c>
      <c r="M336" s="898"/>
      <c r="N336" s="891"/>
      <c r="O336" s="733"/>
      <c r="P336" s="573"/>
      <c r="Q336" s="638"/>
      <c r="R336" s="586"/>
      <c r="S336" s="633"/>
      <c r="T336" s="599"/>
      <c r="U336" s="633"/>
      <c r="V336" s="633"/>
      <c r="W336" s="633"/>
      <c r="X336" s="599"/>
      <c r="Y336" s="633"/>
      <c r="Z336" s="633"/>
      <c r="AA336" s="633"/>
      <c r="AB336" s="562"/>
      <c r="AC336" s="570"/>
      <c r="AD336" s="570"/>
      <c r="AE336" s="570"/>
      <c r="AF336" s="717"/>
      <c r="AG336" s="771"/>
      <c r="AH336" s="773"/>
      <c r="AI336" s="716"/>
      <c r="AJ336" s="773"/>
      <c r="AK336" s="733"/>
      <c r="AL336" s="733"/>
      <c r="AM336" s="733"/>
      <c r="AN336" s="733"/>
      <c r="AO336" s="573"/>
      <c r="AP336" s="805"/>
      <c r="AQ336" s="788"/>
      <c r="AR336" s="788"/>
      <c r="AS336" s="790"/>
      <c r="AT336" s="812"/>
      <c r="AU336" s="776"/>
      <c r="AV336" s="776"/>
      <c r="AW336" s="776"/>
      <c r="AX336" s="776"/>
    </row>
    <row r="337" spans="1:50" s="210" customFormat="1" ht="45" hidden="1" customHeight="1">
      <c r="A337" s="599"/>
      <c r="B337" s="600"/>
      <c r="C337" s="594"/>
      <c r="D337" s="888"/>
      <c r="E337" s="573"/>
      <c r="F337" s="573"/>
      <c r="G337" s="638"/>
      <c r="H337" s="573"/>
      <c r="I337" s="717"/>
      <c r="J337" s="573"/>
      <c r="K337" s="209" t="s">
        <v>381</v>
      </c>
      <c r="L337" s="88" t="s">
        <v>340</v>
      </c>
      <c r="M337" s="898"/>
      <c r="N337" s="891"/>
      <c r="O337" s="733"/>
      <c r="P337" s="573"/>
      <c r="Q337" s="638"/>
      <c r="R337" s="586"/>
      <c r="S337" s="633"/>
      <c r="T337" s="599"/>
      <c r="U337" s="633"/>
      <c r="V337" s="633"/>
      <c r="W337" s="633"/>
      <c r="X337" s="599"/>
      <c r="Y337" s="633"/>
      <c r="Z337" s="633"/>
      <c r="AA337" s="633"/>
      <c r="AB337" s="562"/>
      <c r="AC337" s="570"/>
      <c r="AD337" s="570"/>
      <c r="AE337" s="570"/>
      <c r="AF337" s="717"/>
      <c r="AG337" s="771"/>
      <c r="AH337" s="773"/>
      <c r="AI337" s="716"/>
      <c r="AJ337" s="773"/>
      <c r="AK337" s="733"/>
      <c r="AL337" s="733"/>
      <c r="AM337" s="733"/>
      <c r="AN337" s="733"/>
      <c r="AO337" s="573"/>
      <c r="AP337" s="805"/>
      <c r="AQ337" s="788"/>
      <c r="AR337" s="788"/>
      <c r="AS337" s="790"/>
      <c r="AT337" s="812"/>
      <c r="AU337" s="776"/>
      <c r="AV337" s="776"/>
      <c r="AW337" s="776"/>
      <c r="AX337" s="776"/>
    </row>
    <row r="338" spans="1:50" s="210" customFormat="1" ht="45" hidden="1" customHeight="1">
      <c r="A338" s="599"/>
      <c r="B338" s="600"/>
      <c r="C338" s="592" t="s">
        <v>694</v>
      </c>
      <c r="D338" s="592" t="s">
        <v>695</v>
      </c>
      <c r="E338" s="573"/>
      <c r="F338" s="573"/>
      <c r="G338" s="638"/>
      <c r="H338" s="573"/>
      <c r="I338" s="717"/>
      <c r="J338" s="573"/>
      <c r="K338" s="209" t="s">
        <v>385</v>
      </c>
      <c r="L338" s="88" t="s">
        <v>340</v>
      </c>
      <c r="M338" s="898"/>
      <c r="N338" s="891"/>
      <c r="O338" s="733"/>
      <c r="P338" s="573"/>
      <c r="Q338" s="638"/>
      <c r="R338" s="586"/>
      <c r="S338" s="633"/>
      <c r="T338" s="599"/>
      <c r="U338" s="633"/>
      <c r="V338" s="633"/>
      <c r="W338" s="633"/>
      <c r="X338" s="599"/>
      <c r="Y338" s="633"/>
      <c r="Z338" s="633"/>
      <c r="AA338" s="633"/>
      <c r="AB338" s="562"/>
      <c r="AC338" s="570"/>
      <c r="AD338" s="570"/>
      <c r="AE338" s="570"/>
      <c r="AF338" s="717"/>
      <c r="AG338" s="771"/>
      <c r="AH338" s="773"/>
      <c r="AI338" s="716"/>
      <c r="AJ338" s="773"/>
      <c r="AK338" s="733"/>
      <c r="AL338" s="733"/>
      <c r="AM338" s="733"/>
      <c r="AN338" s="733"/>
      <c r="AO338" s="573"/>
      <c r="AP338" s="805"/>
      <c r="AQ338" s="788"/>
      <c r="AR338" s="788"/>
      <c r="AS338" s="790"/>
      <c r="AT338" s="812"/>
      <c r="AU338" s="776"/>
      <c r="AV338" s="776"/>
      <c r="AW338" s="776"/>
      <c r="AX338" s="776"/>
    </row>
    <row r="339" spans="1:50" s="210" customFormat="1" ht="45" hidden="1" customHeight="1">
      <c r="A339" s="599"/>
      <c r="B339" s="600"/>
      <c r="C339" s="593"/>
      <c r="D339" s="613"/>
      <c r="E339" s="573"/>
      <c r="F339" s="573"/>
      <c r="G339" s="638"/>
      <c r="H339" s="573"/>
      <c r="I339" s="717"/>
      <c r="J339" s="573"/>
      <c r="K339" s="209" t="s">
        <v>387</v>
      </c>
      <c r="L339" s="88" t="s">
        <v>340</v>
      </c>
      <c r="M339" s="898"/>
      <c r="N339" s="891"/>
      <c r="O339" s="733"/>
      <c r="P339" s="573"/>
      <c r="Q339" s="638"/>
      <c r="R339" s="586"/>
      <c r="S339" s="633"/>
      <c r="T339" s="599"/>
      <c r="U339" s="633"/>
      <c r="V339" s="633"/>
      <c r="W339" s="633"/>
      <c r="X339" s="599"/>
      <c r="Y339" s="633"/>
      <c r="Z339" s="633"/>
      <c r="AA339" s="633"/>
      <c r="AB339" s="563"/>
      <c r="AC339" s="571"/>
      <c r="AD339" s="571"/>
      <c r="AE339" s="571"/>
      <c r="AF339" s="718"/>
      <c r="AG339" s="715"/>
      <c r="AH339" s="773"/>
      <c r="AI339" s="716"/>
      <c r="AJ339" s="773"/>
      <c r="AK339" s="733"/>
      <c r="AL339" s="733"/>
      <c r="AM339" s="733"/>
      <c r="AN339" s="733"/>
      <c r="AO339" s="573"/>
      <c r="AP339" s="806"/>
      <c r="AQ339" s="788"/>
      <c r="AR339" s="788"/>
      <c r="AS339" s="790"/>
      <c r="AT339" s="812"/>
      <c r="AU339" s="777"/>
      <c r="AV339" s="777"/>
      <c r="AW339" s="777"/>
      <c r="AX339" s="777"/>
    </row>
    <row r="340" spans="1:50" s="210" customFormat="1" ht="45" hidden="1" customHeight="1">
      <c r="A340" s="599"/>
      <c r="B340" s="600"/>
      <c r="C340" s="593"/>
      <c r="D340" s="613"/>
      <c r="E340" s="573"/>
      <c r="F340" s="573"/>
      <c r="G340" s="638" t="s">
        <v>696</v>
      </c>
      <c r="H340" s="573"/>
      <c r="I340" s="717"/>
      <c r="J340" s="573"/>
      <c r="K340" s="209" t="s">
        <v>390</v>
      </c>
      <c r="L340" s="88" t="s">
        <v>340</v>
      </c>
      <c r="M340" s="898"/>
      <c r="N340" s="891"/>
      <c r="O340" s="733"/>
      <c r="P340" s="573"/>
      <c r="Q340" s="638" t="s">
        <v>697</v>
      </c>
      <c r="R340" s="586"/>
      <c r="S340" s="124" t="s">
        <v>344</v>
      </c>
      <c r="T340" s="125" t="s">
        <v>345</v>
      </c>
      <c r="U340" s="124">
        <f>+IFERROR(VLOOKUP(T340,[4]DATOS!$E$2:$F$17,2,FALSE),"")</f>
        <v>15</v>
      </c>
      <c r="V340" s="633">
        <v>100</v>
      </c>
      <c r="W340" s="633" t="s">
        <v>346</v>
      </c>
      <c r="X340" s="599" t="s">
        <v>346</v>
      </c>
      <c r="Y340" s="633" t="s">
        <v>346</v>
      </c>
      <c r="Z340" s="633">
        <v>100</v>
      </c>
      <c r="AA340" s="633"/>
      <c r="AB340" s="561" t="s">
        <v>22</v>
      </c>
      <c r="AC340" s="569">
        <v>0.33</v>
      </c>
      <c r="AD340" s="569">
        <v>0.33</v>
      </c>
      <c r="AE340" s="569">
        <v>0.34</v>
      </c>
      <c r="AF340" s="719" t="s">
        <v>698</v>
      </c>
      <c r="AG340" s="793" t="s">
        <v>689</v>
      </c>
      <c r="AH340" s="773"/>
      <c r="AI340" s="716"/>
      <c r="AJ340" s="773"/>
      <c r="AK340" s="733"/>
      <c r="AL340" s="733"/>
      <c r="AM340" s="733"/>
      <c r="AN340" s="733"/>
      <c r="AO340" s="573"/>
      <c r="AP340" s="792" t="s">
        <v>699</v>
      </c>
      <c r="AQ340" s="788"/>
      <c r="AR340" s="788"/>
      <c r="AS340" s="790"/>
      <c r="AT340" s="812" t="s">
        <v>700</v>
      </c>
      <c r="AU340" s="785"/>
      <c r="AV340" s="785"/>
      <c r="AW340" s="785"/>
      <c r="AX340" s="785"/>
    </row>
    <row r="341" spans="1:50" s="210" customFormat="1" ht="45" hidden="1" customHeight="1">
      <c r="A341" s="599"/>
      <c r="B341" s="600"/>
      <c r="C341" s="593"/>
      <c r="D341" s="613"/>
      <c r="E341" s="573"/>
      <c r="F341" s="573"/>
      <c r="G341" s="638"/>
      <c r="H341" s="573"/>
      <c r="I341" s="717"/>
      <c r="J341" s="573"/>
      <c r="K341" s="211" t="s">
        <v>395</v>
      </c>
      <c r="L341" s="88" t="s">
        <v>359</v>
      </c>
      <c r="M341" s="898"/>
      <c r="N341" s="891"/>
      <c r="O341" s="733"/>
      <c r="P341" s="573"/>
      <c r="Q341" s="638"/>
      <c r="R341" s="586"/>
      <c r="S341" s="124" t="s">
        <v>355</v>
      </c>
      <c r="T341" s="125" t="s">
        <v>356</v>
      </c>
      <c r="U341" s="124">
        <f>+IFERROR(VLOOKUP(T341,[4]DATOS!$E$2:$F$17,2,FALSE),"")</f>
        <v>15</v>
      </c>
      <c r="V341" s="633"/>
      <c r="W341" s="633"/>
      <c r="X341" s="599"/>
      <c r="Y341" s="633"/>
      <c r="Z341" s="633"/>
      <c r="AA341" s="633"/>
      <c r="AB341" s="562"/>
      <c r="AC341" s="570"/>
      <c r="AD341" s="570"/>
      <c r="AE341" s="570"/>
      <c r="AF341" s="717"/>
      <c r="AG341" s="771"/>
      <c r="AH341" s="773"/>
      <c r="AI341" s="716"/>
      <c r="AJ341" s="773"/>
      <c r="AK341" s="733"/>
      <c r="AL341" s="733"/>
      <c r="AM341" s="733"/>
      <c r="AN341" s="733"/>
      <c r="AO341" s="573"/>
      <c r="AP341" s="792"/>
      <c r="AQ341" s="788"/>
      <c r="AR341" s="788"/>
      <c r="AS341" s="790"/>
      <c r="AT341" s="812"/>
      <c r="AU341" s="776"/>
      <c r="AV341" s="776"/>
      <c r="AW341" s="776"/>
      <c r="AX341" s="776"/>
    </row>
    <row r="342" spans="1:50" s="210" customFormat="1" ht="45" hidden="1" customHeight="1">
      <c r="A342" s="599"/>
      <c r="B342" s="600"/>
      <c r="C342" s="593"/>
      <c r="D342" s="613"/>
      <c r="E342" s="573"/>
      <c r="F342" s="573"/>
      <c r="G342" s="638"/>
      <c r="H342" s="573"/>
      <c r="I342" s="717"/>
      <c r="J342" s="573"/>
      <c r="K342" s="211" t="s">
        <v>397</v>
      </c>
      <c r="L342" s="88" t="s">
        <v>340</v>
      </c>
      <c r="M342" s="898"/>
      <c r="N342" s="891"/>
      <c r="O342" s="733"/>
      <c r="P342" s="573"/>
      <c r="Q342" s="638"/>
      <c r="R342" s="586"/>
      <c r="S342" s="124" t="s">
        <v>360</v>
      </c>
      <c r="T342" s="125" t="s">
        <v>361</v>
      </c>
      <c r="U342" s="124">
        <f>+IFERROR(VLOOKUP(T342,[4]DATOS!$E$2:$F$17,2,FALSE),"")</f>
        <v>15</v>
      </c>
      <c r="V342" s="633"/>
      <c r="W342" s="633"/>
      <c r="X342" s="599"/>
      <c r="Y342" s="633"/>
      <c r="Z342" s="633"/>
      <c r="AA342" s="633"/>
      <c r="AB342" s="562"/>
      <c r="AC342" s="570"/>
      <c r="AD342" s="570"/>
      <c r="AE342" s="570"/>
      <c r="AF342" s="717"/>
      <c r="AG342" s="771"/>
      <c r="AH342" s="773"/>
      <c r="AI342" s="716"/>
      <c r="AJ342" s="773"/>
      <c r="AK342" s="733"/>
      <c r="AL342" s="733"/>
      <c r="AM342" s="733"/>
      <c r="AN342" s="733"/>
      <c r="AO342" s="573"/>
      <c r="AP342" s="792"/>
      <c r="AQ342" s="788"/>
      <c r="AR342" s="788"/>
      <c r="AS342" s="790"/>
      <c r="AT342" s="812"/>
      <c r="AU342" s="776"/>
      <c r="AV342" s="776"/>
      <c r="AW342" s="776"/>
      <c r="AX342" s="776"/>
    </row>
    <row r="343" spans="1:50" s="210" customFormat="1" ht="45" hidden="1" customHeight="1">
      <c r="A343" s="599"/>
      <c r="B343" s="600"/>
      <c r="C343" s="593"/>
      <c r="D343" s="613"/>
      <c r="E343" s="573"/>
      <c r="F343" s="573"/>
      <c r="G343" s="638"/>
      <c r="H343" s="573"/>
      <c r="I343" s="717"/>
      <c r="J343" s="573"/>
      <c r="K343" s="211" t="s">
        <v>398</v>
      </c>
      <c r="L343" s="88" t="s">
        <v>340</v>
      </c>
      <c r="M343" s="898"/>
      <c r="N343" s="891"/>
      <c r="O343" s="733"/>
      <c r="P343" s="573"/>
      <c r="Q343" s="638"/>
      <c r="R343" s="586"/>
      <c r="S343" s="124" t="s">
        <v>364</v>
      </c>
      <c r="T343" s="125" t="s">
        <v>365</v>
      </c>
      <c r="U343" s="124">
        <f>+IFERROR(VLOOKUP(T343,[4]DATOS!$E$2:$F$17,2,FALSE),"")</f>
        <v>15</v>
      </c>
      <c r="V343" s="633"/>
      <c r="W343" s="633"/>
      <c r="X343" s="599"/>
      <c r="Y343" s="633"/>
      <c r="Z343" s="633"/>
      <c r="AA343" s="633"/>
      <c r="AB343" s="562"/>
      <c r="AC343" s="570"/>
      <c r="AD343" s="570"/>
      <c r="AE343" s="570"/>
      <c r="AF343" s="717"/>
      <c r="AG343" s="771"/>
      <c r="AH343" s="773"/>
      <c r="AI343" s="716"/>
      <c r="AJ343" s="773"/>
      <c r="AK343" s="733"/>
      <c r="AL343" s="733"/>
      <c r="AM343" s="733"/>
      <c r="AN343" s="733"/>
      <c r="AO343" s="573"/>
      <c r="AP343" s="792"/>
      <c r="AQ343" s="788"/>
      <c r="AR343" s="788"/>
      <c r="AS343" s="790"/>
      <c r="AT343" s="812"/>
      <c r="AU343" s="776"/>
      <c r="AV343" s="776"/>
      <c r="AW343" s="776"/>
      <c r="AX343" s="776"/>
    </row>
    <row r="344" spans="1:50" s="210" customFormat="1" ht="45" hidden="1" customHeight="1">
      <c r="A344" s="599"/>
      <c r="B344" s="600"/>
      <c r="C344" s="593"/>
      <c r="D344" s="613"/>
      <c r="E344" s="573"/>
      <c r="F344" s="573"/>
      <c r="G344" s="638"/>
      <c r="H344" s="573"/>
      <c r="I344" s="717"/>
      <c r="J344" s="573"/>
      <c r="K344" s="211" t="s">
        <v>399</v>
      </c>
      <c r="L344" s="88" t="s">
        <v>359</v>
      </c>
      <c r="M344" s="898"/>
      <c r="N344" s="891"/>
      <c r="O344" s="733"/>
      <c r="P344" s="573"/>
      <c r="Q344" s="638"/>
      <c r="R344" s="586"/>
      <c r="S344" s="124" t="s">
        <v>368</v>
      </c>
      <c r="T344" s="125" t="s">
        <v>369</v>
      </c>
      <c r="U344" s="124">
        <f>+IFERROR(VLOOKUP(T344,[4]DATOS!$E$2:$F$17,2,FALSE),"")</f>
        <v>15</v>
      </c>
      <c r="V344" s="633"/>
      <c r="W344" s="633"/>
      <c r="X344" s="599"/>
      <c r="Y344" s="633"/>
      <c r="Z344" s="633"/>
      <c r="AA344" s="633"/>
      <c r="AB344" s="562"/>
      <c r="AC344" s="570"/>
      <c r="AD344" s="570"/>
      <c r="AE344" s="570"/>
      <c r="AF344" s="717"/>
      <c r="AG344" s="771"/>
      <c r="AH344" s="773"/>
      <c r="AI344" s="716"/>
      <c r="AJ344" s="773"/>
      <c r="AK344" s="733"/>
      <c r="AL344" s="733"/>
      <c r="AM344" s="733"/>
      <c r="AN344" s="733"/>
      <c r="AO344" s="573"/>
      <c r="AP344" s="792"/>
      <c r="AQ344" s="788"/>
      <c r="AR344" s="788"/>
      <c r="AS344" s="790"/>
      <c r="AT344" s="812"/>
      <c r="AU344" s="776"/>
      <c r="AV344" s="776"/>
      <c r="AW344" s="776"/>
      <c r="AX344" s="776"/>
    </row>
    <row r="345" spans="1:50" s="210" customFormat="1" ht="45" hidden="1" customHeight="1">
      <c r="A345" s="599"/>
      <c r="B345" s="600"/>
      <c r="C345" s="593"/>
      <c r="D345" s="613"/>
      <c r="E345" s="573"/>
      <c r="F345" s="573"/>
      <c r="G345" s="638"/>
      <c r="H345" s="573"/>
      <c r="I345" s="717"/>
      <c r="J345" s="573"/>
      <c r="K345" s="211" t="s">
        <v>400</v>
      </c>
      <c r="L345" s="88" t="s">
        <v>340</v>
      </c>
      <c r="M345" s="898"/>
      <c r="N345" s="891"/>
      <c r="O345" s="733"/>
      <c r="P345" s="573"/>
      <c r="Q345" s="638"/>
      <c r="R345" s="586"/>
      <c r="S345" s="124" t="s">
        <v>372</v>
      </c>
      <c r="T345" s="125" t="s">
        <v>373</v>
      </c>
      <c r="U345" s="124">
        <f>+IFERROR(VLOOKUP(T345,[4]DATOS!$E$2:$F$17,2,FALSE),"")</f>
        <v>15</v>
      </c>
      <c r="V345" s="633"/>
      <c r="W345" s="633"/>
      <c r="X345" s="599"/>
      <c r="Y345" s="633"/>
      <c r="Z345" s="633"/>
      <c r="AA345" s="633"/>
      <c r="AB345" s="562"/>
      <c r="AC345" s="570"/>
      <c r="AD345" s="570"/>
      <c r="AE345" s="570"/>
      <c r="AF345" s="717"/>
      <c r="AG345" s="771"/>
      <c r="AH345" s="773"/>
      <c r="AI345" s="716"/>
      <c r="AJ345" s="773"/>
      <c r="AK345" s="733"/>
      <c r="AL345" s="733"/>
      <c r="AM345" s="733"/>
      <c r="AN345" s="733"/>
      <c r="AO345" s="573"/>
      <c r="AP345" s="792"/>
      <c r="AQ345" s="788"/>
      <c r="AR345" s="788"/>
      <c r="AS345" s="790"/>
      <c r="AT345" s="812"/>
      <c r="AU345" s="776"/>
      <c r="AV345" s="776"/>
      <c r="AW345" s="776"/>
      <c r="AX345" s="776"/>
    </row>
    <row r="346" spans="1:50" s="210" customFormat="1" ht="45" hidden="1" customHeight="1">
      <c r="A346" s="599"/>
      <c r="B346" s="600"/>
      <c r="C346" s="593"/>
      <c r="D346" s="613"/>
      <c r="E346" s="573"/>
      <c r="F346" s="573"/>
      <c r="G346" s="638"/>
      <c r="H346" s="573"/>
      <c r="I346" s="717"/>
      <c r="J346" s="573"/>
      <c r="K346" s="211" t="s">
        <v>401</v>
      </c>
      <c r="L346" s="88" t="s">
        <v>340</v>
      </c>
      <c r="M346" s="898"/>
      <c r="N346" s="891"/>
      <c r="O346" s="733"/>
      <c r="P346" s="573"/>
      <c r="Q346" s="638"/>
      <c r="R346" s="586"/>
      <c r="S346" s="124" t="s">
        <v>376</v>
      </c>
      <c r="T346" s="125" t="s">
        <v>377</v>
      </c>
      <c r="U346" s="124">
        <f>+IFERROR(VLOOKUP(T346,[4]DATOS!$E$2:$F$17,2,FALSE),"")</f>
        <v>10</v>
      </c>
      <c r="V346" s="633"/>
      <c r="W346" s="633"/>
      <c r="X346" s="599"/>
      <c r="Y346" s="633"/>
      <c r="Z346" s="633"/>
      <c r="AA346" s="633"/>
      <c r="AB346" s="562"/>
      <c r="AC346" s="570"/>
      <c r="AD346" s="570"/>
      <c r="AE346" s="570"/>
      <c r="AF346" s="717"/>
      <c r="AG346" s="771"/>
      <c r="AH346" s="773"/>
      <c r="AI346" s="716"/>
      <c r="AJ346" s="773"/>
      <c r="AK346" s="733"/>
      <c r="AL346" s="733"/>
      <c r="AM346" s="733"/>
      <c r="AN346" s="733"/>
      <c r="AO346" s="573"/>
      <c r="AP346" s="792"/>
      <c r="AQ346" s="788"/>
      <c r="AR346" s="788"/>
      <c r="AS346" s="790"/>
      <c r="AT346" s="812"/>
      <c r="AU346" s="776"/>
      <c r="AV346" s="776"/>
      <c r="AW346" s="776"/>
      <c r="AX346" s="776"/>
    </row>
    <row r="347" spans="1:50" s="210" customFormat="1" ht="45" hidden="1" customHeight="1">
      <c r="A347" s="599"/>
      <c r="B347" s="600"/>
      <c r="C347" s="611"/>
      <c r="D347" s="614"/>
      <c r="E347" s="573"/>
      <c r="F347" s="573"/>
      <c r="G347" s="638"/>
      <c r="H347" s="573"/>
      <c r="I347" s="718"/>
      <c r="J347" s="573"/>
      <c r="K347" s="211" t="s">
        <v>402</v>
      </c>
      <c r="L347" s="88" t="s">
        <v>359</v>
      </c>
      <c r="M347" s="898"/>
      <c r="N347" s="891"/>
      <c r="O347" s="733"/>
      <c r="P347" s="573"/>
      <c r="Q347" s="638"/>
      <c r="R347" s="586"/>
      <c r="S347" s="124"/>
      <c r="T347" s="125"/>
      <c r="U347" s="124"/>
      <c r="V347" s="633"/>
      <c r="W347" s="633"/>
      <c r="X347" s="599"/>
      <c r="Y347" s="633"/>
      <c r="Z347" s="633"/>
      <c r="AA347" s="633"/>
      <c r="AB347" s="563"/>
      <c r="AC347" s="571"/>
      <c r="AD347" s="571"/>
      <c r="AE347" s="571"/>
      <c r="AF347" s="718"/>
      <c r="AG347" s="715"/>
      <c r="AH347" s="773"/>
      <c r="AI347" s="716"/>
      <c r="AJ347" s="773"/>
      <c r="AK347" s="733"/>
      <c r="AL347" s="733"/>
      <c r="AM347" s="733"/>
      <c r="AN347" s="733"/>
      <c r="AO347" s="573"/>
      <c r="AP347" s="792"/>
      <c r="AQ347" s="788"/>
      <c r="AR347" s="788"/>
      <c r="AS347" s="790"/>
      <c r="AT347" s="812"/>
      <c r="AU347" s="777"/>
      <c r="AV347" s="777"/>
      <c r="AW347" s="777"/>
      <c r="AX347" s="777"/>
    </row>
    <row r="348" spans="1:50" ht="15" hidden="1" customHeight="1">
      <c r="A348" s="626">
        <v>19</v>
      </c>
      <c r="B348" s="573" t="s">
        <v>701</v>
      </c>
      <c r="C348" s="615" t="s">
        <v>702</v>
      </c>
      <c r="D348" s="615" t="s">
        <v>703</v>
      </c>
      <c r="E348" s="586" t="s">
        <v>704</v>
      </c>
      <c r="F348" s="586" t="s">
        <v>334</v>
      </c>
      <c r="G348" s="678" t="s">
        <v>705</v>
      </c>
      <c r="H348" s="586" t="s">
        <v>706</v>
      </c>
      <c r="I348" s="588" t="s">
        <v>337</v>
      </c>
      <c r="J348" s="586" t="s">
        <v>338</v>
      </c>
      <c r="K348" s="82" t="s">
        <v>339</v>
      </c>
      <c r="L348" s="88" t="s">
        <v>340</v>
      </c>
      <c r="M348" s="595">
        <v>13</v>
      </c>
      <c r="N348" s="572" t="s">
        <v>511</v>
      </c>
      <c r="O348" s="878" t="s">
        <v>512</v>
      </c>
      <c r="P348" s="573" t="s">
        <v>341</v>
      </c>
      <c r="Q348" s="678" t="s">
        <v>707</v>
      </c>
      <c r="R348" s="588" t="s">
        <v>343</v>
      </c>
      <c r="S348" s="130" t="s">
        <v>344</v>
      </c>
      <c r="T348" s="131" t="s">
        <v>345</v>
      </c>
      <c r="U348" s="130">
        <v>15</v>
      </c>
      <c r="V348" s="565">
        <v>100</v>
      </c>
      <c r="W348" s="565" t="s">
        <v>346</v>
      </c>
      <c r="X348" s="896" t="s">
        <v>346</v>
      </c>
      <c r="Y348" s="565" t="s">
        <v>346</v>
      </c>
      <c r="Z348" s="565">
        <v>100</v>
      </c>
      <c r="AA348" s="564">
        <v>100</v>
      </c>
      <c r="AB348" s="628" t="s">
        <v>38</v>
      </c>
      <c r="AC348" s="565">
        <v>1</v>
      </c>
      <c r="AD348" s="565">
        <v>1</v>
      </c>
      <c r="AE348" s="565">
        <v>1</v>
      </c>
      <c r="AF348" s="588" t="s">
        <v>708</v>
      </c>
      <c r="AG348" s="692" t="s">
        <v>709</v>
      </c>
      <c r="AH348" s="796" t="s">
        <v>346</v>
      </c>
      <c r="AI348" s="910" t="s">
        <v>349</v>
      </c>
      <c r="AJ348" s="796" t="s">
        <v>350</v>
      </c>
      <c r="AK348" s="800" t="s">
        <v>338</v>
      </c>
      <c r="AL348" s="800" t="s">
        <v>633</v>
      </c>
      <c r="AM348" s="800" t="s">
        <v>511</v>
      </c>
      <c r="AN348" s="873" t="s">
        <v>512</v>
      </c>
      <c r="AO348" s="586" t="s">
        <v>341</v>
      </c>
      <c r="AP348" s="829" t="s">
        <v>710</v>
      </c>
      <c r="AQ348" s="627">
        <v>45292</v>
      </c>
      <c r="AR348" s="627">
        <v>45657</v>
      </c>
      <c r="AS348" s="810" t="s">
        <v>711</v>
      </c>
      <c r="AT348" s="811" t="s">
        <v>712</v>
      </c>
      <c r="AU348" s="597"/>
      <c r="AV348" s="597"/>
      <c r="AW348" s="597"/>
      <c r="AX348" s="597"/>
    </row>
    <row r="349" spans="1:50" hidden="1">
      <c r="A349" s="626"/>
      <c r="B349" s="573"/>
      <c r="C349" s="616"/>
      <c r="D349" s="616"/>
      <c r="E349" s="586"/>
      <c r="F349" s="586"/>
      <c r="G349" s="679"/>
      <c r="H349" s="586"/>
      <c r="I349" s="589"/>
      <c r="J349" s="586"/>
      <c r="K349" s="82" t="s">
        <v>354</v>
      </c>
      <c r="L349" s="88" t="s">
        <v>340</v>
      </c>
      <c r="M349" s="595"/>
      <c r="N349" s="572"/>
      <c r="O349" s="879"/>
      <c r="P349" s="573"/>
      <c r="Q349" s="679"/>
      <c r="R349" s="589"/>
      <c r="S349" s="130" t="s">
        <v>355</v>
      </c>
      <c r="T349" s="131" t="s">
        <v>356</v>
      </c>
      <c r="U349" s="130">
        <v>15</v>
      </c>
      <c r="V349" s="566"/>
      <c r="W349" s="566"/>
      <c r="X349" s="897"/>
      <c r="Y349" s="566"/>
      <c r="Z349" s="566"/>
      <c r="AA349" s="564"/>
      <c r="AB349" s="629"/>
      <c r="AC349" s="566"/>
      <c r="AD349" s="566"/>
      <c r="AE349" s="566"/>
      <c r="AF349" s="589"/>
      <c r="AG349" s="693"/>
      <c r="AH349" s="796"/>
      <c r="AI349" s="910"/>
      <c r="AJ349" s="796"/>
      <c r="AK349" s="800"/>
      <c r="AL349" s="800"/>
      <c r="AM349" s="800"/>
      <c r="AN349" s="874"/>
      <c r="AO349" s="586"/>
      <c r="AP349" s="829"/>
      <c r="AQ349" s="627"/>
      <c r="AR349" s="627"/>
      <c r="AS349" s="810"/>
      <c r="AT349" s="811"/>
      <c r="AU349" s="597"/>
      <c r="AV349" s="597"/>
      <c r="AW349" s="597"/>
      <c r="AX349" s="597"/>
    </row>
    <row r="350" spans="1:50" hidden="1">
      <c r="A350" s="626"/>
      <c r="B350" s="573"/>
      <c r="C350" s="616"/>
      <c r="D350" s="616"/>
      <c r="E350" s="586"/>
      <c r="F350" s="586"/>
      <c r="G350" s="679"/>
      <c r="H350" s="586"/>
      <c r="I350" s="589"/>
      <c r="J350" s="586"/>
      <c r="K350" s="82" t="s">
        <v>358</v>
      </c>
      <c r="L350" s="88" t="s">
        <v>359</v>
      </c>
      <c r="M350" s="595"/>
      <c r="N350" s="572"/>
      <c r="O350" s="879"/>
      <c r="P350" s="573"/>
      <c r="Q350" s="679"/>
      <c r="R350" s="589"/>
      <c r="S350" s="130" t="s">
        <v>360</v>
      </c>
      <c r="T350" s="131" t="s">
        <v>361</v>
      </c>
      <c r="U350" s="130">
        <v>15</v>
      </c>
      <c r="V350" s="566"/>
      <c r="W350" s="566"/>
      <c r="X350" s="897"/>
      <c r="Y350" s="566"/>
      <c r="Z350" s="566"/>
      <c r="AA350" s="564"/>
      <c r="AB350" s="629"/>
      <c r="AC350" s="566"/>
      <c r="AD350" s="566"/>
      <c r="AE350" s="566"/>
      <c r="AF350" s="589"/>
      <c r="AG350" s="693"/>
      <c r="AH350" s="796"/>
      <c r="AI350" s="910"/>
      <c r="AJ350" s="796"/>
      <c r="AK350" s="800"/>
      <c r="AL350" s="800"/>
      <c r="AM350" s="800"/>
      <c r="AN350" s="874"/>
      <c r="AO350" s="586"/>
      <c r="AP350" s="829"/>
      <c r="AQ350" s="627"/>
      <c r="AR350" s="627"/>
      <c r="AS350" s="810"/>
      <c r="AT350" s="811"/>
      <c r="AU350" s="597"/>
      <c r="AV350" s="597"/>
      <c r="AW350" s="597"/>
      <c r="AX350" s="597"/>
    </row>
    <row r="351" spans="1:50" hidden="1">
      <c r="A351" s="626"/>
      <c r="B351" s="573"/>
      <c r="C351" s="616"/>
      <c r="D351" s="616"/>
      <c r="E351" s="586"/>
      <c r="F351" s="586"/>
      <c r="G351" s="679"/>
      <c r="H351" s="586"/>
      <c r="I351" s="589"/>
      <c r="J351" s="586"/>
      <c r="K351" s="82" t="s">
        <v>363</v>
      </c>
      <c r="L351" s="88" t="s">
        <v>359</v>
      </c>
      <c r="M351" s="595"/>
      <c r="N351" s="572"/>
      <c r="O351" s="879"/>
      <c r="P351" s="573"/>
      <c r="Q351" s="679"/>
      <c r="R351" s="589"/>
      <c r="S351" s="130" t="s">
        <v>364</v>
      </c>
      <c r="T351" s="131" t="s">
        <v>365</v>
      </c>
      <c r="U351" s="130">
        <v>15</v>
      </c>
      <c r="V351" s="566"/>
      <c r="W351" s="566"/>
      <c r="X351" s="897"/>
      <c r="Y351" s="566"/>
      <c r="Z351" s="566"/>
      <c r="AA351" s="564"/>
      <c r="AB351" s="629"/>
      <c r="AC351" s="566"/>
      <c r="AD351" s="566"/>
      <c r="AE351" s="566"/>
      <c r="AF351" s="589"/>
      <c r="AG351" s="693"/>
      <c r="AH351" s="796"/>
      <c r="AI351" s="910"/>
      <c r="AJ351" s="796"/>
      <c r="AK351" s="800"/>
      <c r="AL351" s="800"/>
      <c r="AM351" s="800"/>
      <c r="AN351" s="874"/>
      <c r="AO351" s="586"/>
      <c r="AP351" s="829"/>
      <c r="AQ351" s="627"/>
      <c r="AR351" s="627"/>
      <c r="AS351" s="810"/>
      <c r="AT351" s="811"/>
      <c r="AU351" s="597"/>
      <c r="AV351" s="597"/>
      <c r="AW351" s="597"/>
      <c r="AX351" s="597"/>
    </row>
    <row r="352" spans="1:50" hidden="1">
      <c r="A352" s="626"/>
      <c r="B352" s="573"/>
      <c r="C352" s="616"/>
      <c r="D352" s="616"/>
      <c r="E352" s="586"/>
      <c r="F352" s="586"/>
      <c r="G352" s="679"/>
      <c r="H352" s="586"/>
      <c r="I352" s="589"/>
      <c r="J352" s="586"/>
      <c r="K352" s="82" t="s">
        <v>367</v>
      </c>
      <c r="L352" s="88" t="s">
        <v>340</v>
      </c>
      <c r="M352" s="595"/>
      <c r="N352" s="572"/>
      <c r="O352" s="879"/>
      <c r="P352" s="573"/>
      <c r="Q352" s="679"/>
      <c r="R352" s="589"/>
      <c r="S352" s="130" t="s">
        <v>368</v>
      </c>
      <c r="T352" s="131" t="s">
        <v>369</v>
      </c>
      <c r="U352" s="130">
        <v>15</v>
      </c>
      <c r="V352" s="566"/>
      <c r="W352" s="566"/>
      <c r="X352" s="897"/>
      <c r="Y352" s="566"/>
      <c r="Z352" s="566"/>
      <c r="AA352" s="564"/>
      <c r="AB352" s="629"/>
      <c r="AC352" s="566"/>
      <c r="AD352" s="566"/>
      <c r="AE352" s="566"/>
      <c r="AF352" s="589"/>
      <c r="AG352" s="693"/>
      <c r="AH352" s="796"/>
      <c r="AI352" s="910"/>
      <c r="AJ352" s="796"/>
      <c r="AK352" s="800"/>
      <c r="AL352" s="800"/>
      <c r="AM352" s="800"/>
      <c r="AN352" s="874"/>
      <c r="AO352" s="586"/>
      <c r="AP352" s="829"/>
      <c r="AQ352" s="627"/>
      <c r="AR352" s="627"/>
      <c r="AS352" s="810"/>
      <c r="AT352" s="811"/>
      <c r="AU352" s="597"/>
      <c r="AV352" s="597"/>
      <c r="AW352" s="597"/>
      <c r="AX352" s="597"/>
    </row>
    <row r="353" spans="1:50" ht="18.75" hidden="1" customHeight="1">
      <c r="A353" s="626"/>
      <c r="B353" s="573"/>
      <c r="C353" s="616"/>
      <c r="D353" s="616"/>
      <c r="E353" s="586"/>
      <c r="F353" s="586"/>
      <c r="G353" s="679"/>
      <c r="H353" s="586"/>
      <c r="I353" s="589"/>
      <c r="J353" s="586"/>
      <c r="K353" s="82" t="s">
        <v>371</v>
      </c>
      <c r="L353" s="88" t="s">
        <v>340</v>
      </c>
      <c r="M353" s="595"/>
      <c r="N353" s="572"/>
      <c r="O353" s="879"/>
      <c r="P353" s="573"/>
      <c r="Q353" s="679"/>
      <c r="R353" s="589"/>
      <c r="S353" s="130" t="s">
        <v>372</v>
      </c>
      <c r="T353" s="131" t="s">
        <v>373</v>
      </c>
      <c r="U353" s="130">
        <v>15</v>
      </c>
      <c r="V353" s="566"/>
      <c r="W353" s="566"/>
      <c r="X353" s="897"/>
      <c r="Y353" s="566"/>
      <c r="Z353" s="566"/>
      <c r="AA353" s="564"/>
      <c r="AB353" s="629"/>
      <c r="AC353" s="566"/>
      <c r="AD353" s="566"/>
      <c r="AE353" s="566"/>
      <c r="AF353" s="589"/>
      <c r="AG353" s="693"/>
      <c r="AH353" s="796"/>
      <c r="AI353" s="910"/>
      <c r="AJ353" s="796"/>
      <c r="AK353" s="800"/>
      <c r="AL353" s="800"/>
      <c r="AM353" s="800"/>
      <c r="AN353" s="874"/>
      <c r="AO353" s="586"/>
      <c r="AP353" s="829"/>
      <c r="AQ353" s="627"/>
      <c r="AR353" s="627"/>
      <c r="AS353" s="810"/>
      <c r="AT353" s="811"/>
      <c r="AU353" s="597"/>
      <c r="AV353" s="597"/>
      <c r="AW353" s="597"/>
      <c r="AX353" s="597"/>
    </row>
    <row r="354" spans="1:50" ht="17.25" hidden="1" customHeight="1">
      <c r="A354" s="626"/>
      <c r="B354" s="573"/>
      <c r="C354" s="616"/>
      <c r="D354" s="616"/>
      <c r="E354" s="586"/>
      <c r="F354" s="586"/>
      <c r="G354" s="679"/>
      <c r="H354" s="586"/>
      <c r="I354" s="589"/>
      <c r="J354" s="586"/>
      <c r="K354" s="82" t="s">
        <v>375</v>
      </c>
      <c r="L354" s="88" t="s">
        <v>340</v>
      </c>
      <c r="M354" s="595"/>
      <c r="N354" s="572"/>
      <c r="O354" s="879"/>
      <c r="P354" s="573"/>
      <c r="Q354" s="679"/>
      <c r="R354" s="589"/>
      <c r="S354" s="130" t="s">
        <v>376</v>
      </c>
      <c r="T354" s="131" t="s">
        <v>377</v>
      </c>
      <c r="U354" s="130">
        <v>10</v>
      </c>
      <c r="V354" s="566"/>
      <c r="W354" s="566"/>
      <c r="X354" s="897"/>
      <c r="Y354" s="566"/>
      <c r="Z354" s="566"/>
      <c r="AA354" s="564"/>
      <c r="AB354" s="629"/>
      <c r="AC354" s="566"/>
      <c r="AD354" s="566"/>
      <c r="AE354" s="566"/>
      <c r="AF354" s="589"/>
      <c r="AG354" s="693"/>
      <c r="AH354" s="796"/>
      <c r="AI354" s="910"/>
      <c r="AJ354" s="796"/>
      <c r="AK354" s="800"/>
      <c r="AL354" s="800"/>
      <c r="AM354" s="800"/>
      <c r="AN354" s="874"/>
      <c r="AO354" s="586"/>
      <c r="AP354" s="829"/>
      <c r="AQ354" s="627"/>
      <c r="AR354" s="627"/>
      <c r="AS354" s="810"/>
      <c r="AT354" s="621" t="s">
        <v>713</v>
      </c>
      <c r="AU354" s="597"/>
      <c r="AV354" s="597"/>
      <c r="AW354" s="597"/>
      <c r="AX354" s="597"/>
    </row>
    <row r="355" spans="1:50" ht="28.5" hidden="1" customHeight="1">
      <c r="A355" s="626"/>
      <c r="B355" s="573"/>
      <c r="C355" s="616"/>
      <c r="D355" s="616"/>
      <c r="E355" s="586"/>
      <c r="F355" s="586"/>
      <c r="G355" s="679"/>
      <c r="H355" s="586"/>
      <c r="I355" s="589"/>
      <c r="J355" s="586"/>
      <c r="K355" s="82" t="s">
        <v>379</v>
      </c>
      <c r="L355" s="88" t="s">
        <v>340</v>
      </c>
      <c r="M355" s="595"/>
      <c r="N355" s="572"/>
      <c r="O355" s="879"/>
      <c r="P355" s="573"/>
      <c r="Q355" s="679"/>
      <c r="R355" s="589"/>
      <c r="S355" s="565"/>
      <c r="T355" s="896"/>
      <c r="U355" s="565"/>
      <c r="V355" s="566"/>
      <c r="W355" s="566"/>
      <c r="X355" s="897"/>
      <c r="Y355" s="566"/>
      <c r="Z355" s="566"/>
      <c r="AA355" s="564"/>
      <c r="AB355" s="629"/>
      <c r="AC355" s="566"/>
      <c r="AD355" s="566"/>
      <c r="AE355" s="566"/>
      <c r="AF355" s="589"/>
      <c r="AG355" s="693"/>
      <c r="AH355" s="796"/>
      <c r="AI355" s="910"/>
      <c r="AJ355" s="796"/>
      <c r="AK355" s="800"/>
      <c r="AL355" s="800"/>
      <c r="AM355" s="800"/>
      <c r="AN355" s="874"/>
      <c r="AO355" s="586"/>
      <c r="AP355" s="829"/>
      <c r="AQ355" s="627"/>
      <c r="AR355" s="627"/>
      <c r="AS355" s="810"/>
      <c r="AT355" s="622"/>
      <c r="AU355" s="597"/>
      <c r="AV355" s="597"/>
      <c r="AW355" s="597"/>
      <c r="AX355" s="597"/>
    </row>
    <row r="356" spans="1:50" hidden="1">
      <c r="A356" s="626"/>
      <c r="B356" s="573"/>
      <c r="C356" s="616"/>
      <c r="D356" s="616"/>
      <c r="E356" s="586"/>
      <c r="F356" s="586"/>
      <c r="G356" s="679"/>
      <c r="H356" s="586"/>
      <c r="I356" s="589"/>
      <c r="J356" s="586"/>
      <c r="K356" s="82" t="s">
        <v>381</v>
      </c>
      <c r="L356" s="88" t="s">
        <v>359</v>
      </c>
      <c r="M356" s="595"/>
      <c r="N356" s="572"/>
      <c r="O356" s="879"/>
      <c r="P356" s="573"/>
      <c r="Q356" s="679"/>
      <c r="R356" s="589"/>
      <c r="S356" s="566"/>
      <c r="T356" s="897"/>
      <c r="U356" s="566"/>
      <c r="V356" s="566"/>
      <c r="W356" s="566"/>
      <c r="X356" s="897"/>
      <c r="Y356" s="566"/>
      <c r="Z356" s="566"/>
      <c r="AA356" s="564"/>
      <c r="AB356" s="629"/>
      <c r="AC356" s="566"/>
      <c r="AD356" s="566"/>
      <c r="AE356" s="566"/>
      <c r="AF356" s="589"/>
      <c r="AG356" s="693"/>
      <c r="AH356" s="796"/>
      <c r="AI356" s="910"/>
      <c r="AJ356" s="796"/>
      <c r="AK356" s="800"/>
      <c r="AL356" s="800"/>
      <c r="AM356" s="800"/>
      <c r="AN356" s="874"/>
      <c r="AO356" s="586"/>
      <c r="AP356" s="829"/>
      <c r="AQ356" s="627"/>
      <c r="AR356" s="627"/>
      <c r="AS356" s="810"/>
      <c r="AT356" s="622"/>
      <c r="AU356" s="597"/>
      <c r="AV356" s="597"/>
      <c r="AW356" s="597"/>
      <c r="AX356" s="597"/>
    </row>
    <row r="357" spans="1:50" hidden="1">
      <c r="A357" s="626"/>
      <c r="B357" s="573"/>
      <c r="C357" s="616"/>
      <c r="D357" s="616"/>
      <c r="E357" s="586"/>
      <c r="F357" s="586"/>
      <c r="G357" s="679"/>
      <c r="H357" s="586"/>
      <c r="I357" s="589"/>
      <c r="J357" s="586"/>
      <c r="K357" s="82" t="s">
        <v>385</v>
      </c>
      <c r="L357" s="88" t="s">
        <v>340</v>
      </c>
      <c r="M357" s="595"/>
      <c r="N357" s="572"/>
      <c r="O357" s="879"/>
      <c r="P357" s="573"/>
      <c r="Q357" s="679"/>
      <c r="R357" s="589"/>
      <c r="S357" s="566"/>
      <c r="T357" s="897"/>
      <c r="U357" s="566"/>
      <c r="V357" s="566"/>
      <c r="W357" s="566"/>
      <c r="X357" s="897"/>
      <c r="Y357" s="566"/>
      <c r="Z357" s="566"/>
      <c r="AA357" s="564"/>
      <c r="AB357" s="629"/>
      <c r="AC357" s="566"/>
      <c r="AD357" s="566"/>
      <c r="AE357" s="566"/>
      <c r="AF357" s="589"/>
      <c r="AG357" s="693"/>
      <c r="AH357" s="796"/>
      <c r="AI357" s="910"/>
      <c r="AJ357" s="796"/>
      <c r="AK357" s="800"/>
      <c r="AL357" s="800"/>
      <c r="AM357" s="800"/>
      <c r="AN357" s="874"/>
      <c r="AO357" s="586"/>
      <c r="AP357" s="829"/>
      <c r="AQ357" s="627"/>
      <c r="AR357" s="627"/>
      <c r="AS357" s="810"/>
      <c r="AT357" s="622"/>
      <c r="AU357" s="597"/>
      <c r="AV357" s="597"/>
      <c r="AW357" s="597"/>
      <c r="AX357" s="597"/>
    </row>
    <row r="358" spans="1:50" ht="15" hidden="1" customHeight="1">
      <c r="A358" s="626"/>
      <c r="B358" s="573"/>
      <c r="C358" s="616"/>
      <c r="D358" s="616"/>
      <c r="E358" s="586"/>
      <c r="F358" s="586"/>
      <c r="G358" s="680"/>
      <c r="H358" s="586"/>
      <c r="I358" s="589"/>
      <c r="J358" s="586"/>
      <c r="K358" s="82" t="s">
        <v>387</v>
      </c>
      <c r="L358" s="88" t="s">
        <v>340</v>
      </c>
      <c r="M358" s="595"/>
      <c r="N358" s="572"/>
      <c r="O358" s="879"/>
      <c r="P358" s="573"/>
      <c r="Q358" s="680"/>
      <c r="R358" s="590"/>
      <c r="S358" s="567"/>
      <c r="T358" s="795"/>
      <c r="U358" s="567"/>
      <c r="V358" s="567"/>
      <c r="W358" s="567"/>
      <c r="X358" s="795"/>
      <c r="Y358" s="567"/>
      <c r="Z358" s="567"/>
      <c r="AA358" s="564"/>
      <c r="AB358" s="630"/>
      <c r="AC358" s="567"/>
      <c r="AD358" s="567"/>
      <c r="AE358" s="567"/>
      <c r="AF358" s="590"/>
      <c r="AG358" s="694"/>
      <c r="AH358" s="796"/>
      <c r="AI358" s="910"/>
      <c r="AJ358" s="796"/>
      <c r="AK358" s="800"/>
      <c r="AL358" s="800"/>
      <c r="AM358" s="800"/>
      <c r="AN358" s="874"/>
      <c r="AO358" s="586"/>
      <c r="AP358" s="829"/>
      <c r="AQ358" s="627"/>
      <c r="AR358" s="627"/>
      <c r="AS358" s="810"/>
      <c r="AT358" s="623"/>
      <c r="AU358" s="597"/>
      <c r="AV358" s="597"/>
      <c r="AW358" s="597"/>
      <c r="AX358" s="597"/>
    </row>
    <row r="359" spans="1:50" ht="15" hidden="1" customHeight="1">
      <c r="A359" s="626"/>
      <c r="B359" s="573"/>
      <c r="C359" s="616"/>
      <c r="D359" s="616"/>
      <c r="E359" s="586"/>
      <c r="F359" s="586"/>
      <c r="G359" s="591" t="s">
        <v>714</v>
      </c>
      <c r="H359" s="586"/>
      <c r="I359" s="589"/>
      <c r="J359" s="586"/>
      <c r="K359" s="82" t="s">
        <v>390</v>
      </c>
      <c r="L359" s="88" t="s">
        <v>340</v>
      </c>
      <c r="M359" s="595"/>
      <c r="N359" s="572"/>
      <c r="O359" s="879"/>
      <c r="P359" s="573"/>
      <c r="Q359" s="591" t="s">
        <v>715</v>
      </c>
      <c r="R359" s="586" t="s">
        <v>343</v>
      </c>
      <c r="S359" s="130" t="s">
        <v>344</v>
      </c>
      <c r="T359" s="131" t="s">
        <v>345</v>
      </c>
      <c r="U359" s="130">
        <v>15</v>
      </c>
      <c r="V359" s="564">
        <v>100</v>
      </c>
      <c r="W359" s="564" t="s">
        <v>346</v>
      </c>
      <c r="X359" s="626" t="s">
        <v>346</v>
      </c>
      <c r="Y359" s="564" t="s">
        <v>346</v>
      </c>
      <c r="Z359" s="564">
        <v>100</v>
      </c>
      <c r="AA359" s="564"/>
      <c r="AB359" s="565" t="s">
        <v>38</v>
      </c>
      <c r="AC359" s="886">
        <v>1</v>
      </c>
      <c r="AD359" s="886">
        <v>1</v>
      </c>
      <c r="AE359" s="886">
        <v>0</v>
      </c>
      <c r="AF359" s="586" t="s">
        <v>708</v>
      </c>
      <c r="AG359" s="801" t="s">
        <v>716</v>
      </c>
      <c r="AH359" s="796"/>
      <c r="AI359" s="910"/>
      <c r="AJ359" s="796"/>
      <c r="AK359" s="800"/>
      <c r="AL359" s="800"/>
      <c r="AM359" s="800"/>
      <c r="AN359" s="874"/>
      <c r="AO359" s="586"/>
      <c r="AP359" s="829"/>
      <c r="AQ359" s="627"/>
      <c r="AR359" s="627"/>
      <c r="AS359" s="810"/>
      <c r="AT359" s="811" t="s">
        <v>717</v>
      </c>
      <c r="AU359" s="785"/>
      <c r="AV359" s="785"/>
      <c r="AW359" s="785"/>
      <c r="AX359" s="785"/>
    </row>
    <row r="360" spans="1:50" ht="41.25" hidden="1" customHeight="1">
      <c r="A360" s="626"/>
      <c r="B360" s="573"/>
      <c r="C360" s="617"/>
      <c r="D360" s="617"/>
      <c r="E360" s="586"/>
      <c r="F360" s="586"/>
      <c r="G360" s="591"/>
      <c r="H360" s="586"/>
      <c r="I360" s="589"/>
      <c r="J360" s="586"/>
      <c r="K360" s="83" t="s">
        <v>395</v>
      </c>
      <c r="L360" s="88" t="s">
        <v>340</v>
      </c>
      <c r="M360" s="595"/>
      <c r="N360" s="572"/>
      <c r="O360" s="879"/>
      <c r="P360" s="573"/>
      <c r="Q360" s="591"/>
      <c r="R360" s="586"/>
      <c r="S360" s="130" t="s">
        <v>355</v>
      </c>
      <c r="T360" s="131" t="s">
        <v>356</v>
      </c>
      <c r="U360" s="130">
        <v>15</v>
      </c>
      <c r="V360" s="564"/>
      <c r="W360" s="564"/>
      <c r="X360" s="626"/>
      <c r="Y360" s="564"/>
      <c r="Z360" s="564"/>
      <c r="AA360" s="564"/>
      <c r="AB360" s="566"/>
      <c r="AC360" s="887"/>
      <c r="AD360" s="887"/>
      <c r="AE360" s="887"/>
      <c r="AF360" s="586"/>
      <c r="AG360" s="801"/>
      <c r="AH360" s="796"/>
      <c r="AI360" s="910"/>
      <c r="AJ360" s="796"/>
      <c r="AK360" s="800"/>
      <c r="AL360" s="800"/>
      <c r="AM360" s="800"/>
      <c r="AN360" s="874"/>
      <c r="AO360" s="586"/>
      <c r="AP360" s="829"/>
      <c r="AQ360" s="627"/>
      <c r="AR360" s="627"/>
      <c r="AS360" s="810"/>
      <c r="AT360" s="811"/>
      <c r="AU360" s="776"/>
      <c r="AV360" s="776"/>
      <c r="AW360" s="776"/>
      <c r="AX360" s="776"/>
    </row>
    <row r="361" spans="1:50" ht="25.5" hidden="1" customHeight="1">
      <c r="A361" s="626"/>
      <c r="B361" s="573"/>
      <c r="C361" s="615" t="s">
        <v>718</v>
      </c>
      <c r="D361" s="625" t="s">
        <v>719</v>
      </c>
      <c r="E361" s="586"/>
      <c r="F361" s="586"/>
      <c r="G361" s="591"/>
      <c r="H361" s="586"/>
      <c r="I361" s="589"/>
      <c r="J361" s="586"/>
      <c r="K361" s="83" t="s">
        <v>397</v>
      </c>
      <c r="L361" s="88" t="s">
        <v>340</v>
      </c>
      <c r="M361" s="595"/>
      <c r="N361" s="572"/>
      <c r="O361" s="879"/>
      <c r="P361" s="573"/>
      <c r="Q361" s="591"/>
      <c r="R361" s="586"/>
      <c r="S361" s="130" t="s">
        <v>360</v>
      </c>
      <c r="T361" s="131" t="s">
        <v>361</v>
      </c>
      <c r="U361" s="130">
        <v>15</v>
      </c>
      <c r="V361" s="564"/>
      <c r="W361" s="564"/>
      <c r="X361" s="626"/>
      <c r="Y361" s="564"/>
      <c r="Z361" s="564"/>
      <c r="AA361" s="564"/>
      <c r="AB361" s="566"/>
      <c r="AC361" s="887"/>
      <c r="AD361" s="887"/>
      <c r="AE361" s="887"/>
      <c r="AF361" s="586"/>
      <c r="AG361" s="801"/>
      <c r="AH361" s="796"/>
      <c r="AI361" s="910"/>
      <c r="AJ361" s="796"/>
      <c r="AK361" s="800"/>
      <c r="AL361" s="800"/>
      <c r="AM361" s="800"/>
      <c r="AN361" s="874"/>
      <c r="AO361" s="586"/>
      <c r="AP361" s="829"/>
      <c r="AQ361" s="627"/>
      <c r="AR361" s="627"/>
      <c r="AS361" s="810"/>
      <c r="AT361" s="811"/>
      <c r="AU361" s="776"/>
      <c r="AV361" s="776"/>
      <c r="AW361" s="776"/>
      <c r="AX361" s="776"/>
    </row>
    <row r="362" spans="1:50" hidden="1">
      <c r="A362" s="626"/>
      <c r="B362" s="573"/>
      <c r="C362" s="616"/>
      <c r="D362" s="593"/>
      <c r="E362" s="586"/>
      <c r="F362" s="586"/>
      <c r="G362" s="591"/>
      <c r="H362" s="586"/>
      <c r="I362" s="589"/>
      <c r="J362" s="586"/>
      <c r="K362" s="83" t="s">
        <v>398</v>
      </c>
      <c r="L362" s="88" t="s">
        <v>340</v>
      </c>
      <c r="M362" s="595"/>
      <c r="N362" s="572"/>
      <c r="O362" s="879"/>
      <c r="P362" s="573"/>
      <c r="Q362" s="591"/>
      <c r="R362" s="586"/>
      <c r="S362" s="130" t="s">
        <v>364</v>
      </c>
      <c r="T362" s="131" t="s">
        <v>365</v>
      </c>
      <c r="U362" s="130">
        <v>15</v>
      </c>
      <c r="V362" s="564"/>
      <c r="W362" s="564"/>
      <c r="X362" s="626"/>
      <c r="Y362" s="564"/>
      <c r="Z362" s="564"/>
      <c r="AA362" s="564"/>
      <c r="AB362" s="566"/>
      <c r="AC362" s="887"/>
      <c r="AD362" s="887"/>
      <c r="AE362" s="887"/>
      <c r="AF362" s="586"/>
      <c r="AG362" s="801"/>
      <c r="AH362" s="796"/>
      <c r="AI362" s="910"/>
      <c r="AJ362" s="796"/>
      <c r="AK362" s="800"/>
      <c r="AL362" s="800"/>
      <c r="AM362" s="800"/>
      <c r="AN362" s="874"/>
      <c r="AO362" s="586"/>
      <c r="AP362" s="829"/>
      <c r="AQ362" s="627"/>
      <c r="AR362" s="627"/>
      <c r="AS362" s="810"/>
      <c r="AT362" s="811"/>
      <c r="AU362" s="776"/>
      <c r="AV362" s="776"/>
      <c r="AW362" s="776"/>
      <c r="AX362" s="776"/>
    </row>
    <row r="363" spans="1:50" ht="20.25" hidden="1" customHeight="1">
      <c r="A363" s="626"/>
      <c r="B363" s="573"/>
      <c r="C363" s="616"/>
      <c r="D363" s="593"/>
      <c r="E363" s="586"/>
      <c r="F363" s="586"/>
      <c r="G363" s="591"/>
      <c r="H363" s="586"/>
      <c r="I363" s="589"/>
      <c r="J363" s="586"/>
      <c r="K363" s="83" t="s">
        <v>399</v>
      </c>
      <c r="L363" s="88" t="s">
        <v>359</v>
      </c>
      <c r="M363" s="595"/>
      <c r="N363" s="572"/>
      <c r="O363" s="879"/>
      <c r="P363" s="573"/>
      <c r="Q363" s="591"/>
      <c r="R363" s="586"/>
      <c r="S363" s="130" t="s">
        <v>368</v>
      </c>
      <c r="T363" s="131" t="s">
        <v>369</v>
      </c>
      <c r="U363" s="130">
        <v>15</v>
      </c>
      <c r="V363" s="564"/>
      <c r="W363" s="564"/>
      <c r="X363" s="626"/>
      <c r="Y363" s="564"/>
      <c r="Z363" s="564"/>
      <c r="AA363" s="564"/>
      <c r="AB363" s="566"/>
      <c r="AC363" s="887"/>
      <c r="AD363" s="887"/>
      <c r="AE363" s="887"/>
      <c r="AF363" s="586"/>
      <c r="AG363" s="801"/>
      <c r="AH363" s="796"/>
      <c r="AI363" s="910"/>
      <c r="AJ363" s="796"/>
      <c r="AK363" s="800"/>
      <c r="AL363" s="800"/>
      <c r="AM363" s="800"/>
      <c r="AN363" s="874"/>
      <c r="AO363" s="586"/>
      <c r="AP363" s="829"/>
      <c r="AQ363" s="627"/>
      <c r="AR363" s="627"/>
      <c r="AS363" s="810"/>
      <c r="AT363" s="811"/>
      <c r="AU363" s="776"/>
      <c r="AV363" s="776"/>
      <c r="AW363" s="776"/>
      <c r="AX363" s="776"/>
    </row>
    <row r="364" spans="1:50" hidden="1">
      <c r="A364" s="626"/>
      <c r="B364" s="573"/>
      <c r="C364" s="616"/>
      <c r="D364" s="593"/>
      <c r="E364" s="586"/>
      <c r="F364" s="586"/>
      <c r="G364" s="591"/>
      <c r="H364" s="586"/>
      <c r="I364" s="589"/>
      <c r="J364" s="586"/>
      <c r="K364" s="83" t="s">
        <v>400</v>
      </c>
      <c r="L364" s="88" t="s">
        <v>340</v>
      </c>
      <c r="M364" s="595"/>
      <c r="N364" s="572"/>
      <c r="O364" s="879"/>
      <c r="P364" s="573"/>
      <c r="Q364" s="591"/>
      <c r="R364" s="586"/>
      <c r="S364" s="130" t="s">
        <v>372</v>
      </c>
      <c r="T364" s="131" t="s">
        <v>373</v>
      </c>
      <c r="U364" s="130">
        <v>15</v>
      </c>
      <c r="V364" s="564"/>
      <c r="W364" s="564"/>
      <c r="X364" s="626"/>
      <c r="Y364" s="564"/>
      <c r="Z364" s="564"/>
      <c r="AA364" s="564"/>
      <c r="AB364" s="566"/>
      <c r="AC364" s="887"/>
      <c r="AD364" s="887"/>
      <c r="AE364" s="887"/>
      <c r="AF364" s="586"/>
      <c r="AG364" s="801"/>
      <c r="AH364" s="796"/>
      <c r="AI364" s="910"/>
      <c r="AJ364" s="796"/>
      <c r="AK364" s="800"/>
      <c r="AL364" s="800"/>
      <c r="AM364" s="800"/>
      <c r="AN364" s="874"/>
      <c r="AO364" s="586"/>
      <c r="AP364" s="829"/>
      <c r="AQ364" s="627"/>
      <c r="AR364" s="627"/>
      <c r="AS364" s="810"/>
      <c r="AT364" s="811"/>
      <c r="AU364" s="776"/>
      <c r="AV364" s="776"/>
      <c r="AW364" s="776"/>
      <c r="AX364" s="776"/>
    </row>
    <row r="365" spans="1:50" hidden="1">
      <c r="A365" s="626"/>
      <c r="B365" s="573"/>
      <c r="C365" s="616"/>
      <c r="D365" s="593"/>
      <c r="E365" s="586"/>
      <c r="F365" s="586"/>
      <c r="G365" s="591"/>
      <c r="H365" s="586"/>
      <c r="I365" s="589"/>
      <c r="J365" s="586"/>
      <c r="K365" s="83" t="s">
        <v>401</v>
      </c>
      <c r="L365" s="88" t="s">
        <v>359</v>
      </c>
      <c r="M365" s="595"/>
      <c r="N365" s="572"/>
      <c r="O365" s="879"/>
      <c r="P365" s="573"/>
      <c r="Q365" s="591"/>
      <c r="R365" s="586"/>
      <c r="S365" s="130" t="s">
        <v>376</v>
      </c>
      <c r="T365" s="131" t="s">
        <v>377</v>
      </c>
      <c r="U365" s="130">
        <v>10</v>
      </c>
      <c r="V365" s="564"/>
      <c r="W365" s="564"/>
      <c r="X365" s="626"/>
      <c r="Y365" s="564"/>
      <c r="Z365" s="564"/>
      <c r="AA365" s="564"/>
      <c r="AB365" s="566"/>
      <c r="AC365" s="887"/>
      <c r="AD365" s="887"/>
      <c r="AE365" s="887"/>
      <c r="AF365" s="586"/>
      <c r="AG365" s="801"/>
      <c r="AH365" s="796"/>
      <c r="AI365" s="910"/>
      <c r="AJ365" s="796"/>
      <c r="AK365" s="800"/>
      <c r="AL365" s="800"/>
      <c r="AM365" s="800"/>
      <c r="AN365" s="874"/>
      <c r="AO365" s="586"/>
      <c r="AP365" s="829"/>
      <c r="AQ365" s="627"/>
      <c r="AR365" s="627"/>
      <c r="AS365" s="810"/>
      <c r="AT365" s="811"/>
      <c r="AU365" s="776"/>
      <c r="AV365" s="776"/>
      <c r="AW365" s="776"/>
      <c r="AX365" s="776"/>
    </row>
    <row r="366" spans="1:50" ht="16.5" hidden="1" customHeight="1">
      <c r="A366" s="626"/>
      <c r="B366" s="573"/>
      <c r="C366" s="616"/>
      <c r="D366" s="593"/>
      <c r="E366" s="586"/>
      <c r="F366" s="586"/>
      <c r="G366" s="591"/>
      <c r="H366" s="586"/>
      <c r="I366" s="589"/>
      <c r="J366" s="586"/>
      <c r="K366" s="83" t="s">
        <v>402</v>
      </c>
      <c r="L366" s="88" t="s">
        <v>359</v>
      </c>
      <c r="M366" s="595"/>
      <c r="N366" s="572"/>
      <c r="O366" s="879"/>
      <c r="P366" s="573"/>
      <c r="Q366" s="591"/>
      <c r="R366" s="586"/>
      <c r="S366" s="207"/>
      <c r="T366" s="206"/>
      <c r="U366" s="207"/>
      <c r="V366" s="564"/>
      <c r="W366" s="564"/>
      <c r="X366" s="626"/>
      <c r="Y366" s="564"/>
      <c r="Z366" s="564"/>
      <c r="AA366" s="564"/>
      <c r="AB366" s="567"/>
      <c r="AC366" s="887"/>
      <c r="AD366" s="887"/>
      <c r="AE366" s="887"/>
      <c r="AF366" s="586"/>
      <c r="AG366" s="801"/>
      <c r="AH366" s="796"/>
      <c r="AI366" s="910"/>
      <c r="AJ366" s="796"/>
      <c r="AK366" s="800"/>
      <c r="AL366" s="800"/>
      <c r="AM366" s="800"/>
      <c r="AN366" s="874"/>
      <c r="AO366" s="586"/>
      <c r="AP366" s="829"/>
      <c r="AQ366" s="627"/>
      <c r="AR366" s="627"/>
      <c r="AS366" s="810"/>
      <c r="AT366" s="811"/>
      <c r="AU366" s="777"/>
      <c r="AV366" s="777"/>
      <c r="AW366" s="777"/>
      <c r="AX366" s="777"/>
    </row>
    <row r="367" spans="1:50" ht="16.5" hidden="1" customHeight="1">
      <c r="A367" s="626"/>
      <c r="B367" s="573"/>
      <c r="C367" s="616"/>
      <c r="D367" s="593"/>
      <c r="E367" s="586"/>
      <c r="F367" s="586"/>
      <c r="G367" s="621"/>
      <c r="H367" s="586"/>
      <c r="I367" s="589"/>
      <c r="J367" s="586"/>
      <c r="K367" s="83"/>
      <c r="L367" s="88"/>
      <c r="M367" s="595"/>
      <c r="N367" s="572"/>
      <c r="O367" s="879"/>
      <c r="P367" s="573"/>
      <c r="Q367" s="591" t="s">
        <v>720</v>
      </c>
      <c r="R367" s="586" t="s">
        <v>343</v>
      </c>
      <c r="S367" s="130" t="s">
        <v>344</v>
      </c>
      <c r="T367" s="131" t="s">
        <v>345</v>
      </c>
      <c r="U367" s="130">
        <v>15</v>
      </c>
      <c r="V367" s="564">
        <v>100</v>
      </c>
      <c r="W367" s="564" t="s">
        <v>346</v>
      </c>
      <c r="X367" s="626" t="s">
        <v>346</v>
      </c>
      <c r="Y367" s="564" t="s">
        <v>346</v>
      </c>
      <c r="Z367" s="564">
        <v>100</v>
      </c>
      <c r="AA367" s="564"/>
      <c r="AB367" s="565" t="s">
        <v>22</v>
      </c>
      <c r="AC367" s="568">
        <v>0.33</v>
      </c>
      <c r="AD367" s="568">
        <v>0.33</v>
      </c>
      <c r="AE367" s="568">
        <v>0.34</v>
      </c>
      <c r="AF367" s="586" t="s">
        <v>721</v>
      </c>
      <c r="AG367" s="801" t="s">
        <v>722</v>
      </c>
      <c r="AH367" s="796"/>
      <c r="AI367" s="910"/>
      <c r="AJ367" s="796"/>
      <c r="AK367" s="800"/>
      <c r="AL367" s="800"/>
      <c r="AM367" s="800"/>
      <c r="AN367" s="874"/>
      <c r="AO367" s="586"/>
      <c r="AP367" s="797" t="s">
        <v>723</v>
      </c>
      <c r="AQ367" s="627"/>
      <c r="AR367" s="627"/>
      <c r="AS367" s="810"/>
      <c r="AT367" s="811" t="s">
        <v>724</v>
      </c>
      <c r="AU367" s="597"/>
      <c r="AV367" s="597"/>
      <c r="AW367" s="597"/>
      <c r="AX367" s="597"/>
    </row>
    <row r="368" spans="1:50" ht="16.5" hidden="1" customHeight="1">
      <c r="A368" s="626"/>
      <c r="B368" s="573"/>
      <c r="C368" s="616"/>
      <c r="D368" s="593"/>
      <c r="E368" s="586"/>
      <c r="F368" s="586"/>
      <c r="G368" s="622"/>
      <c r="H368" s="586"/>
      <c r="I368" s="589"/>
      <c r="J368" s="586"/>
      <c r="K368" s="83"/>
      <c r="L368" s="88"/>
      <c r="M368" s="595"/>
      <c r="N368" s="572"/>
      <c r="O368" s="879"/>
      <c r="P368" s="573"/>
      <c r="Q368" s="591"/>
      <c r="R368" s="586"/>
      <c r="S368" s="130" t="s">
        <v>355</v>
      </c>
      <c r="T368" s="131" t="s">
        <v>356</v>
      </c>
      <c r="U368" s="130">
        <v>15</v>
      </c>
      <c r="V368" s="564"/>
      <c r="W368" s="564"/>
      <c r="X368" s="626"/>
      <c r="Y368" s="564"/>
      <c r="Z368" s="564"/>
      <c r="AA368" s="564"/>
      <c r="AB368" s="566"/>
      <c r="AC368" s="566"/>
      <c r="AD368" s="566"/>
      <c r="AE368" s="566"/>
      <c r="AF368" s="586"/>
      <c r="AG368" s="801"/>
      <c r="AH368" s="796"/>
      <c r="AI368" s="910"/>
      <c r="AJ368" s="796"/>
      <c r="AK368" s="800"/>
      <c r="AL368" s="800"/>
      <c r="AM368" s="800"/>
      <c r="AN368" s="874"/>
      <c r="AO368" s="586"/>
      <c r="AP368" s="798"/>
      <c r="AQ368" s="627"/>
      <c r="AR368" s="627"/>
      <c r="AS368" s="810"/>
      <c r="AT368" s="811"/>
      <c r="AU368" s="597"/>
      <c r="AV368" s="597"/>
      <c r="AW368" s="597"/>
      <c r="AX368" s="597"/>
    </row>
    <row r="369" spans="1:50" ht="16.5" hidden="1" customHeight="1">
      <c r="A369" s="626"/>
      <c r="B369" s="573"/>
      <c r="C369" s="616"/>
      <c r="D369" s="593"/>
      <c r="E369" s="586"/>
      <c r="F369" s="586"/>
      <c r="G369" s="622"/>
      <c r="H369" s="586"/>
      <c r="I369" s="589"/>
      <c r="J369" s="586"/>
      <c r="K369" s="83"/>
      <c r="L369" s="88"/>
      <c r="M369" s="595"/>
      <c r="N369" s="572"/>
      <c r="O369" s="879"/>
      <c r="P369" s="573"/>
      <c r="Q369" s="591"/>
      <c r="R369" s="586"/>
      <c r="S369" s="130" t="s">
        <v>360</v>
      </c>
      <c r="T369" s="131" t="s">
        <v>361</v>
      </c>
      <c r="U369" s="130">
        <v>15</v>
      </c>
      <c r="V369" s="564"/>
      <c r="W369" s="564"/>
      <c r="X369" s="626"/>
      <c r="Y369" s="564"/>
      <c r="Z369" s="564"/>
      <c r="AA369" s="564"/>
      <c r="AB369" s="566"/>
      <c r="AC369" s="566"/>
      <c r="AD369" s="566"/>
      <c r="AE369" s="566"/>
      <c r="AF369" s="586"/>
      <c r="AG369" s="801"/>
      <c r="AH369" s="796"/>
      <c r="AI369" s="910"/>
      <c r="AJ369" s="796"/>
      <c r="AK369" s="800"/>
      <c r="AL369" s="800"/>
      <c r="AM369" s="800"/>
      <c r="AN369" s="874"/>
      <c r="AO369" s="586"/>
      <c r="AP369" s="798"/>
      <c r="AQ369" s="627"/>
      <c r="AR369" s="627"/>
      <c r="AS369" s="810"/>
      <c r="AT369" s="811"/>
      <c r="AU369" s="597"/>
      <c r="AV369" s="597"/>
      <c r="AW369" s="597"/>
      <c r="AX369" s="597"/>
    </row>
    <row r="370" spans="1:50" ht="16.5" hidden="1" customHeight="1">
      <c r="A370" s="626"/>
      <c r="B370" s="573"/>
      <c r="C370" s="616"/>
      <c r="D370" s="593"/>
      <c r="E370" s="586"/>
      <c r="F370" s="586"/>
      <c r="G370" s="622"/>
      <c r="H370" s="586"/>
      <c r="I370" s="589"/>
      <c r="J370" s="586"/>
      <c r="K370" s="83"/>
      <c r="L370" s="88"/>
      <c r="M370" s="595"/>
      <c r="N370" s="572"/>
      <c r="O370" s="879"/>
      <c r="P370" s="573"/>
      <c r="Q370" s="591"/>
      <c r="R370" s="586"/>
      <c r="S370" s="130" t="s">
        <v>364</v>
      </c>
      <c r="T370" s="131" t="s">
        <v>365</v>
      </c>
      <c r="U370" s="130">
        <v>15</v>
      </c>
      <c r="V370" s="564"/>
      <c r="W370" s="564"/>
      <c r="X370" s="626"/>
      <c r="Y370" s="564"/>
      <c r="Z370" s="564"/>
      <c r="AA370" s="564"/>
      <c r="AB370" s="566"/>
      <c r="AC370" s="566"/>
      <c r="AD370" s="566"/>
      <c r="AE370" s="566"/>
      <c r="AF370" s="586"/>
      <c r="AG370" s="801"/>
      <c r="AH370" s="796"/>
      <c r="AI370" s="910"/>
      <c r="AJ370" s="796"/>
      <c r="AK370" s="800"/>
      <c r="AL370" s="800"/>
      <c r="AM370" s="800"/>
      <c r="AN370" s="874"/>
      <c r="AO370" s="586"/>
      <c r="AP370" s="798"/>
      <c r="AQ370" s="627"/>
      <c r="AR370" s="627"/>
      <c r="AS370" s="810"/>
      <c r="AT370" s="811"/>
      <c r="AU370" s="597"/>
      <c r="AV370" s="597"/>
      <c r="AW370" s="597"/>
      <c r="AX370" s="597"/>
    </row>
    <row r="371" spans="1:50" ht="16.5" hidden="1" customHeight="1">
      <c r="A371" s="626"/>
      <c r="B371" s="573"/>
      <c r="C371" s="616"/>
      <c r="D371" s="593"/>
      <c r="E371" s="586"/>
      <c r="F371" s="586"/>
      <c r="G371" s="622"/>
      <c r="H371" s="586"/>
      <c r="I371" s="589"/>
      <c r="J371" s="586"/>
      <c r="K371" s="83"/>
      <c r="L371" s="88"/>
      <c r="M371" s="595"/>
      <c r="N371" s="572"/>
      <c r="O371" s="879"/>
      <c r="P371" s="573"/>
      <c r="Q371" s="591"/>
      <c r="R371" s="586"/>
      <c r="S371" s="130" t="s">
        <v>368</v>
      </c>
      <c r="T371" s="131" t="s">
        <v>369</v>
      </c>
      <c r="U371" s="130">
        <v>15</v>
      </c>
      <c r="V371" s="564"/>
      <c r="W371" s="564"/>
      <c r="X371" s="626"/>
      <c r="Y371" s="564"/>
      <c r="Z371" s="564"/>
      <c r="AA371" s="564"/>
      <c r="AB371" s="566"/>
      <c r="AC371" s="566"/>
      <c r="AD371" s="566"/>
      <c r="AE371" s="566"/>
      <c r="AF371" s="586"/>
      <c r="AG371" s="801"/>
      <c r="AH371" s="796"/>
      <c r="AI371" s="910"/>
      <c r="AJ371" s="796"/>
      <c r="AK371" s="800"/>
      <c r="AL371" s="800"/>
      <c r="AM371" s="800"/>
      <c r="AN371" s="874"/>
      <c r="AO371" s="586"/>
      <c r="AP371" s="798"/>
      <c r="AQ371" s="627"/>
      <c r="AR371" s="627"/>
      <c r="AS371" s="810"/>
      <c r="AT371" s="811"/>
      <c r="AU371" s="597"/>
      <c r="AV371" s="597"/>
      <c r="AW371" s="597"/>
      <c r="AX371" s="597"/>
    </row>
    <row r="372" spans="1:50" ht="16.5" hidden="1" customHeight="1">
      <c r="A372" s="626"/>
      <c r="B372" s="573"/>
      <c r="C372" s="616"/>
      <c r="D372" s="593"/>
      <c r="E372" s="586"/>
      <c r="F372" s="586"/>
      <c r="G372" s="622"/>
      <c r="H372" s="586"/>
      <c r="I372" s="589"/>
      <c r="J372" s="586"/>
      <c r="K372" s="83"/>
      <c r="L372" s="88"/>
      <c r="M372" s="595"/>
      <c r="N372" s="572"/>
      <c r="O372" s="879"/>
      <c r="P372" s="573"/>
      <c r="Q372" s="591"/>
      <c r="R372" s="586"/>
      <c r="S372" s="130" t="s">
        <v>372</v>
      </c>
      <c r="T372" s="131" t="s">
        <v>373</v>
      </c>
      <c r="U372" s="130">
        <v>15</v>
      </c>
      <c r="V372" s="564"/>
      <c r="W372" s="564"/>
      <c r="X372" s="626"/>
      <c r="Y372" s="564"/>
      <c r="Z372" s="564"/>
      <c r="AA372" s="564"/>
      <c r="AB372" s="566"/>
      <c r="AC372" s="566"/>
      <c r="AD372" s="566"/>
      <c r="AE372" s="566"/>
      <c r="AF372" s="586"/>
      <c r="AG372" s="801"/>
      <c r="AH372" s="796"/>
      <c r="AI372" s="910"/>
      <c r="AJ372" s="796"/>
      <c r="AK372" s="800"/>
      <c r="AL372" s="800"/>
      <c r="AM372" s="800"/>
      <c r="AN372" s="874"/>
      <c r="AO372" s="586"/>
      <c r="AP372" s="798"/>
      <c r="AQ372" s="627"/>
      <c r="AR372" s="627"/>
      <c r="AS372" s="810"/>
      <c r="AT372" s="811"/>
      <c r="AU372" s="597"/>
      <c r="AV372" s="597"/>
      <c r="AW372" s="597"/>
      <c r="AX372" s="597"/>
    </row>
    <row r="373" spans="1:50" ht="16.5" hidden="1" customHeight="1">
      <c r="A373" s="626"/>
      <c r="B373" s="573"/>
      <c r="C373" s="616"/>
      <c r="D373" s="593"/>
      <c r="E373" s="586"/>
      <c r="F373" s="586"/>
      <c r="G373" s="622"/>
      <c r="H373" s="586"/>
      <c r="I373" s="589"/>
      <c r="J373" s="586"/>
      <c r="K373" s="83"/>
      <c r="L373" s="88"/>
      <c r="M373" s="595"/>
      <c r="N373" s="572"/>
      <c r="O373" s="879"/>
      <c r="P373" s="573"/>
      <c r="Q373" s="591"/>
      <c r="R373" s="586"/>
      <c r="S373" s="130" t="s">
        <v>376</v>
      </c>
      <c r="T373" s="131" t="s">
        <v>377</v>
      </c>
      <c r="U373" s="130">
        <v>10</v>
      </c>
      <c r="V373" s="564"/>
      <c r="W373" s="564"/>
      <c r="X373" s="626"/>
      <c r="Y373" s="564"/>
      <c r="Z373" s="564"/>
      <c r="AA373" s="564"/>
      <c r="AB373" s="566"/>
      <c r="AC373" s="566"/>
      <c r="AD373" s="566"/>
      <c r="AE373" s="566"/>
      <c r="AF373" s="586"/>
      <c r="AG373" s="801"/>
      <c r="AH373" s="796"/>
      <c r="AI373" s="910"/>
      <c r="AJ373" s="796"/>
      <c r="AK373" s="800"/>
      <c r="AL373" s="800"/>
      <c r="AM373" s="800"/>
      <c r="AN373" s="874"/>
      <c r="AO373" s="586"/>
      <c r="AP373" s="798"/>
      <c r="AQ373" s="627"/>
      <c r="AR373" s="627"/>
      <c r="AS373" s="810"/>
      <c r="AT373" s="811" t="s">
        <v>725</v>
      </c>
      <c r="AU373" s="597"/>
      <c r="AV373" s="597"/>
      <c r="AW373" s="597"/>
      <c r="AX373" s="597"/>
    </row>
    <row r="374" spans="1:50" ht="85.5" hidden="1" customHeight="1">
      <c r="A374" s="626"/>
      <c r="B374" s="573"/>
      <c r="C374" s="616"/>
      <c r="D374" s="593"/>
      <c r="E374" s="586"/>
      <c r="F374" s="586"/>
      <c r="G374" s="623"/>
      <c r="H374" s="586"/>
      <c r="I374" s="589"/>
      <c r="J374" s="586"/>
      <c r="K374" s="83"/>
      <c r="L374" s="88"/>
      <c r="M374" s="595"/>
      <c r="N374" s="572"/>
      <c r="O374" s="879"/>
      <c r="P374" s="573"/>
      <c r="Q374" s="591"/>
      <c r="R374" s="586"/>
      <c r="S374" s="207"/>
      <c r="T374" s="206"/>
      <c r="U374" s="207"/>
      <c r="V374" s="564"/>
      <c r="W374" s="564"/>
      <c r="X374" s="626"/>
      <c r="Y374" s="564"/>
      <c r="Z374" s="564"/>
      <c r="AA374" s="564"/>
      <c r="AB374" s="567"/>
      <c r="AC374" s="567"/>
      <c r="AD374" s="567"/>
      <c r="AE374" s="567"/>
      <c r="AF374" s="586"/>
      <c r="AG374" s="801"/>
      <c r="AH374" s="796"/>
      <c r="AI374" s="910"/>
      <c r="AJ374" s="796"/>
      <c r="AK374" s="800"/>
      <c r="AL374" s="800"/>
      <c r="AM374" s="800"/>
      <c r="AN374" s="874"/>
      <c r="AO374" s="586"/>
      <c r="AP374" s="798"/>
      <c r="AQ374" s="627"/>
      <c r="AR374" s="627"/>
      <c r="AS374" s="810"/>
      <c r="AT374" s="811"/>
      <c r="AU374" s="597"/>
      <c r="AV374" s="597"/>
      <c r="AW374" s="597"/>
      <c r="AX374" s="597"/>
    </row>
    <row r="375" spans="1:50" ht="63" hidden="1" customHeight="1">
      <c r="A375" s="626"/>
      <c r="B375" s="573"/>
      <c r="C375" s="616"/>
      <c r="D375" s="593"/>
      <c r="E375" s="586"/>
      <c r="F375" s="586"/>
      <c r="G375" s="132"/>
      <c r="H375" s="586"/>
      <c r="I375" s="589"/>
      <c r="J375" s="586"/>
      <c r="K375" s="83"/>
      <c r="L375" s="88"/>
      <c r="M375" s="595"/>
      <c r="N375" s="572"/>
      <c r="O375" s="879"/>
      <c r="P375" s="573"/>
      <c r="Q375" s="621" t="s">
        <v>726</v>
      </c>
      <c r="R375" s="588" t="s">
        <v>343</v>
      </c>
      <c r="S375" s="130" t="s">
        <v>344</v>
      </c>
      <c r="T375" s="131" t="s">
        <v>345</v>
      </c>
      <c r="U375" s="130">
        <v>15</v>
      </c>
      <c r="V375" s="565">
        <v>100</v>
      </c>
      <c r="W375" s="565" t="s">
        <v>346</v>
      </c>
      <c r="X375" s="565" t="s">
        <v>346</v>
      </c>
      <c r="Y375" s="565" t="s">
        <v>346</v>
      </c>
      <c r="Z375" s="565">
        <v>100</v>
      </c>
      <c r="AA375" s="564"/>
      <c r="AB375" s="127" t="s">
        <v>22</v>
      </c>
      <c r="AC375" s="128">
        <v>0.33</v>
      </c>
      <c r="AD375" s="128">
        <v>0.33</v>
      </c>
      <c r="AE375" s="128">
        <v>0.34</v>
      </c>
      <c r="AF375" s="133" t="s">
        <v>727</v>
      </c>
      <c r="AG375" s="134" t="s">
        <v>728</v>
      </c>
      <c r="AH375" s="796"/>
      <c r="AI375" s="910"/>
      <c r="AJ375" s="796"/>
      <c r="AK375" s="800"/>
      <c r="AL375" s="800"/>
      <c r="AM375" s="800"/>
      <c r="AN375" s="874"/>
      <c r="AO375" s="586"/>
      <c r="AP375" s="798"/>
      <c r="AQ375" s="627"/>
      <c r="AR375" s="627"/>
      <c r="AS375" s="810"/>
      <c r="AT375" s="621" t="s">
        <v>729</v>
      </c>
      <c r="AU375" s="224"/>
      <c r="AV375" s="224"/>
      <c r="AW375" s="224"/>
      <c r="AX375" s="224"/>
    </row>
    <row r="376" spans="1:50" ht="50.25" hidden="1" customHeight="1">
      <c r="A376" s="626"/>
      <c r="B376" s="573"/>
      <c r="C376" s="616"/>
      <c r="D376" s="593"/>
      <c r="E376" s="586"/>
      <c r="F376" s="586"/>
      <c r="G376" s="132"/>
      <c r="H376" s="586"/>
      <c r="I376" s="589"/>
      <c r="J376" s="586"/>
      <c r="K376" s="229"/>
      <c r="L376" s="212"/>
      <c r="M376" s="595"/>
      <c r="N376" s="572"/>
      <c r="O376" s="879"/>
      <c r="P376" s="573"/>
      <c r="Q376" s="622"/>
      <c r="R376" s="589"/>
      <c r="S376" s="130" t="s">
        <v>355</v>
      </c>
      <c r="T376" s="131" t="s">
        <v>356</v>
      </c>
      <c r="U376" s="130">
        <v>15</v>
      </c>
      <c r="V376" s="566"/>
      <c r="W376" s="566"/>
      <c r="X376" s="566"/>
      <c r="Y376" s="566"/>
      <c r="Z376" s="566"/>
      <c r="AA376" s="564"/>
      <c r="AB376" s="127"/>
      <c r="AC376" s="128"/>
      <c r="AD376" s="128"/>
      <c r="AE376" s="128"/>
      <c r="AF376" s="230"/>
      <c r="AG376" s="231"/>
      <c r="AH376" s="796"/>
      <c r="AI376" s="910"/>
      <c r="AJ376" s="796"/>
      <c r="AK376" s="800"/>
      <c r="AL376" s="800"/>
      <c r="AM376" s="800"/>
      <c r="AN376" s="874"/>
      <c r="AO376" s="586"/>
      <c r="AP376" s="798"/>
      <c r="AQ376" s="627"/>
      <c r="AR376" s="627"/>
      <c r="AS376" s="810"/>
      <c r="AT376" s="622"/>
      <c r="AU376" s="224"/>
      <c r="AV376" s="224"/>
      <c r="AW376" s="224"/>
      <c r="AX376" s="224"/>
    </row>
    <row r="377" spans="1:50" ht="50.25" hidden="1" customHeight="1">
      <c r="A377" s="626"/>
      <c r="B377" s="573"/>
      <c r="C377" s="616"/>
      <c r="D377" s="593"/>
      <c r="E377" s="586"/>
      <c r="F377" s="586"/>
      <c r="G377" s="132"/>
      <c r="H377" s="586"/>
      <c r="I377" s="589"/>
      <c r="J377" s="586"/>
      <c r="K377" s="229"/>
      <c r="L377" s="212"/>
      <c r="M377" s="595"/>
      <c r="N377" s="572"/>
      <c r="O377" s="879"/>
      <c r="P377" s="573"/>
      <c r="Q377" s="622"/>
      <c r="R377" s="589"/>
      <c r="S377" s="130" t="s">
        <v>360</v>
      </c>
      <c r="T377" s="131" t="s">
        <v>361</v>
      </c>
      <c r="U377" s="130">
        <v>15</v>
      </c>
      <c r="V377" s="566"/>
      <c r="W377" s="566"/>
      <c r="X377" s="566"/>
      <c r="Y377" s="566"/>
      <c r="Z377" s="566"/>
      <c r="AA377" s="564"/>
      <c r="AB377" s="127"/>
      <c r="AC377" s="128"/>
      <c r="AD377" s="128"/>
      <c r="AE377" s="128"/>
      <c r="AF377" s="230"/>
      <c r="AG377" s="231"/>
      <c r="AH377" s="796"/>
      <c r="AI377" s="910"/>
      <c r="AJ377" s="796"/>
      <c r="AK377" s="800"/>
      <c r="AL377" s="800"/>
      <c r="AM377" s="800"/>
      <c r="AN377" s="874"/>
      <c r="AO377" s="586"/>
      <c r="AP377" s="798"/>
      <c r="AQ377" s="627"/>
      <c r="AR377" s="627"/>
      <c r="AS377" s="810"/>
      <c r="AT377" s="622"/>
      <c r="AU377" s="224"/>
      <c r="AV377" s="224"/>
      <c r="AW377" s="224"/>
      <c r="AX377" s="224"/>
    </row>
    <row r="378" spans="1:50" ht="50.25" hidden="1" customHeight="1">
      <c r="A378" s="626"/>
      <c r="B378" s="573"/>
      <c r="C378" s="616"/>
      <c r="D378" s="593"/>
      <c r="E378" s="586"/>
      <c r="F378" s="586"/>
      <c r="G378" s="132"/>
      <c r="H378" s="586"/>
      <c r="I378" s="589"/>
      <c r="J378" s="586"/>
      <c r="K378" s="229"/>
      <c r="L378" s="212"/>
      <c r="M378" s="595"/>
      <c r="N378" s="572"/>
      <c r="O378" s="879"/>
      <c r="P378" s="573"/>
      <c r="Q378" s="622"/>
      <c r="R378" s="589"/>
      <c r="S378" s="130" t="s">
        <v>364</v>
      </c>
      <c r="T378" s="131" t="s">
        <v>365</v>
      </c>
      <c r="U378" s="130">
        <v>15</v>
      </c>
      <c r="V378" s="566"/>
      <c r="W378" s="566"/>
      <c r="X378" s="566"/>
      <c r="Y378" s="566"/>
      <c r="Z378" s="566"/>
      <c r="AA378" s="564"/>
      <c r="AB378" s="127"/>
      <c r="AC378" s="128"/>
      <c r="AD378" s="128"/>
      <c r="AE378" s="128"/>
      <c r="AF378" s="230"/>
      <c r="AG378" s="231"/>
      <c r="AH378" s="796"/>
      <c r="AI378" s="910"/>
      <c r="AJ378" s="796"/>
      <c r="AK378" s="800"/>
      <c r="AL378" s="800"/>
      <c r="AM378" s="800"/>
      <c r="AN378" s="874"/>
      <c r="AO378" s="586"/>
      <c r="AP378" s="798"/>
      <c r="AQ378" s="627"/>
      <c r="AR378" s="627"/>
      <c r="AS378" s="810"/>
      <c r="AT378" s="622"/>
      <c r="AU378" s="224"/>
      <c r="AV378" s="224"/>
      <c r="AW378" s="224"/>
      <c r="AX378" s="224"/>
    </row>
    <row r="379" spans="1:50" ht="50.25" hidden="1" customHeight="1">
      <c r="A379" s="626"/>
      <c r="B379" s="573"/>
      <c r="C379" s="616"/>
      <c r="D379" s="593"/>
      <c r="E379" s="586"/>
      <c r="F379" s="586"/>
      <c r="G379" s="132"/>
      <c r="H379" s="586"/>
      <c r="I379" s="589"/>
      <c r="J379" s="586"/>
      <c r="K379" s="229"/>
      <c r="L379" s="212"/>
      <c r="M379" s="595"/>
      <c r="N379" s="572"/>
      <c r="O379" s="879"/>
      <c r="P379" s="573"/>
      <c r="Q379" s="622"/>
      <c r="R379" s="589"/>
      <c r="S379" s="130" t="s">
        <v>368</v>
      </c>
      <c r="T379" s="131" t="s">
        <v>369</v>
      </c>
      <c r="U379" s="130">
        <v>15</v>
      </c>
      <c r="V379" s="566"/>
      <c r="W379" s="566"/>
      <c r="X379" s="566"/>
      <c r="Y379" s="566"/>
      <c r="Z379" s="566"/>
      <c r="AA379" s="564"/>
      <c r="AB379" s="127"/>
      <c r="AC379" s="128"/>
      <c r="AD379" s="128"/>
      <c r="AE379" s="128"/>
      <c r="AF379" s="230"/>
      <c r="AG379" s="231"/>
      <c r="AH379" s="796"/>
      <c r="AI379" s="910"/>
      <c r="AJ379" s="796"/>
      <c r="AK379" s="800"/>
      <c r="AL379" s="800"/>
      <c r="AM379" s="800"/>
      <c r="AN379" s="874"/>
      <c r="AO379" s="586"/>
      <c r="AP379" s="798"/>
      <c r="AQ379" s="627"/>
      <c r="AR379" s="627"/>
      <c r="AS379" s="810"/>
      <c r="AT379" s="622"/>
      <c r="AU379" s="224"/>
      <c r="AV379" s="224"/>
      <c r="AW379" s="224"/>
      <c r="AX379" s="224"/>
    </row>
    <row r="380" spans="1:50" ht="31.5" hidden="1" customHeight="1">
      <c r="A380" s="626"/>
      <c r="B380" s="573"/>
      <c r="C380" s="616"/>
      <c r="D380" s="593"/>
      <c r="E380" s="586"/>
      <c r="F380" s="586"/>
      <c r="G380" s="132"/>
      <c r="H380" s="586"/>
      <c r="I380" s="589"/>
      <c r="J380" s="586"/>
      <c r="K380" s="229"/>
      <c r="L380" s="212"/>
      <c r="M380" s="595"/>
      <c r="N380" s="572"/>
      <c r="O380" s="879"/>
      <c r="P380" s="573"/>
      <c r="Q380" s="622"/>
      <c r="R380" s="589"/>
      <c r="S380" s="130" t="s">
        <v>372</v>
      </c>
      <c r="T380" s="131" t="s">
        <v>373</v>
      </c>
      <c r="U380" s="130">
        <v>15</v>
      </c>
      <c r="V380" s="566"/>
      <c r="W380" s="566"/>
      <c r="X380" s="566"/>
      <c r="Y380" s="566"/>
      <c r="Z380" s="566"/>
      <c r="AA380" s="564"/>
      <c r="AB380" s="127"/>
      <c r="AC380" s="128"/>
      <c r="AD380" s="128"/>
      <c r="AE380" s="128"/>
      <c r="AF380" s="230"/>
      <c r="AG380" s="231"/>
      <c r="AH380" s="796"/>
      <c r="AI380" s="910"/>
      <c r="AJ380" s="796"/>
      <c r="AK380" s="800"/>
      <c r="AL380" s="800"/>
      <c r="AM380" s="800"/>
      <c r="AN380" s="874"/>
      <c r="AO380" s="586"/>
      <c r="AP380" s="798"/>
      <c r="AQ380" s="627"/>
      <c r="AR380" s="627"/>
      <c r="AS380" s="810"/>
      <c r="AT380" s="622"/>
      <c r="AU380" s="224"/>
      <c r="AV380" s="224"/>
      <c r="AW380" s="224"/>
      <c r="AX380" s="224"/>
    </row>
    <row r="381" spans="1:50" ht="33.75" hidden="1" customHeight="1">
      <c r="A381" s="626"/>
      <c r="B381" s="573"/>
      <c r="C381" s="616"/>
      <c r="D381" s="593"/>
      <c r="E381" s="586"/>
      <c r="F381" s="586"/>
      <c r="G381" s="132"/>
      <c r="H381" s="586"/>
      <c r="I381" s="589"/>
      <c r="J381" s="586"/>
      <c r="K381" s="229"/>
      <c r="L381" s="212"/>
      <c r="M381" s="595"/>
      <c r="N381" s="572"/>
      <c r="O381" s="879"/>
      <c r="P381" s="573"/>
      <c r="Q381" s="623"/>
      <c r="R381" s="590"/>
      <c r="S381" s="130" t="s">
        <v>376</v>
      </c>
      <c r="T381" s="131" t="s">
        <v>377</v>
      </c>
      <c r="U381" s="130">
        <v>10</v>
      </c>
      <c r="V381" s="567"/>
      <c r="W381" s="567"/>
      <c r="X381" s="567"/>
      <c r="Y381" s="567"/>
      <c r="Z381" s="567"/>
      <c r="AA381" s="564"/>
      <c r="AB381" s="127"/>
      <c r="AC381" s="128"/>
      <c r="AD381" s="128"/>
      <c r="AE381" s="128"/>
      <c r="AF381" s="230"/>
      <c r="AG381" s="231"/>
      <c r="AH381" s="796"/>
      <c r="AI381" s="910"/>
      <c r="AJ381" s="796"/>
      <c r="AK381" s="800"/>
      <c r="AL381" s="800"/>
      <c r="AM381" s="800"/>
      <c r="AN381" s="874"/>
      <c r="AO381" s="586"/>
      <c r="AP381" s="798"/>
      <c r="AQ381" s="627"/>
      <c r="AR381" s="627"/>
      <c r="AS381" s="810"/>
      <c r="AT381" s="622"/>
      <c r="AU381" s="224"/>
      <c r="AV381" s="224"/>
      <c r="AW381" s="224"/>
      <c r="AX381" s="224"/>
    </row>
    <row r="382" spans="1:50" ht="15" hidden="1" customHeight="1">
      <c r="A382" s="626"/>
      <c r="B382" s="573"/>
      <c r="C382" s="616"/>
      <c r="D382" s="593"/>
      <c r="E382" s="586"/>
      <c r="F382" s="586"/>
      <c r="G382" s="591"/>
      <c r="H382" s="586"/>
      <c r="I382" s="589"/>
      <c r="J382" s="586"/>
      <c r="K382" s="878"/>
      <c r="L382" s="719"/>
      <c r="M382" s="595"/>
      <c r="N382" s="572"/>
      <c r="O382" s="879"/>
      <c r="P382" s="573"/>
      <c r="Q382" s="678" t="s">
        <v>730</v>
      </c>
      <c r="R382" s="586" t="s">
        <v>343</v>
      </c>
      <c r="S382" s="130" t="s">
        <v>344</v>
      </c>
      <c r="T382" s="131" t="s">
        <v>345</v>
      </c>
      <c r="U382" s="130">
        <v>15</v>
      </c>
      <c r="V382" s="564">
        <v>100</v>
      </c>
      <c r="W382" s="564" t="s">
        <v>346</v>
      </c>
      <c r="X382" s="626" t="s">
        <v>346</v>
      </c>
      <c r="Y382" s="564" t="s">
        <v>346</v>
      </c>
      <c r="Z382" s="564">
        <v>100</v>
      </c>
      <c r="AA382" s="564"/>
      <c r="AB382" s="565" t="s">
        <v>38</v>
      </c>
      <c r="AC382" s="565">
        <v>1</v>
      </c>
      <c r="AD382" s="565">
        <v>1</v>
      </c>
      <c r="AE382" s="565">
        <v>0</v>
      </c>
      <c r="AF382" s="588" t="s">
        <v>727</v>
      </c>
      <c r="AG382" s="692" t="s">
        <v>728</v>
      </c>
      <c r="AH382" s="796"/>
      <c r="AI382" s="910"/>
      <c r="AJ382" s="796"/>
      <c r="AK382" s="800"/>
      <c r="AL382" s="800"/>
      <c r="AM382" s="800"/>
      <c r="AN382" s="874"/>
      <c r="AO382" s="586"/>
      <c r="AP382" s="798"/>
      <c r="AQ382" s="627"/>
      <c r="AR382" s="627"/>
      <c r="AS382" s="810"/>
      <c r="AT382" s="622"/>
      <c r="AU382" s="597"/>
      <c r="AV382" s="597"/>
      <c r="AW382" s="597"/>
      <c r="AX382" s="597"/>
    </row>
    <row r="383" spans="1:50" ht="15" hidden="1" customHeight="1">
      <c r="A383" s="626"/>
      <c r="B383" s="573"/>
      <c r="C383" s="616"/>
      <c r="D383" s="593"/>
      <c r="E383" s="586"/>
      <c r="F383" s="586"/>
      <c r="G383" s="591"/>
      <c r="H383" s="586"/>
      <c r="I383" s="589"/>
      <c r="J383" s="586"/>
      <c r="K383" s="879"/>
      <c r="L383" s="717"/>
      <c r="M383" s="595"/>
      <c r="N383" s="572"/>
      <c r="O383" s="879"/>
      <c r="P383" s="573"/>
      <c r="Q383" s="679"/>
      <c r="R383" s="586"/>
      <c r="S383" s="130" t="s">
        <v>355</v>
      </c>
      <c r="T383" s="131" t="s">
        <v>356</v>
      </c>
      <c r="U383" s="130">
        <v>15</v>
      </c>
      <c r="V383" s="564"/>
      <c r="W383" s="564"/>
      <c r="X383" s="626"/>
      <c r="Y383" s="564"/>
      <c r="Z383" s="564"/>
      <c r="AA383" s="564"/>
      <c r="AB383" s="566"/>
      <c r="AC383" s="566"/>
      <c r="AD383" s="566"/>
      <c r="AE383" s="566"/>
      <c r="AF383" s="589"/>
      <c r="AG383" s="693"/>
      <c r="AH383" s="796"/>
      <c r="AI383" s="910"/>
      <c r="AJ383" s="796"/>
      <c r="AK383" s="800"/>
      <c r="AL383" s="800"/>
      <c r="AM383" s="800"/>
      <c r="AN383" s="874"/>
      <c r="AO383" s="586"/>
      <c r="AP383" s="798"/>
      <c r="AQ383" s="627"/>
      <c r="AR383" s="627"/>
      <c r="AS383" s="810"/>
      <c r="AT383" s="622"/>
      <c r="AU383" s="597"/>
      <c r="AV383" s="597"/>
      <c r="AW383" s="597"/>
      <c r="AX383" s="597"/>
    </row>
    <row r="384" spans="1:50" hidden="1">
      <c r="A384" s="626"/>
      <c r="B384" s="573"/>
      <c r="C384" s="616"/>
      <c r="D384" s="593"/>
      <c r="E384" s="586"/>
      <c r="F384" s="586"/>
      <c r="G384" s="591"/>
      <c r="H384" s="586"/>
      <c r="I384" s="589"/>
      <c r="J384" s="586"/>
      <c r="K384" s="879"/>
      <c r="L384" s="717"/>
      <c r="M384" s="595"/>
      <c r="N384" s="572"/>
      <c r="O384" s="879"/>
      <c r="P384" s="573"/>
      <c r="Q384" s="679"/>
      <c r="R384" s="586"/>
      <c r="S384" s="130" t="s">
        <v>360</v>
      </c>
      <c r="T384" s="131" t="s">
        <v>361</v>
      </c>
      <c r="U384" s="130">
        <v>15</v>
      </c>
      <c r="V384" s="564"/>
      <c r="W384" s="564"/>
      <c r="X384" s="626"/>
      <c r="Y384" s="564"/>
      <c r="Z384" s="564"/>
      <c r="AA384" s="564"/>
      <c r="AB384" s="566"/>
      <c r="AC384" s="566"/>
      <c r="AD384" s="566"/>
      <c r="AE384" s="566"/>
      <c r="AF384" s="589"/>
      <c r="AG384" s="693"/>
      <c r="AH384" s="796"/>
      <c r="AI384" s="910"/>
      <c r="AJ384" s="796"/>
      <c r="AK384" s="800"/>
      <c r="AL384" s="800"/>
      <c r="AM384" s="800"/>
      <c r="AN384" s="874"/>
      <c r="AO384" s="586"/>
      <c r="AP384" s="798"/>
      <c r="AQ384" s="627"/>
      <c r="AR384" s="627"/>
      <c r="AS384" s="810"/>
      <c r="AT384" s="622"/>
      <c r="AU384" s="597"/>
      <c r="AV384" s="597"/>
      <c r="AW384" s="597"/>
      <c r="AX384" s="597"/>
    </row>
    <row r="385" spans="1:50" ht="19.5" hidden="1" customHeight="1">
      <c r="A385" s="626"/>
      <c r="B385" s="573"/>
      <c r="C385" s="616"/>
      <c r="D385" s="593"/>
      <c r="E385" s="586"/>
      <c r="F385" s="586"/>
      <c r="G385" s="591"/>
      <c r="H385" s="586"/>
      <c r="I385" s="589"/>
      <c r="J385" s="586"/>
      <c r="K385" s="879"/>
      <c r="L385" s="717"/>
      <c r="M385" s="595"/>
      <c r="N385" s="572"/>
      <c r="O385" s="879"/>
      <c r="P385" s="573"/>
      <c r="Q385" s="679"/>
      <c r="R385" s="586"/>
      <c r="S385" s="130" t="s">
        <v>364</v>
      </c>
      <c r="T385" s="131" t="s">
        <v>365</v>
      </c>
      <c r="U385" s="130">
        <v>15</v>
      </c>
      <c r="V385" s="564"/>
      <c r="W385" s="564"/>
      <c r="X385" s="626"/>
      <c r="Y385" s="564"/>
      <c r="Z385" s="564"/>
      <c r="AA385" s="564"/>
      <c r="AB385" s="566"/>
      <c r="AC385" s="566"/>
      <c r="AD385" s="566"/>
      <c r="AE385" s="566"/>
      <c r="AF385" s="589"/>
      <c r="AG385" s="693"/>
      <c r="AH385" s="796"/>
      <c r="AI385" s="910"/>
      <c r="AJ385" s="796"/>
      <c r="AK385" s="800"/>
      <c r="AL385" s="800"/>
      <c r="AM385" s="800"/>
      <c r="AN385" s="874"/>
      <c r="AO385" s="586"/>
      <c r="AP385" s="798"/>
      <c r="AQ385" s="627"/>
      <c r="AR385" s="627"/>
      <c r="AS385" s="810"/>
      <c r="AT385" s="622"/>
      <c r="AU385" s="597"/>
      <c r="AV385" s="597"/>
      <c r="AW385" s="597"/>
      <c r="AX385" s="597"/>
    </row>
    <row r="386" spans="1:50" ht="23.25" hidden="1" customHeight="1">
      <c r="A386" s="626"/>
      <c r="B386" s="573"/>
      <c r="C386" s="616"/>
      <c r="D386" s="593"/>
      <c r="E386" s="586"/>
      <c r="F386" s="586"/>
      <c r="G386" s="591"/>
      <c r="H386" s="586"/>
      <c r="I386" s="589"/>
      <c r="J386" s="586"/>
      <c r="K386" s="879"/>
      <c r="L386" s="717"/>
      <c r="M386" s="595"/>
      <c r="N386" s="572"/>
      <c r="O386" s="879"/>
      <c r="P386" s="573"/>
      <c r="Q386" s="679"/>
      <c r="R386" s="586"/>
      <c r="S386" s="130" t="s">
        <v>368</v>
      </c>
      <c r="T386" s="131" t="s">
        <v>369</v>
      </c>
      <c r="U386" s="130">
        <v>15</v>
      </c>
      <c r="V386" s="564"/>
      <c r="W386" s="564"/>
      <c r="X386" s="626"/>
      <c r="Y386" s="564"/>
      <c r="Z386" s="564"/>
      <c r="AA386" s="564"/>
      <c r="AB386" s="566"/>
      <c r="AC386" s="566"/>
      <c r="AD386" s="566"/>
      <c r="AE386" s="566"/>
      <c r="AF386" s="589"/>
      <c r="AG386" s="693"/>
      <c r="AH386" s="796"/>
      <c r="AI386" s="910"/>
      <c r="AJ386" s="796"/>
      <c r="AK386" s="800"/>
      <c r="AL386" s="800"/>
      <c r="AM386" s="800"/>
      <c r="AN386" s="874"/>
      <c r="AO386" s="586"/>
      <c r="AP386" s="798"/>
      <c r="AQ386" s="627"/>
      <c r="AR386" s="627"/>
      <c r="AS386" s="810"/>
      <c r="AT386" s="622"/>
      <c r="AU386" s="597"/>
      <c r="AV386" s="597"/>
      <c r="AW386" s="597"/>
      <c r="AX386" s="597"/>
    </row>
    <row r="387" spans="1:50" ht="26.25" hidden="1" customHeight="1">
      <c r="A387" s="626"/>
      <c r="B387" s="573"/>
      <c r="C387" s="616"/>
      <c r="D387" s="593"/>
      <c r="E387" s="586"/>
      <c r="F387" s="586"/>
      <c r="G387" s="591"/>
      <c r="H387" s="586"/>
      <c r="I387" s="589"/>
      <c r="J387" s="586"/>
      <c r="K387" s="879"/>
      <c r="L387" s="717"/>
      <c r="M387" s="595"/>
      <c r="N387" s="572"/>
      <c r="O387" s="879"/>
      <c r="P387" s="573"/>
      <c r="Q387" s="679"/>
      <c r="R387" s="586"/>
      <c r="S387" s="130" t="s">
        <v>372</v>
      </c>
      <c r="T387" s="131" t="s">
        <v>373</v>
      </c>
      <c r="U387" s="130">
        <v>15</v>
      </c>
      <c r="V387" s="564"/>
      <c r="W387" s="564"/>
      <c r="X387" s="626"/>
      <c r="Y387" s="564"/>
      <c r="Z387" s="564"/>
      <c r="AA387" s="564"/>
      <c r="AB387" s="566"/>
      <c r="AC387" s="566"/>
      <c r="AD387" s="566"/>
      <c r="AE387" s="566"/>
      <c r="AF387" s="589"/>
      <c r="AG387" s="693"/>
      <c r="AH387" s="796"/>
      <c r="AI387" s="910"/>
      <c r="AJ387" s="796"/>
      <c r="AK387" s="800"/>
      <c r="AL387" s="800"/>
      <c r="AM387" s="800"/>
      <c r="AN387" s="874"/>
      <c r="AO387" s="586"/>
      <c r="AP387" s="798"/>
      <c r="AQ387" s="627"/>
      <c r="AR387" s="627"/>
      <c r="AS387" s="810"/>
      <c r="AT387" s="622"/>
      <c r="AU387" s="597"/>
      <c r="AV387" s="597"/>
      <c r="AW387" s="597"/>
      <c r="AX387" s="597"/>
    </row>
    <row r="388" spans="1:50" ht="10.5" hidden="1" customHeight="1">
      <c r="A388" s="626"/>
      <c r="B388" s="573"/>
      <c r="C388" s="616"/>
      <c r="D388" s="593"/>
      <c r="E388" s="586"/>
      <c r="F388" s="586"/>
      <c r="G388" s="591"/>
      <c r="H388" s="586"/>
      <c r="I388" s="589"/>
      <c r="J388" s="586"/>
      <c r="K388" s="879"/>
      <c r="L388" s="717"/>
      <c r="M388" s="595"/>
      <c r="N388" s="572"/>
      <c r="O388" s="879"/>
      <c r="P388" s="573"/>
      <c r="Q388" s="679"/>
      <c r="R388" s="586"/>
      <c r="S388" s="130" t="s">
        <v>376</v>
      </c>
      <c r="T388" s="131" t="s">
        <v>377</v>
      </c>
      <c r="U388" s="130">
        <v>10</v>
      </c>
      <c r="V388" s="564"/>
      <c r="W388" s="564"/>
      <c r="X388" s="626"/>
      <c r="Y388" s="564"/>
      <c r="Z388" s="564"/>
      <c r="AA388" s="564"/>
      <c r="AB388" s="566"/>
      <c r="AC388" s="566"/>
      <c r="AD388" s="566"/>
      <c r="AE388" s="566"/>
      <c r="AF388" s="589"/>
      <c r="AG388" s="693"/>
      <c r="AH388" s="796"/>
      <c r="AI388" s="910"/>
      <c r="AJ388" s="796"/>
      <c r="AK388" s="800"/>
      <c r="AL388" s="800"/>
      <c r="AM388" s="800"/>
      <c r="AN388" s="874"/>
      <c r="AO388" s="586"/>
      <c r="AP388" s="798"/>
      <c r="AQ388" s="627"/>
      <c r="AR388" s="627"/>
      <c r="AS388" s="810"/>
      <c r="AT388" s="622"/>
      <c r="AU388" s="597"/>
      <c r="AV388" s="597"/>
      <c r="AW388" s="597"/>
      <c r="AX388" s="597"/>
    </row>
    <row r="389" spans="1:50" ht="38.25" hidden="1" customHeight="1">
      <c r="A389" s="626"/>
      <c r="B389" s="573"/>
      <c r="C389" s="617"/>
      <c r="D389" s="594"/>
      <c r="E389" s="586"/>
      <c r="F389" s="586"/>
      <c r="G389" s="591"/>
      <c r="H389" s="586"/>
      <c r="I389" s="590"/>
      <c r="J389" s="586"/>
      <c r="K389" s="754"/>
      <c r="L389" s="718"/>
      <c r="M389" s="595"/>
      <c r="N389" s="572"/>
      <c r="O389" s="754"/>
      <c r="P389" s="573"/>
      <c r="Q389" s="680"/>
      <c r="R389" s="586"/>
      <c r="S389" s="130"/>
      <c r="T389" s="131"/>
      <c r="U389" s="130"/>
      <c r="V389" s="564"/>
      <c r="W389" s="564"/>
      <c r="X389" s="626"/>
      <c r="Y389" s="564"/>
      <c r="Z389" s="564"/>
      <c r="AA389" s="564"/>
      <c r="AB389" s="567"/>
      <c r="AC389" s="566"/>
      <c r="AD389" s="566"/>
      <c r="AE389" s="566"/>
      <c r="AF389" s="590"/>
      <c r="AG389" s="694"/>
      <c r="AH389" s="796"/>
      <c r="AI389" s="910"/>
      <c r="AJ389" s="796"/>
      <c r="AK389" s="800"/>
      <c r="AL389" s="800"/>
      <c r="AM389" s="800"/>
      <c r="AN389" s="794"/>
      <c r="AO389" s="586"/>
      <c r="AP389" s="799"/>
      <c r="AQ389" s="627"/>
      <c r="AR389" s="627"/>
      <c r="AS389" s="810"/>
      <c r="AT389" s="623"/>
      <c r="AU389" s="597"/>
      <c r="AV389" s="597"/>
      <c r="AW389" s="597"/>
      <c r="AX389" s="597"/>
    </row>
    <row r="390" spans="1:50" ht="15" hidden="1" customHeight="1">
      <c r="A390" s="626">
        <v>20</v>
      </c>
      <c r="B390" s="600" t="s">
        <v>731</v>
      </c>
      <c r="C390" s="607" t="s">
        <v>732</v>
      </c>
      <c r="D390" s="607" t="s">
        <v>733</v>
      </c>
      <c r="E390" s="586" t="s">
        <v>734</v>
      </c>
      <c r="F390" s="586" t="s">
        <v>334</v>
      </c>
      <c r="G390" s="591" t="s">
        <v>735</v>
      </c>
      <c r="H390" s="586" t="s">
        <v>736</v>
      </c>
      <c r="I390" s="588" t="s">
        <v>337</v>
      </c>
      <c r="J390" s="586" t="s">
        <v>338</v>
      </c>
      <c r="K390" s="82" t="s">
        <v>339</v>
      </c>
      <c r="L390" s="88" t="s">
        <v>340</v>
      </c>
      <c r="M390" s="595">
        <v>13</v>
      </c>
      <c r="N390" s="572" t="s">
        <v>511</v>
      </c>
      <c r="O390" s="574" t="s">
        <v>512</v>
      </c>
      <c r="P390" s="573" t="s">
        <v>341</v>
      </c>
      <c r="Q390" s="575" t="s">
        <v>737</v>
      </c>
      <c r="R390" s="586" t="s">
        <v>343</v>
      </c>
      <c r="S390" s="130" t="s">
        <v>344</v>
      </c>
      <c r="T390" s="131" t="s">
        <v>345</v>
      </c>
      <c r="U390" s="130">
        <v>15</v>
      </c>
      <c r="V390" s="564">
        <v>100</v>
      </c>
      <c r="W390" s="564" t="s">
        <v>346</v>
      </c>
      <c r="X390" s="626" t="s">
        <v>346</v>
      </c>
      <c r="Y390" s="564" t="s">
        <v>346</v>
      </c>
      <c r="Z390" s="564">
        <v>100</v>
      </c>
      <c r="AA390" s="564">
        <v>100</v>
      </c>
      <c r="AB390" s="565" t="s">
        <v>38</v>
      </c>
      <c r="AC390" s="565">
        <v>1</v>
      </c>
      <c r="AD390" s="565">
        <v>0</v>
      </c>
      <c r="AE390" s="565">
        <v>1</v>
      </c>
      <c r="AF390" s="586" t="s">
        <v>738</v>
      </c>
      <c r="AG390" s="801" t="s">
        <v>739</v>
      </c>
      <c r="AH390" s="796" t="s">
        <v>346</v>
      </c>
      <c r="AI390" s="801" t="s">
        <v>349</v>
      </c>
      <c r="AJ390" s="796" t="s">
        <v>350</v>
      </c>
      <c r="AK390" s="800" t="s">
        <v>338</v>
      </c>
      <c r="AL390" s="800" t="s">
        <v>633</v>
      </c>
      <c r="AM390" s="800" t="s">
        <v>511</v>
      </c>
      <c r="AN390" s="873" t="s">
        <v>512</v>
      </c>
      <c r="AO390" s="586" t="s">
        <v>341</v>
      </c>
      <c r="AP390" s="802" t="s">
        <v>740</v>
      </c>
      <c r="AQ390" s="627">
        <v>45292</v>
      </c>
      <c r="AR390" s="627">
        <v>45657</v>
      </c>
      <c r="AS390" s="810" t="s">
        <v>721</v>
      </c>
      <c r="AT390" s="811" t="s">
        <v>741</v>
      </c>
      <c r="AU390" s="597"/>
      <c r="AV390" s="597"/>
      <c r="AW390" s="597"/>
      <c r="AX390" s="597"/>
    </row>
    <row r="391" spans="1:50" hidden="1">
      <c r="A391" s="626"/>
      <c r="B391" s="600"/>
      <c r="C391" s="608"/>
      <c r="D391" s="608"/>
      <c r="E391" s="586"/>
      <c r="F391" s="586"/>
      <c r="G391" s="591"/>
      <c r="H391" s="586"/>
      <c r="I391" s="589"/>
      <c r="J391" s="586"/>
      <c r="K391" s="82" t="s">
        <v>354</v>
      </c>
      <c r="L391" s="88" t="s">
        <v>340</v>
      </c>
      <c r="M391" s="595"/>
      <c r="N391" s="572"/>
      <c r="O391" s="574"/>
      <c r="P391" s="573"/>
      <c r="Q391" s="575"/>
      <c r="R391" s="586"/>
      <c r="S391" s="130" t="s">
        <v>355</v>
      </c>
      <c r="T391" s="131" t="s">
        <v>356</v>
      </c>
      <c r="U391" s="130">
        <v>15</v>
      </c>
      <c r="V391" s="564"/>
      <c r="W391" s="564"/>
      <c r="X391" s="626"/>
      <c r="Y391" s="564"/>
      <c r="Z391" s="564"/>
      <c r="AA391" s="564"/>
      <c r="AB391" s="566"/>
      <c r="AC391" s="566"/>
      <c r="AD391" s="566"/>
      <c r="AE391" s="566"/>
      <c r="AF391" s="586"/>
      <c r="AG391" s="801"/>
      <c r="AH391" s="796"/>
      <c r="AI391" s="801"/>
      <c r="AJ391" s="796"/>
      <c r="AK391" s="800"/>
      <c r="AL391" s="800"/>
      <c r="AM391" s="800"/>
      <c r="AN391" s="874"/>
      <c r="AO391" s="586"/>
      <c r="AP391" s="802"/>
      <c r="AQ391" s="627"/>
      <c r="AR391" s="627"/>
      <c r="AS391" s="810"/>
      <c r="AT391" s="811"/>
      <c r="AU391" s="597"/>
      <c r="AV391" s="597"/>
      <c r="AW391" s="597"/>
      <c r="AX391" s="597"/>
    </row>
    <row r="392" spans="1:50" hidden="1">
      <c r="A392" s="626"/>
      <c r="B392" s="600"/>
      <c r="C392" s="608"/>
      <c r="D392" s="608"/>
      <c r="E392" s="586"/>
      <c r="F392" s="586"/>
      <c r="G392" s="591"/>
      <c r="H392" s="586"/>
      <c r="I392" s="589"/>
      <c r="J392" s="586"/>
      <c r="K392" s="82" t="s">
        <v>358</v>
      </c>
      <c r="L392" s="88" t="s">
        <v>359</v>
      </c>
      <c r="M392" s="595"/>
      <c r="N392" s="572"/>
      <c r="O392" s="574"/>
      <c r="P392" s="573"/>
      <c r="Q392" s="575"/>
      <c r="R392" s="586"/>
      <c r="S392" s="130" t="s">
        <v>360</v>
      </c>
      <c r="T392" s="131" t="s">
        <v>361</v>
      </c>
      <c r="U392" s="130">
        <v>15</v>
      </c>
      <c r="V392" s="564"/>
      <c r="W392" s="564"/>
      <c r="X392" s="626"/>
      <c r="Y392" s="564"/>
      <c r="Z392" s="564"/>
      <c r="AA392" s="564"/>
      <c r="AB392" s="566"/>
      <c r="AC392" s="566"/>
      <c r="AD392" s="566"/>
      <c r="AE392" s="566"/>
      <c r="AF392" s="586"/>
      <c r="AG392" s="801"/>
      <c r="AH392" s="796"/>
      <c r="AI392" s="801"/>
      <c r="AJ392" s="796"/>
      <c r="AK392" s="800"/>
      <c r="AL392" s="800"/>
      <c r="AM392" s="800"/>
      <c r="AN392" s="874"/>
      <c r="AO392" s="586"/>
      <c r="AP392" s="802"/>
      <c r="AQ392" s="627"/>
      <c r="AR392" s="627"/>
      <c r="AS392" s="810"/>
      <c r="AT392" s="811"/>
      <c r="AU392" s="597"/>
      <c r="AV392" s="597"/>
      <c r="AW392" s="597"/>
      <c r="AX392" s="597"/>
    </row>
    <row r="393" spans="1:50" hidden="1">
      <c r="A393" s="626"/>
      <c r="B393" s="600"/>
      <c r="C393" s="608"/>
      <c r="D393" s="608"/>
      <c r="E393" s="586"/>
      <c r="F393" s="586"/>
      <c r="G393" s="591"/>
      <c r="H393" s="586"/>
      <c r="I393" s="589"/>
      <c r="J393" s="586"/>
      <c r="K393" s="82" t="s">
        <v>363</v>
      </c>
      <c r="L393" s="88" t="s">
        <v>359</v>
      </c>
      <c r="M393" s="595"/>
      <c r="N393" s="572"/>
      <c r="O393" s="574"/>
      <c r="P393" s="573"/>
      <c r="Q393" s="575"/>
      <c r="R393" s="586"/>
      <c r="S393" s="130" t="s">
        <v>364</v>
      </c>
      <c r="T393" s="131" t="s">
        <v>365</v>
      </c>
      <c r="U393" s="130">
        <v>15</v>
      </c>
      <c r="V393" s="564"/>
      <c r="W393" s="564"/>
      <c r="X393" s="626"/>
      <c r="Y393" s="564"/>
      <c r="Z393" s="564"/>
      <c r="AA393" s="564"/>
      <c r="AB393" s="566"/>
      <c r="AC393" s="566"/>
      <c r="AD393" s="566"/>
      <c r="AE393" s="566"/>
      <c r="AF393" s="586"/>
      <c r="AG393" s="801"/>
      <c r="AH393" s="796"/>
      <c r="AI393" s="801"/>
      <c r="AJ393" s="796"/>
      <c r="AK393" s="800"/>
      <c r="AL393" s="800"/>
      <c r="AM393" s="800"/>
      <c r="AN393" s="874"/>
      <c r="AO393" s="586"/>
      <c r="AP393" s="802"/>
      <c r="AQ393" s="627"/>
      <c r="AR393" s="627"/>
      <c r="AS393" s="810"/>
      <c r="AT393" s="811"/>
      <c r="AU393" s="597"/>
      <c r="AV393" s="597"/>
      <c r="AW393" s="597"/>
      <c r="AX393" s="597"/>
    </row>
    <row r="394" spans="1:50" hidden="1">
      <c r="A394" s="626"/>
      <c r="B394" s="600"/>
      <c r="C394" s="608"/>
      <c r="D394" s="608"/>
      <c r="E394" s="586"/>
      <c r="F394" s="586"/>
      <c r="G394" s="591"/>
      <c r="H394" s="586"/>
      <c r="I394" s="589"/>
      <c r="J394" s="586"/>
      <c r="K394" s="82" t="s">
        <v>367</v>
      </c>
      <c r="L394" s="88" t="s">
        <v>340</v>
      </c>
      <c r="M394" s="595"/>
      <c r="N394" s="572"/>
      <c r="O394" s="574"/>
      <c r="P394" s="573"/>
      <c r="Q394" s="575"/>
      <c r="R394" s="586"/>
      <c r="S394" s="130" t="s">
        <v>368</v>
      </c>
      <c r="T394" s="131" t="s">
        <v>369</v>
      </c>
      <c r="U394" s="130">
        <v>15</v>
      </c>
      <c r="V394" s="564"/>
      <c r="W394" s="564"/>
      <c r="X394" s="626"/>
      <c r="Y394" s="564"/>
      <c r="Z394" s="564"/>
      <c r="AA394" s="564"/>
      <c r="AB394" s="566"/>
      <c r="AC394" s="566"/>
      <c r="AD394" s="566"/>
      <c r="AE394" s="566"/>
      <c r="AF394" s="586"/>
      <c r="AG394" s="801"/>
      <c r="AH394" s="796"/>
      <c r="AI394" s="801"/>
      <c r="AJ394" s="796"/>
      <c r="AK394" s="800"/>
      <c r="AL394" s="800"/>
      <c r="AM394" s="800"/>
      <c r="AN394" s="874"/>
      <c r="AO394" s="586"/>
      <c r="AP394" s="802"/>
      <c r="AQ394" s="627"/>
      <c r="AR394" s="627"/>
      <c r="AS394" s="810"/>
      <c r="AT394" s="811"/>
      <c r="AU394" s="597"/>
      <c r="AV394" s="597"/>
      <c r="AW394" s="597"/>
      <c r="AX394" s="597"/>
    </row>
    <row r="395" spans="1:50" hidden="1">
      <c r="A395" s="626"/>
      <c r="B395" s="600"/>
      <c r="C395" s="608"/>
      <c r="D395" s="608"/>
      <c r="E395" s="586"/>
      <c r="F395" s="586"/>
      <c r="G395" s="591"/>
      <c r="H395" s="586"/>
      <c r="I395" s="589"/>
      <c r="J395" s="586"/>
      <c r="K395" s="82" t="s">
        <v>371</v>
      </c>
      <c r="L395" s="88" t="s">
        <v>340</v>
      </c>
      <c r="M395" s="595"/>
      <c r="N395" s="572"/>
      <c r="O395" s="574"/>
      <c r="P395" s="573"/>
      <c r="Q395" s="575"/>
      <c r="R395" s="586"/>
      <c r="S395" s="130" t="s">
        <v>372</v>
      </c>
      <c r="T395" s="131" t="s">
        <v>373</v>
      </c>
      <c r="U395" s="130">
        <v>15</v>
      </c>
      <c r="V395" s="564"/>
      <c r="W395" s="564"/>
      <c r="X395" s="626"/>
      <c r="Y395" s="564"/>
      <c r="Z395" s="564"/>
      <c r="AA395" s="564"/>
      <c r="AB395" s="566"/>
      <c r="AC395" s="566"/>
      <c r="AD395" s="566"/>
      <c r="AE395" s="566"/>
      <c r="AF395" s="586"/>
      <c r="AG395" s="801"/>
      <c r="AH395" s="796"/>
      <c r="AI395" s="801"/>
      <c r="AJ395" s="796"/>
      <c r="AK395" s="800"/>
      <c r="AL395" s="800"/>
      <c r="AM395" s="800"/>
      <c r="AN395" s="874"/>
      <c r="AO395" s="586"/>
      <c r="AP395" s="802"/>
      <c r="AQ395" s="627"/>
      <c r="AR395" s="627"/>
      <c r="AS395" s="810"/>
      <c r="AT395" s="811"/>
      <c r="AU395" s="597"/>
      <c r="AV395" s="597"/>
      <c r="AW395" s="597"/>
      <c r="AX395" s="597"/>
    </row>
    <row r="396" spans="1:50" hidden="1">
      <c r="A396" s="626"/>
      <c r="B396" s="600"/>
      <c r="C396" s="608"/>
      <c r="D396" s="608"/>
      <c r="E396" s="586"/>
      <c r="F396" s="586"/>
      <c r="G396" s="591"/>
      <c r="H396" s="586"/>
      <c r="I396" s="589"/>
      <c r="J396" s="586"/>
      <c r="K396" s="82" t="s">
        <v>375</v>
      </c>
      <c r="L396" s="88" t="s">
        <v>340</v>
      </c>
      <c r="M396" s="595"/>
      <c r="N396" s="572"/>
      <c r="O396" s="574"/>
      <c r="P396" s="573"/>
      <c r="Q396" s="575"/>
      <c r="R396" s="586"/>
      <c r="S396" s="130" t="s">
        <v>376</v>
      </c>
      <c r="T396" s="131" t="s">
        <v>377</v>
      </c>
      <c r="U396" s="130">
        <v>10</v>
      </c>
      <c r="V396" s="564"/>
      <c r="W396" s="564"/>
      <c r="X396" s="626"/>
      <c r="Y396" s="564"/>
      <c r="Z396" s="564"/>
      <c r="AA396" s="564"/>
      <c r="AB396" s="566"/>
      <c r="AC396" s="566"/>
      <c r="AD396" s="566"/>
      <c r="AE396" s="566"/>
      <c r="AF396" s="586"/>
      <c r="AG396" s="801"/>
      <c r="AH396" s="796"/>
      <c r="AI396" s="801"/>
      <c r="AJ396" s="796"/>
      <c r="AK396" s="800"/>
      <c r="AL396" s="800"/>
      <c r="AM396" s="800"/>
      <c r="AN396" s="874"/>
      <c r="AO396" s="586"/>
      <c r="AP396" s="802"/>
      <c r="AQ396" s="627"/>
      <c r="AR396" s="627"/>
      <c r="AS396" s="810"/>
      <c r="AT396" s="811"/>
      <c r="AU396" s="597"/>
      <c r="AV396" s="597"/>
      <c r="AW396" s="597"/>
      <c r="AX396" s="597"/>
    </row>
    <row r="397" spans="1:50" ht="30" hidden="1">
      <c r="A397" s="626"/>
      <c r="B397" s="600"/>
      <c r="C397" s="608"/>
      <c r="D397" s="608"/>
      <c r="E397" s="586"/>
      <c r="F397" s="586"/>
      <c r="G397" s="591"/>
      <c r="H397" s="586"/>
      <c r="I397" s="589"/>
      <c r="J397" s="586"/>
      <c r="K397" s="82" t="s">
        <v>379</v>
      </c>
      <c r="L397" s="88" t="s">
        <v>340</v>
      </c>
      <c r="M397" s="595"/>
      <c r="N397" s="572"/>
      <c r="O397" s="574"/>
      <c r="P397" s="573"/>
      <c r="Q397" s="575"/>
      <c r="R397" s="586"/>
      <c r="S397" s="564"/>
      <c r="T397" s="626"/>
      <c r="U397" s="564"/>
      <c r="V397" s="564"/>
      <c r="W397" s="564"/>
      <c r="X397" s="626"/>
      <c r="Y397" s="564"/>
      <c r="Z397" s="564"/>
      <c r="AA397" s="564"/>
      <c r="AB397" s="566"/>
      <c r="AC397" s="566"/>
      <c r="AD397" s="566"/>
      <c r="AE397" s="566"/>
      <c r="AF397" s="586"/>
      <c r="AG397" s="801"/>
      <c r="AH397" s="796"/>
      <c r="AI397" s="801"/>
      <c r="AJ397" s="796"/>
      <c r="AK397" s="800"/>
      <c r="AL397" s="800"/>
      <c r="AM397" s="800"/>
      <c r="AN397" s="874"/>
      <c r="AO397" s="586"/>
      <c r="AP397" s="802"/>
      <c r="AQ397" s="627"/>
      <c r="AR397" s="627"/>
      <c r="AS397" s="810"/>
      <c r="AT397" s="811"/>
      <c r="AU397" s="597"/>
      <c r="AV397" s="597"/>
      <c r="AW397" s="597"/>
      <c r="AX397" s="597"/>
    </row>
    <row r="398" spans="1:50" hidden="1">
      <c r="A398" s="626"/>
      <c r="B398" s="600"/>
      <c r="C398" s="608"/>
      <c r="D398" s="608"/>
      <c r="E398" s="586"/>
      <c r="F398" s="586"/>
      <c r="G398" s="591"/>
      <c r="H398" s="586"/>
      <c r="I398" s="589"/>
      <c r="J398" s="586"/>
      <c r="K398" s="82" t="s">
        <v>381</v>
      </c>
      <c r="L398" s="88" t="s">
        <v>359</v>
      </c>
      <c r="M398" s="595"/>
      <c r="N398" s="572"/>
      <c r="O398" s="574"/>
      <c r="P398" s="573"/>
      <c r="Q398" s="575"/>
      <c r="R398" s="586"/>
      <c r="S398" s="564"/>
      <c r="T398" s="626"/>
      <c r="U398" s="564"/>
      <c r="V398" s="564"/>
      <c r="W398" s="564"/>
      <c r="X398" s="626"/>
      <c r="Y398" s="564"/>
      <c r="Z398" s="564"/>
      <c r="AA398" s="564"/>
      <c r="AB398" s="566"/>
      <c r="AC398" s="566"/>
      <c r="AD398" s="566"/>
      <c r="AE398" s="566"/>
      <c r="AF398" s="586"/>
      <c r="AG398" s="801"/>
      <c r="AH398" s="796"/>
      <c r="AI398" s="801"/>
      <c r="AJ398" s="796"/>
      <c r="AK398" s="800"/>
      <c r="AL398" s="800"/>
      <c r="AM398" s="800"/>
      <c r="AN398" s="874"/>
      <c r="AO398" s="586"/>
      <c r="AP398" s="802"/>
      <c r="AQ398" s="627"/>
      <c r="AR398" s="627"/>
      <c r="AS398" s="810"/>
      <c r="AT398" s="811"/>
      <c r="AU398" s="597"/>
      <c r="AV398" s="597"/>
      <c r="AW398" s="597"/>
      <c r="AX398" s="597"/>
    </row>
    <row r="399" spans="1:50" hidden="1">
      <c r="A399" s="626"/>
      <c r="B399" s="600"/>
      <c r="C399" s="608"/>
      <c r="D399" s="608"/>
      <c r="E399" s="586"/>
      <c r="F399" s="586"/>
      <c r="G399" s="591"/>
      <c r="H399" s="586"/>
      <c r="I399" s="589"/>
      <c r="J399" s="586"/>
      <c r="K399" s="82" t="s">
        <v>385</v>
      </c>
      <c r="L399" s="88" t="s">
        <v>340</v>
      </c>
      <c r="M399" s="595"/>
      <c r="N399" s="572"/>
      <c r="O399" s="574"/>
      <c r="P399" s="573"/>
      <c r="Q399" s="575"/>
      <c r="R399" s="586"/>
      <c r="S399" s="564"/>
      <c r="T399" s="626"/>
      <c r="U399" s="564"/>
      <c r="V399" s="564"/>
      <c r="W399" s="564"/>
      <c r="X399" s="626"/>
      <c r="Y399" s="564"/>
      <c r="Z399" s="564"/>
      <c r="AA399" s="564"/>
      <c r="AB399" s="566"/>
      <c r="AC399" s="566"/>
      <c r="AD399" s="566"/>
      <c r="AE399" s="566"/>
      <c r="AF399" s="586"/>
      <c r="AG399" s="801"/>
      <c r="AH399" s="796"/>
      <c r="AI399" s="801"/>
      <c r="AJ399" s="796"/>
      <c r="AK399" s="800"/>
      <c r="AL399" s="800"/>
      <c r="AM399" s="800"/>
      <c r="AN399" s="874"/>
      <c r="AO399" s="586"/>
      <c r="AP399" s="802"/>
      <c r="AQ399" s="627"/>
      <c r="AR399" s="627"/>
      <c r="AS399" s="810"/>
      <c r="AT399" s="811"/>
      <c r="AU399" s="597"/>
      <c r="AV399" s="597"/>
      <c r="AW399" s="597"/>
      <c r="AX399" s="597"/>
    </row>
    <row r="400" spans="1:50" hidden="1">
      <c r="A400" s="626"/>
      <c r="B400" s="600"/>
      <c r="C400" s="608"/>
      <c r="D400" s="608"/>
      <c r="E400" s="586"/>
      <c r="F400" s="586"/>
      <c r="G400" s="591"/>
      <c r="H400" s="586"/>
      <c r="I400" s="589"/>
      <c r="J400" s="586"/>
      <c r="K400" s="82" t="s">
        <v>387</v>
      </c>
      <c r="L400" s="88" t="s">
        <v>340</v>
      </c>
      <c r="M400" s="595"/>
      <c r="N400" s="572"/>
      <c r="O400" s="574"/>
      <c r="P400" s="573"/>
      <c r="Q400" s="575"/>
      <c r="R400" s="586"/>
      <c r="S400" s="564"/>
      <c r="T400" s="626"/>
      <c r="U400" s="564"/>
      <c r="V400" s="564"/>
      <c r="W400" s="564"/>
      <c r="X400" s="626"/>
      <c r="Y400" s="564"/>
      <c r="Z400" s="564"/>
      <c r="AA400" s="564"/>
      <c r="AB400" s="566"/>
      <c r="AC400" s="567"/>
      <c r="AD400" s="567"/>
      <c r="AE400" s="567"/>
      <c r="AF400" s="586"/>
      <c r="AG400" s="801"/>
      <c r="AH400" s="796"/>
      <c r="AI400" s="801"/>
      <c r="AJ400" s="796"/>
      <c r="AK400" s="800"/>
      <c r="AL400" s="800"/>
      <c r="AM400" s="800"/>
      <c r="AN400" s="874"/>
      <c r="AO400" s="586"/>
      <c r="AP400" s="802"/>
      <c r="AQ400" s="627"/>
      <c r="AR400" s="627"/>
      <c r="AS400" s="810"/>
      <c r="AT400" s="811"/>
      <c r="AU400" s="597"/>
      <c r="AV400" s="597"/>
      <c r="AW400" s="597"/>
      <c r="AX400" s="597"/>
    </row>
    <row r="401" spans="1:50" ht="15" hidden="1" customHeight="1">
      <c r="A401" s="626"/>
      <c r="B401" s="600"/>
      <c r="C401" s="608"/>
      <c r="D401" s="608"/>
      <c r="E401" s="586"/>
      <c r="F401" s="586"/>
      <c r="G401" s="591" t="s">
        <v>742</v>
      </c>
      <c r="H401" s="586"/>
      <c r="I401" s="589"/>
      <c r="J401" s="586"/>
      <c r="K401" s="82" t="s">
        <v>390</v>
      </c>
      <c r="L401" s="88" t="s">
        <v>359</v>
      </c>
      <c r="M401" s="595"/>
      <c r="N401" s="572"/>
      <c r="O401" s="574"/>
      <c r="P401" s="573"/>
      <c r="Q401" s="621"/>
      <c r="R401" s="586"/>
      <c r="S401" s="565"/>
      <c r="T401" s="565"/>
      <c r="U401" s="565"/>
      <c r="V401" s="564"/>
      <c r="W401" s="564"/>
      <c r="X401" s="626"/>
      <c r="Y401" s="564"/>
      <c r="Z401" s="564"/>
      <c r="AA401" s="564"/>
      <c r="AB401" s="565"/>
      <c r="AC401" s="565"/>
      <c r="AD401" s="565"/>
      <c r="AE401" s="565"/>
      <c r="AF401" s="586"/>
      <c r="AG401" s="801"/>
      <c r="AH401" s="796"/>
      <c r="AI401" s="801"/>
      <c r="AJ401" s="796"/>
      <c r="AK401" s="800"/>
      <c r="AL401" s="800"/>
      <c r="AM401" s="800"/>
      <c r="AN401" s="874"/>
      <c r="AO401" s="586"/>
      <c r="AP401" s="802"/>
      <c r="AQ401" s="627"/>
      <c r="AR401" s="627"/>
      <c r="AS401" s="810"/>
      <c r="AT401" s="811" t="s">
        <v>743</v>
      </c>
      <c r="AU401" s="597"/>
      <c r="AV401" s="597"/>
      <c r="AW401" s="597"/>
      <c r="AX401" s="597"/>
    </row>
    <row r="402" spans="1:50" hidden="1">
      <c r="A402" s="626"/>
      <c r="B402" s="600"/>
      <c r="C402" s="608"/>
      <c r="D402" s="608"/>
      <c r="E402" s="586"/>
      <c r="F402" s="586"/>
      <c r="G402" s="591"/>
      <c r="H402" s="586"/>
      <c r="I402" s="589"/>
      <c r="J402" s="586"/>
      <c r="K402" s="83" t="s">
        <v>395</v>
      </c>
      <c r="L402" s="88" t="s">
        <v>340</v>
      </c>
      <c r="M402" s="595"/>
      <c r="N402" s="572"/>
      <c r="O402" s="574"/>
      <c r="P402" s="573"/>
      <c r="Q402" s="622"/>
      <c r="R402" s="586"/>
      <c r="S402" s="566"/>
      <c r="T402" s="566"/>
      <c r="U402" s="566"/>
      <c r="V402" s="564"/>
      <c r="W402" s="564"/>
      <c r="X402" s="626"/>
      <c r="Y402" s="564"/>
      <c r="Z402" s="564"/>
      <c r="AA402" s="564"/>
      <c r="AB402" s="566"/>
      <c r="AC402" s="566"/>
      <c r="AD402" s="566"/>
      <c r="AE402" s="566"/>
      <c r="AF402" s="586"/>
      <c r="AG402" s="801"/>
      <c r="AH402" s="796"/>
      <c r="AI402" s="801"/>
      <c r="AJ402" s="796"/>
      <c r="AK402" s="800"/>
      <c r="AL402" s="800"/>
      <c r="AM402" s="800"/>
      <c r="AN402" s="874"/>
      <c r="AO402" s="586"/>
      <c r="AP402" s="802"/>
      <c r="AQ402" s="627"/>
      <c r="AR402" s="627"/>
      <c r="AS402" s="810"/>
      <c r="AT402" s="811"/>
      <c r="AU402" s="597"/>
      <c r="AV402" s="597"/>
      <c r="AW402" s="597"/>
      <c r="AX402" s="597"/>
    </row>
    <row r="403" spans="1:50" hidden="1">
      <c r="A403" s="626"/>
      <c r="B403" s="600"/>
      <c r="C403" s="625" t="s">
        <v>744</v>
      </c>
      <c r="D403" s="625" t="s">
        <v>745</v>
      </c>
      <c r="E403" s="586"/>
      <c r="F403" s="586"/>
      <c r="G403" s="591"/>
      <c r="H403" s="586"/>
      <c r="I403" s="589"/>
      <c r="J403" s="586"/>
      <c r="K403" s="83" t="s">
        <v>397</v>
      </c>
      <c r="L403" s="88" t="s">
        <v>340</v>
      </c>
      <c r="M403" s="595"/>
      <c r="N403" s="572"/>
      <c r="O403" s="574"/>
      <c r="P403" s="573"/>
      <c r="Q403" s="622"/>
      <c r="R403" s="586"/>
      <c r="S403" s="566"/>
      <c r="T403" s="566"/>
      <c r="U403" s="566"/>
      <c r="V403" s="564"/>
      <c r="W403" s="564"/>
      <c r="X403" s="626"/>
      <c r="Y403" s="564"/>
      <c r="Z403" s="564"/>
      <c r="AA403" s="564"/>
      <c r="AB403" s="566"/>
      <c r="AC403" s="566"/>
      <c r="AD403" s="566"/>
      <c r="AE403" s="566"/>
      <c r="AF403" s="586"/>
      <c r="AG403" s="801"/>
      <c r="AH403" s="796"/>
      <c r="AI403" s="801"/>
      <c r="AJ403" s="796"/>
      <c r="AK403" s="800"/>
      <c r="AL403" s="800"/>
      <c r="AM403" s="800"/>
      <c r="AN403" s="874"/>
      <c r="AO403" s="586"/>
      <c r="AP403" s="802"/>
      <c r="AQ403" s="627"/>
      <c r="AR403" s="627"/>
      <c r="AS403" s="810"/>
      <c r="AT403" s="811"/>
      <c r="AU403" s="597"/>
      <c r="AV403" s="597"/>
      <c r="AW403" s="597"/>
      <c r="AX403" s="597"/>
    </row>
    <row r="404" spans="1:50" hidden="1">
      <c r="A404" s="626"/>
      <c r="B404" s="600"/>
      <c r="C404" s="593"/>
      <c r="D404" s="593"/>
      <c r="E404" s="586"/>
      <c r="F404" s="586"/>
      <c r="G404" s="591"/>
      <c r="H404" s="586"/>
      <c r="I404" s="589"/>
      <c r="J404" s="586"/>
      <c r="K404" s="83" t="s">
        <v>398</v>
      </c>
      <c r="L404" s="88" t="s">
        <v>340</v>
      </c>
      <c r="M404" s="595"/>
      <c r="N404" s="572"/>
      <c r="O404" s="574"/>
      <c r="P404" s="573"/>
      <c r="Q404" s="622"/>
      <c r="R404" s="586"/>
      <c r="S404" s="566"/>
      <c r="T404" s="566"/>
      <c r="U404" s="566"/>
      <c r="V404" s="564"/>
      <c r="W404" s="564"/>
      <c r="X404" s="626"/>
      <c r="Y404" s="564"/>
      <c r="Z404" s="564"/>
      <c r="AA404" s="564"/>
      <c r="AB404" s="566"/>
      <c r="AC404" s="566"/>
      <c r="AD404" s="566"/>
      <c r="AE404" s="566"/>
      <c r="AF404" s="586"/>
      <c r="AG404" s="801"/>
      <c r="AH404" s="796"/>
      <c r="AI404" s="801"/>
      <c r="AJ404" s="796"/>
      <c r="AK404" s="800"/>
      <c r="AL404" s="800"/>
      <c r="AM404" s="800"/>
      <c r="AN404" s="874"/>
      <c r="AO404" s="586"/>
      <c r="AP404" s="802"/>
      <c r="AQ404" s="627"/>
      <c r="AR404" s="627"/>
      <c r="AS404" s="810"/>
      <c r="AT404" s="811"/>
      <c r="AU404" s="597"/>
      <c r="AV404" s="597"/>
      <c r="AW404" s="597"/>
      <c r="AX404" s="597"/>
    </row>
    <row r="405" spans="1:50" hidden="1">
      <c r="A405" s="626"/>
      <c r="B405" s="600"/>
      <c r="C405" s="593"/>
      <c r="D405" s="593"/>
      <c r="E405" s="586"/>
      <c r="F405" s="586"/>
      <c r="G405" s="591"/>
      <c r="H405" s="586"/>
      <c r="I405" s="589"/>
      <c r="J405" s="586"/>
      <c r="K405" s="83" t="s">
        <v>399</v>
      </c>
      <c r="L405" s="88" t="s">
        <v>359</v>
      </c>
      <c r="M405" s="595"/>
      <c r="N405" s="572"/>
      <c r="O405" s="574"/>
      <c r="P405" s="573"/>
      <c r="Q405" s="622"/>
      <c r="R405" s="586"/>
      <c r="S405" s="566"/>
      <c r="T405" s="566"/>
      <c r="U405" s="566"/>
      <c r="V405" s="564"/>
      <c r="W405" s="564"/>
      <c r="X405" s="626"/>
      <c r="Y405" s="564"/>
      <c r="Z405" s="564"/>
      <c r="AA405" s="564"/>
      <c r="AB405" s="566"/>
      <c r="AC405" s="566"/>
      <c r="AD405" s="566"/>
      <c r="AE405" s="566"/>
      <c r="AF405" s="586"/>
      <c r="AG405" s="801"/>
      <c r="AH405" s="796"/>
      <c r="AI405" s="801"/>
      <c r="AJ405" s="796"/>
      <c r="AK405" s="800"/>
      <c r="AL405" s="800"/>
      <c r="AM405" s="800"/>
      <c r="AN405" s="874"/>
      <c r="AO405" s="586"/>
      <c r="AP405" s="802"/>
      <c r="AQ405" s="627"/>
      <c r="AR405" s="627"/>
      <c r="AS405" s="810"/>
      <c r="AT405" s="811"/>
      <c r="AU405" s="597"/>
      <c r="AV405" s="597"/>
      <c r="AW405" s="597"/>
      <c r="AX405" s="597"/>
    </row>
    <row r="406" spans="1:50" hidden="1">
      <c r="A406" s="626"/>
      <c r="B406" s="600"/>
      <c r="C406" s="593"/>
      <c r="D406" s="593"/>
      <c r="E406" s="586"/>
      <c r="F406" s="586"/>
      <c r="G406" s="591"/>
      <c r="H406" s="586"/>
      <c r="I406" s="589"/>
      <c r="J406" s="586"/>
      <c r="K406" s="83" t="s">
        <v>400</v>
      </c>
      <c r="L406" s="88" t="s">
        <v>340</v>
      </c>
      <c r="M406" s="595"/>
      <c r="N406" s="572"/>
      <c r="O406" s="574"/>
      <c r="P406" s="573"/>
      <c r="Q406" s="622"/>
      <c r="R406" s="586"/>
      <c r="S406" s="566"/>
      <c r="T406" s="566"/>
      <c r="U406" s="566"/>
      <c r="V406" s="564"/>
      <c r="W406" s="564"/>
      <c r="X406" s="626"/>
      <c r="Y406" s="564"/>
      <c r="Z406" s="564"/>
      <c r="AA406" s="564"/>
      <c r="AB406" s="566"/>
      <c r="AC406" s="566"/>
      <c r="AD406" s="566"/>
      <c r="AE406" s="566"/>
      <c r="AF406" s="586"/>
      <c r="AG406" s="801"/>
      <c r="AH406" s="796"/>
      <c r="AI406" s="801"/>
      <c r="AJ406" s="796"/>
      <c r="AK406" s="800"/>
      <c r="AL406" s="800"/>
      <c r="AM406" s="800"/>
      <c r="AN406" s="874"/>
      <c r="AO406" s="586"/>
      <c r="AP406" s="802"/>
      <c r="AQ406" s="627"/>
      <c r="AR406" s="627"/>
      <c r="AS406" s="810"/>
      <c r="AT406" s="811"/>
      <c r="AU406" s="597"/>
      <c r="AV406" s="597"/>
      <c r="AW406" s="597"/>
      <c r="AX406" s="597"/>
    </row>
    <row r="407" spans="1:50" hidden="1">
      <c r="A407" s="626"/>
      <c r="B407" s="600"/>
      <c r="C407" s="593"/>
      <c r="D407" s="593"/>
      <c r="E407" s="586"/>
      <c r="F407" s="586"/>
      <c r="G407" s="591"/>
      <c r="H407" s="586"/>
      <c r="I407" s="589"/>
      <c r="J407" s="586"/>
      <c r="K407" s="83" t="s">
        <v>401</v>
      </c>
      <c r="L407" s="88" t="s">
        <v>340</v>
      </c>
      <c r="M407" s="595"/>
      <c r="N407" s="572"/>
      <c r="O407" s="574"/>
      <c r="P407" s="573"/>
      <c r="Q407" s="622"/>
      <c r="R407" s="586"/>
      <c r="S407" s="566"/>
      <c r="T407" s="566"/>
      <c r="U407" s="566"/>
      <c r="V407" s="564"/>
      <c r="W407" s="564"/>
      <c r="X407" s="626"/>
      <c r="Y407" s="564"/>
      <c r="Z407" s="564"/>
      <c r="AA407" s="564"/>
      <c r="AB407" s="566"/>
      <c r="AC407" s="566"/>
      <c r="AD407" s="566"/>
      <c r="AE407" s="566"/>
      <c r="AF407" s="586"/>
      <c r="AG407" s="801"/>
      <c r="AH407" s="796"/>
      <c r="AI407" s="801"/>
      <c r="AJ407" s="796"/>
      <c r="AK407" s="800"/>
      <c r="AL407" s="800"/>
      <c r="AM407" s="800"/>
      <c r="AN407" s="874"/>
      <c r="AO407" s="586"/>
      <c r="AP407" s="802"/>
      <c r="AQ407" s="627"/>
      <c r="AR407" s="627"/>
      <c r="AS407" s="810"/>
      <c r="AT407" s="811"/>
      <c r="AU407" s="597"/>
      <c r="AV407" s="597"/>
      <c r="AW407" s="597"/>
      <c r="AX407" s="597"/>
    </row>
    <row r="408" spans="1:50" ht="80.25" hidden="1" customHeight="1">
      <c r="A408" s="626"/>
      <c r="B408" s="600"/>
      <c r="C408" s="593"/>
      <c r="D408" s="593"/>
      <c r="E408" s="586"/>
      <c r="F408" s="586"/>
      <c r="G408" s="591"/>
      <c r="H408" s="586"/>
      <c r="I408" s="589"/>
      <c r="J408" s="586"/>
      <c r="K408" s="83" t="s">
        <v>402</v>
      </c>
      <c r="L408" s="88" t="s">
        <v>359</v>
      </c>
      <c r="M408" s="595"/>
      <c r="N408" s="572"/>
      <c r="O408" s="574"/>
      <c r="P408" s="573"/>
      <c r="Q408" s="622"/>
      <c r="R408" s="586"/>
      <c r="S408" s="567"/>
      <c r="T408" s="567"/>
      <c r="U408" s="567"/>
      <c r="V408" s="564"/>
      <c r="W408" s="564"/>
      <c r="X408" s="626"/>
      <c r="Y408" s="564"/>
      <c r="Z408" s="564"/>
      <c r="AA408" s="564"/>
      <c r="AB408" s="566"/>
      <c r="AC408" s="567"/>
      <c r="AD408" s="567"/>
      <c r="AE408" s="567"/>
      <c r="AF408" s="586"/>
      <c r="AG408" s="801"/>
      <c r="AH408" s="796"/>
      <c r="AI408" s="801"/>
      <c r="AJ408" s="796"/>
      <c r="AK408" s="800"/>
      <c r="AL408" s="800"/>
      <c r="AM408" s="800"/>
      <c r="AN408" s="874"/>
      <c r="AO408" s="586"/>
      <c r="AP408" s="802"/>
      <c r="AQ408" s="627"/>
      <c r="AR408" s="627"/>
      <c r="AS408" s="810"/>
      <c r="AT408" s="811"/>
      <c r="AU408" s="597"/>
      <c r="AV408" s="597"/>
      <c r="AW408" s="597"/>
      <c r="AX408" s="597"/>
    </row>
    <row r="409" spans="1:50" hidden="1">
      <c r="A409" s="626"/>
      <c r="B409" s="600"/>
      <c r="C409" s="593"/>
      <c r="D409" s="593"/>
      <c r="E409" s="586"/>
      <c r="F409" s="586"/>
      <c r="G409" s="591"/>
      <c r="H409" s="586"/>
      <c r="I409" s="589"/>
      <c r="J409" s="586"/>
      <c r="K409" s="83"/>
      <c r="L409" s="719"/>
      <c r="M409" s="595"/>
      <c r="N409" s="572"/>
      <c r="O409" s="574"/>
      <c r="P409" s="573"/>
      <c r="Q409" s="622"/>
      <c r="R409" s="586"/>
      <c r="S409" s="565"/>
      <c r="T409" s="565"/>
      <c r="U409" s="565"/>
      <c r="V409" s="564"/>
      <c r="W409" s="564"/>
      <c r="X409" s="626"/>
      <c r="Y409" s="564"/>
      <c r="Z409" s="564"/>
      <c r="AA409" s="564"/>
      <c r="AB409" s="566"/>
      <c r="AC409" s="565"/>
      <c r="AD409" s="565"/>
      <c r="AE409" s="565"/>
      <c r="AF409" s="586"/>
      <c r="AG409" s="801"/>
      <c r="AH409" s="796"/>
      <c r="AI409" s="801"/>
      <c r="AJ409" s="796"/>
      <c r="AK409" s="800"/>
      <c r="AL409" s="800"/>
      <c r="AM409" s="800"/>
      <c r="AN409" s="874"/>
      <c r="AO409" s="586"/>
      <c r="AP409" s="802" t="s">
        <v>746</v>
      </c>
      <c r="AQ409" s="627"/>
      <c r="AR409" s="627"/>
      <c r="AS409" s="810"/>
      <c r="AT409" s="811"/>
      <c r="AU409" s="597"/>
      <c r="AV409" s="597"/>
      <c r="AW409" s="597"/>
      <c r="AX409" s="597"/>
    </row>
    <row r="410" spans="1:50" hidden="1">
      <c r="A410" s="626"/>
      <c r="B410" s="600"/>
      <c r="C410" s="593"/>
      <c r="D410" s="593"/>
      <c r="E410" s="586"/>
      <c r="F410" s="586"/>
      <c r="G410" s="591"/>
      <c r="H410" s="586"/>
      <c r="I410" s="589"/>
      <c r="J410" s="586"/>
      <c r="K410" s="83"/>
      <c r="L410" s="717"/>
      <c r="M410" s="595"/>
      <c r="N410" s="572"/>
      <c r="O410" s="574"/>
      <c r="P410" s="573"/>
      <c r="Q410" s="622"/>
      <c r="R410" s="586"/>
      <c r="S410" s="566"/>
      <c r="T410" s="566"/>
      <c r="U410" s="566"/>
      <c r="V410" s="564"/>
      <c r="W410" s="564"/>
      <c r="X410" s="626"/>
      <c r="Y410" s="564"/>
      <c r="Z410" s="564"/>
      <c r="AA410" s="564"/>
      <c r="AB410" s="566"/>
      <c r="AC410" s="566"/>
      <c r="AD410" s="566"/>
      <c r="AE410" s="566"/>
      <c r="AF410" s="586"/>
      <c r="AG410" s="801"/>
      <c r="AH410" s="796"/>
      <c r="AI410" s="801"/>
      <c r="AJ410" s="796"/>
      <c r="AK410" s="800"/>
      <c r="AL410" s="800"/>
      <c r="AM410" s="800"/>
      <c r="AN410" s="874"/>
      <c r="AO410" s="586"/>
      <c r="AP410" s="802"/>
      <c r="AQ410" s="627"/>
      <c r="AR410" s="627"/>
      <c r="AS410" s="810"/>
      <c r="AT410" s="811"/>
      <c r="AU410" s="597"/>
      <c r="AV410" s="597"/>
      <c r="AW410" s="597"/>
      <c r="AX410" s="597"/>
    </row>
    <row r="411" spans="1:50" hidden="1">
      <c r="A411" s="626"/>
      <c r="B411" s="600"/>
      <c r="C411" s="593"/>
      <c r="D411" s="593"/>
      <c r="E411" s="586"/>
      <c r="F411" s="586"/>
      <c r="G411" s="591"/>
      <c r="H411" s="586"/>
      <c r="I411" s="589"/>
      <c r="J411" s="586"/>
      <c r="K411" s="83"/>
      <c r="L411" s="717"/>
      <c r="M411" s="595"/>
      <c r="N411" s="572"/>
      <c r="O411" s="574"/>
      <c r="P411" s="573"/>
      <c r="Q411" s="622"/>
      <c r="R411" s="586"/>
      <c r="S411" s="566"/>
      <c r="T411" s="566"/>
      <c r="U411" s="566"/>
      <c r="V411" s="564"/>
      <c r="W411" s="564"/>
      <c r="X411" s="626"/>
      <c r="Y411" s="564"/>
      <c r="Z411" s="564"/>
      <c r="AA411" s="564"/>
      <c r="AB411" s="566"/>
      <c r="AC411" s="566"/>
      <c r="AD411" s="566"/>
      <c r="AE411" s="566"/>
      <c r="AF411" s="586"/>
      <c r="AG411" s="801"/>
      <c r="AH411" s="796"/>
      <c r="AI411" s="801"/>
      <c r="AJ411" s="796"/>
      <c r="AK411" s="800"/>
      <c r="AL411" s="800"/>
      <c r="AM411" s="800"/>
      <c r="AN411" s="874"/>
      <c r="AO411" s="586"/>
      <c r="AP411" s="802"/>
      <c r="AQ411" s="627"/>
      <c r="AR411" s="627"/>
      <c r="AS411" s="810"/>
      <c r="AT411" s="811"/>
      <c r="AU411" s="597"/>
      <c r="AV411" s="597"/>
      <c r="AW411" s="597"/>
      <c r="AX411" s="597"/>
    </row>
    <row r="412" spans="1:50" hidden="1">
      <c r="A412" s="626"/>
      <c r="B412" s="600"/>
      <c r="C412" s="593"/>
      <c r="D412" s="593"/>
      <c r="E412" s="586"/>
      <c r="F412" s="586"/>
      <c r="G412" s="591"/>
      <c r="H412" s="586"/>
      <c r="I412" s="589"/>
      <c r="J412" s="586"/>
      <c r="K412" s="83"/>
      <c r="L412" s="717"/>
      <c r="M412" s="595"/>
      <c r="N412" s="572"/>
      <c r="O412" s="574"/>
      <c r="P412" s="573"/>
      <c r="Q412" s="622"/>
      <c r="R412" s="586"/>
      <c r="S412" s="566"/>
      <c r="T412" s="566"/>
      <c r="U412" s="566"/>
      <c r="V412" s="564"/>
      <c r="W412" s="564"/>
      <c r="X412" s="626"/>
      <c r="Y412" s="564"/>
      <c r="Z412" s="564"/>
      <c r="AA412" s="564"/>
      <c r="AB412" s="566"/>
      <c r="AC412" s="566"/>
      <c r="AD412" s="566"/>
      <c r="AE412" s="566"/>
      <c r="AF412" s="586"/>
      <c r="AG412" s="801"/>
      <c r="AH412" s="796"/>
      <c r="AI412" s="801"/>
      <c r="AJ412" s="796"/>
      <c r="AK412" s="800"/>
      <c r="AL412" s="800"/>
      <c r="AM412" s="800"/>
      <c r="AN412" s="874"/>
      <c r="AO412" s="586"/>
      <c r="AP412" s="802"/>
      <c r="AQ412" s="627"/>
      <c r="AR412" s="627"/>
      <c r="AS412" s="810"/>
      <c r="AT412" s="811"/>
      <c r="AU412" s="597"/>
      <c r="AV412" s="597"/>
      <c r="AW412" s="597"/>
      <c r="AX412" s="597"/>
    </row>
    <row r="413" spans="1:50" hidden="1">
      <c r="A413" s="626"/>
      <c r="B413" s="600"/>
      <c r="C413" s="593"/>
      <c r="D413" s="593"/>
      <c r="E413" s="586"/>
      <c r="F413" s="586"/>
      <c r="G413" s="591"/>
      <c r="H413" s="586"/>
      <c r="I413" s="589"/>
      <c r="J413" s="586"/>
      <c r="K413" s="83"/>
      <c r="L413" s="717"/>
      <c r="M413" s="595"/>
      <c r="N413" s="572"/>
      <c r="O413" s="574"/>
      <c r="P413" s="573"/>
      <c r="Q413" s="622"/>
      <c r="R413" s="586"/>
      <c r="S413" s="566"/>
      <c r="T413" s="566"/>
      <c r="U413" s="566"/>
      <c r="V413" s="564"/>
      <c r="W413" s="564"/>
      <c r="X413" s="626"/>
      <c r="Y413" s="564"/>
      <c r="Z413" s="564"/>
      <c r="AA413" s="564"/>
      <c r="AB413" s="566"/>
      <c r="AC413" s="566"/>
      <c r="AD413" s="566"/>
      <c r="AE413" s="566"/>
      <c r="AF413" s="586"/>
      <c r="AG413" s="801"/>
      <c r="AH413" s="796"/>
      <c r="AI413" s="801"/>
      <c r="AJ413" s="796"/>
      <c r="AK413" s="800"/>
      <c r="AL413" s="800"/>
      <c r="AM413" s="800"/>
      <c r="AN413" s="874"/>
      <c r="AO413" s="586"/>
      <c r="AP413" s="802"/>
      <c r="AQ413" s="627"/>
      <c r="AR413" s="627"/>
      <c r="AS413" s="810"/>
      <c r="AT413" s="811"/>
      <c r="AU413" s="597"/>
      <c r="AV413" s="597"/>
      <c r="AW413" s="597"/>
      <c r="AX413" s="597"/>
    </row>
    <row r="414" spans="1:50" hidden="1">
      <c r="A414" s="626"/>
      <c r="B414" s="600"/>
      <c r="C414" s="593"/>
      <c r="D414" s="593"/>
      <c r="E414" s="586"/>
      <c r="F414" s="586"/>
      <c r="G414" s="591"/>
      <c r="H414" s="586"/>
      <c r="I414" s="589"/>
      <c r="J414" s="586"/>
      <c r="K414" s="83"/>
      <c r="L414" s="717"/>
      <c r="M414" s="595"/>
      <c r="N414" s="572"/>
      <c r="O414" s="574"/>
      <c r="P414" s="573"/>
      <c r="Q414" s="622"/>
      <c r="R414" s="586"/>
      <c r="S414" s="566"/>
      <c r="T414" s="566"/>
      <c r="U414" s="566"/>
      <c r="V414" s="564"/>
      <c r="W414" s="564"/>
      <c r="X414" s="626"/>
      <c r="Y414" s="564"/>
      <c r="Z414" s="564"/>
      <c r="AA414" s="564"/>
      <c r="AB414" s="566"/>
      <c r="AC414" s="566"/>
      <c r="AD414" s="566"/>
      <c r="AE414" s="566"/>
      <c r="AF414" s="586"/>
      <c r="AG414" s="801"/>
      <c r="AH414" s="796"/>
      <c r="AI414" s="801"/>
      <c r="AJ414" s="796"/>
      <c r="AK414" s="800"/>
      <c r="AL414" s="800"/>
      <c r="AM414" s="800"/>
      <c r="AN414" s="874"/>
      <c r="AO414" s="586"/>
      <c r="AP414" s="802"/>
      <c r="AQ414" s="627"/>
      <c r="AR414" s="627"/>
      <c r="AS414" s="810"/>
      <c r="AT414" s="811"/>
      <c r="AU414" s="597"/>
      <c r="AV414" s="597"/>
      <c r="AW414" s="597"/>
      <c r="AX414" s="597"/>
    </row>
    <row r="415" spans="1:50" hidden="1">
      <c r="A415" s="626"/>
      <c r="B415" s="600"/>
      <c r="C415" s="593"/>
      <c r="D415" s="593"/>
      <c r="E415" s="586"/>
      <c r="F415" s="586"/>
      <c r="G415" s="591"/>
      <c r="H415" s="586"/>
      <c r="I415" s="589"/>
      <c r="J415" s="586"/>
      <c r="K415" s="83"/>
      <c r="L415" s="717"/>
      <c r="M415" s="595"/>
      <c r="N415" s="572"/>
      <c r="O415" s="574"/>
      <c r="P415" s="573"/>
      <c r="Q415" s="622"/>
      <c r="R415" s="586"/>
      <c r="S415" s="566"/>
      <c r="T415" s="566"/>
      <c r="U415" s="566"/>
      <c r="V415" s="564"/>
      <c r="W415" s="564"/>
      <c r="X415" s="626"/>
      <c r="Y415" s="564"/>
      <c r="Z415" s="564"/>
      <c r="AA415" s="564"/>
      <c r="AB415" s="566"/>
      <c r="AC415" s="566"/>
      <c r="AD415" s="566"/>
      <c r="AE415" s="566"/>
      <c r="AF415" s="586"/>
      <c r="AG415" s="801"/>
      <c r="AH415" s="796"/>
      <c r="AI415" s="801"/>
      <c r="AJ415" s="796"/>
      <c r="AK415" s="800"/>
      <c r="AL415" s="800"/>
      <c r="AM415" s="800"/>
      <c r="AN415" s="874"/>
      <c r="AO415" s="586"/>
      <c r="AP415" s="802"/>
      <c r="AQ415" s="627"/>
      <c r="AR415" s="627"/>
      <c r="AS415" s="810"/>
      <c r="AT415" s="811"/>
      <c r="AU415" s="597"/>
      <c r="AV415" s="597"/>
      <c r="AW415" s="597"/>
      <c r="AX415" s="597"/>
    </row>
    <row r="416" spans="1:50" hidden="1">
      <c r="A416" s="626"/>
      <c r="B416" s="600"/>
      <c r="C416" s="594"/>
      <c r="D416" s="594"/>
      <c r="E416" s="586"/>
      <c r="F416" s="586"/>
      <c r="G416" s="591"/>
      <c r="H416" s="586"/>
      <c r="I416" s="590"/>
      <c r="J416" s="586"/>
      <c r="K416" s="83"/>
      <c r="L416" s="718"/>
      <c r="M416" s="595"/>
      <c r="N416" s="572"/>
      <c r="O416" s="574"/>
      <c r="P416" s="573"/>
      <c r="Q416" s="623"/>
      <c r="R416" s="586"/>
      <c r="S416" s="567"/>
      <c r="T416" s="567"/>
      <c r="U416" s="567"/>
      <c r="V416" s="564"/>
      <c r="W416" s="564"/>
      <c r="X416" s="626"/>
      <c r="Y416" s="564"/>
      <c r="Z416" s="564"/>
      <c r="AA416" s="564"/>
      <c r="AB416" s="567"/>
      <c r="AC416" s="567"/>
      <c r="AD416" s="567"/>
      <c r="AE416" s="567"/>
      <c r="AF416" s="586"/>
      <c r="AG416" s="801"/>
      <c r="AH416" s="796"/>
      <c r="AI416" s="801"/>
      <c r="AJ416" s="796"/>
      <c r="AK416" s="800"/>
      <c r="AL416" s="800"/>
      <c r="AM416" s="800"/>
      <c r="AN416" s="794"/>
      <c r="AO416" s="586"/>
      <c r="AP416" s="802"/>
      <c r="AQ416" s="627"/>
      <c r="AR416" s="627"/>
      <c r="AS416" s="810"/>
      <c r="AT416" s="811"/>
      <c r="AU416" s="597"/>
      <c r="AV416" s="597"/>
      <c r="AW416" s="597"/>
      <c r="AX416" s="597"/>
    </row>
    <row r="417" spans="1:50" ht="15" hidden="1" customHeight="1">
      <c r="A417" s="599">
        <v>21</v>
      </c>
      <c r="B417" s="600" t="s">
        <v>747</v>
      </c>
      <c r="C417" s="607" t="s">
        <v>748</v>
      </c>
      <c r="D417" s="607" t="s">
        <v>749</v>
      </c>
      <c r="E417" s="586" t="s">
        <v>750</v>
      </c>
      <c r="F417" s="586" t="s">
        <v>334</v>
      </c>
      <c r="G417" s="587" t="s">
        <v>751</v>
      </c>
      <c r="H417" s="586" t="s">
        <v>752</v>
      </c>
      <c r="I417" s="588" t="s">
        <v>337</v>
      </c>
      <c r="J417" s="586" t="s">
        <v>338</v>
      </c>
      <c r="K417" s="82" t="s">
        <v>339</v>
      </c>
      <c r="L417" s="88" t="s">
        <v>340</v>
      </c>
      <c r="M417" s="595">
        <f>COUNTIF(L417:L435,"Si")</f>
        <v>11</v>
      </c>
      <c r="N417" s="572" t="str">
        <f>+IF(AND(M417&lt;6,M417&gt;0),"Moderado",IF(AND(M417&lt;12,M417&gt;5),"Mayor",IF(AND(M417&lt;20,M417&gt;11),"Catastrófico","Responda las Preguntas de Impacto")))</f>
        <v>Mayor</v>
      </c>
      <c r="O417" s="574" t="str">
        <f>IF(AND(EXACT(J417,"Rara vez"),(EXACT(N417,"Moderado"))),"Moderado",IF(AND(EXACT(J417,"Rara vez"),(EXACT(N417,"Mayor"))),"Alto",IF(AND(EXACT(J417,"Rara vez"),(EXACT(N417,"Catastrófico"))),"Extremo",IF(AND(EXACT(J417,"Improbable"),(EXACT(N417,"Moderado"))),"Moderado",IF(AND(EXACT(J417,"Improbable"),(EXACT(N417,"Mayor"))),"Alto",IF(AND(EXACT(J417,"Improbable"),(EXACT(N417,"Catastrófico"))),"Extremo",IF(AND(EXACT(J417,"Posible"),(EXACT(N417,"Moderado"))),"Alto",IF(AND(EXACT(J417,"Posible"),(EXACT(N417,"Mayor"))),"Extremo",IF(AND(EXACT(J417,"Posible"),(EXACT(N417,"Catastrófico"))),"Extremo",IF(AND(EXACT(J417,"Probable"),(EXACT(N417,"Moderado"))),"Alto",IF(AND(EXACT(J417,"Probable"),(EXACT(N417,"Mayor"))),"Extremo",IF(AND(EXACT(J417,"Probable"),(EXACT(N417,"Catastrófico"))),"Extremo",IF(AND(EXACT(J417,"Casi Seguro"),(EXACT(N417,"Moderado"))),"Extremo",IF(AND(EXACT(J417,"Casi Seguro"),(EXACT(N417,"Mayor"))),"Extremo",IF(AND(EXACT(J417,"Casi Seguro"),(EXACT(N417,"Catastrófico"))),"Extremo","")))))))))))))))</f>
        <v>Alto</v>
      </c>
      <c r="P417" s="573" t="s">
        <v>341</v>
      </c>
      <c r="Q417" s="591" t="s">
        <v>753</v>
      </c>
      <c r="R417" s="586" t="s">
        <v>343</v>
      </c>
      <c r="S417" s="130" t="s">
        <v>344</v>
      </c>
      <c r="T417" s="131" t="s">
        <v>345</v>
      </c>
      <c r="U417" s="130">
        <f>+IFERROR(VLOOKUP(T417,[3]DATOS!$E$2:$F$17,2,FALSE),"")</f>
        <v>15</v>
      </c>
      <c r="V417" s="564">
        <f>SUM(U417:U423)</f>
        <v>100</v>
      </c>
      <c r="W417" s="564" t="str">
        <f>+IF(AND(V417&lt;=100,V417&gt;=96),"Fuerte",IF(AND(V417&lt;=95,V417&gt;=86),"Moderado",IF(AND(V417&lt;=85,M417&gt;=0),"Débil"," ")))</f>
        <v>Fuerte</v>
      </c>
      <c r="X417" s="626" t="s">
        <v>346</v>
      </c>
      <c r="Y417" s="564" t="str">
        <f>IF(AND(EXACT(W417,"Fuerte"),(EXACT(X417,"Fuerte"))),"Fuerte",IF(AND(EXACT(W417,"Fuerte"),(EXACT(X417,"Moderado"))),"Moderado",IF(AND(EXACT(W417,"Fuerte"),(EXACT(X417,"Débil"))),"Débil",IF(AND(EXACT(W417,"Moderado"),(EXACT(X417,"Fuerte"))),"Moderado",IF(AND(EXACT(W417,"Moderado"),(EXACT(X417,"Moderado"))),"Moderado",IF(AND(EXACT(W417,"Moderado"),(EXACT(X417,"Débil"))),"Débil",IF(AND(EXACT(W417,"Débil"),(EXACT(X417,"Fuerte"))),"Débil",IF(AND(EXACT(W417,"Débil"),(EXACT(X417,"Moderado"))),"Débil",IF(AND(EXACT(W417,"Débil"),(EXACT(X417,"Débil"))),"Débil",)))))))))</f>
        <v>Fuerte</v>
      </c>
      <c r="Z417" s="564">
        <f>IF(Y417="Fuerte",100,IF(Y417="Moderado",50,IF(Y417="Débil",0)))</f>
        <v>100</v>
      </c>
      <c r="AA417" s="564">
        <f>AVERAGE(Z417:Z435)</f>
        <v>100</v>
      </c>
      <c r="AB417" s="565" t="s">
        <v>38</v>
      </c>
      <c r="AC417" s="565">
        <v>4</v>
      </c>
      <c r="AD417" s="565">
        <v>4</v>
      </c>
      <c r="AE417" s="565">
        <v>4</v>
      </c>
      <c r="AF417" s="588" t="s">
        <v>754</v>
      </c>
      <c r="AG417" s="906" t="s">
        <v>755</v>
      </c>
      <c r="AH417" s="796" t="str">
        <f>+IF(AA417=100,"Fuerte",IF(AND(AA417&lt;=99,AA417&gt;=50),"Moderado",IF(AA417&lt;50,"Débil"," ")))</f>
        <v>Fuerte</v>
      </c>
      <c r="AI417" s="801" t="s">
        <v>349</v>
      </c>
      <c r="AJ417" s="796" t="s">
        <v>350</v>
      </c>
      <c r="AK417" s="800" t="str">
        <f>IF(AND(OR(AJ417="Directamente",AJ417="Indirectamente",AJ417="No Disminuye"),(AH417="Fuerte"),(AI417="Directamente"),(OR(J417="Rara vez",J417="Improbable",J417="Posible"))),"Rara vez",IF(AND(OR(AJ417="Directamente",AJ417="Indirectamente",AJ417="No Disminuye"),(AH417="Fuerte"),(AI417="Directamente"),(J417="Probable")),"Improbable",IF(AND(OR(AJ417="Directamente",AJ417="Indirectamente",AJ417="No Disminuye"),(AH417="Fuerte"),(AI417="Directamente"),(J417="Casi Seguro")),"Posible",IF(AND(AJ417="Directamente",AI417="No disminuye",AH417="Fuerte"),J417,IF(AND(OR(AJ417="Directamente",AJ417="Indirectamente",AJ417="No Disminuye"),AH417="Moderado",AI417="Directamente",(OR(J417="Rara vez",J417="Improbable"))),"Rara vez",IF(AND(OR(AJ417="Directamente",AJ417="Indirectamente",AJ417="No Disminuye"),(AH417="Moderado"),(AI417="Directamente"),(J417="Posible")),"Improbable",IF(AND(OR(AJ417="Directamente",AJ417="Indirectamente",AJ417="No Disminuye"),(AH417="Moderado"),(AI417="Directamente"),(J417="Probable")),"Posible",IF(AND(OR(AJ417="Directamente",AJ417="Indirectamente",AJ417="No Disminuye"),(AH417="Moderado"),(AI417="Directamente"),(J417="Casi Seguro")),"Probable",IF(AND(AJ417="Directamente",AI417="No disminuye",AH417="Moderado"),J417,IF(AH417="Débil",J417," ESTA COMBINACION NO ESTÁ CONTEMPLADA EN LA METODOLOGÍA "))))))))))</f>
        <v>Rara vez</v>
      </c>
      <c r="AL417" s="800" t="str">
        <f>IF(AND(OR(AJ417="Directamente",AJ417="Indirectamente",AJ417="No Disminuye"),AH417="Moderado",AI417="Directamente",(OR(J417="Raro",J417="Improbable"))),"Raro",IF(AND(OR(AJ417="Directamente",AJ417="Indirectamente",AJ417="No Disminuye"),(AH417="Moderado"),(AI417="Directamente"),(J417="Posible")),"Improbable",IF(AND(OR(AJ417="Directamente",AJ417="Indirectamente",AJ417="No Disminuye"),(AH417="Moderado"),(AI417="Directamente"),(J417="Probable")),"Posible",IF(AND(OR(AJ417="Directamente",AJ417="Indirectamente",AJ417="No Disminuye"),(AH417="Moderado"),(AI417="Directamente"),(J417="Casi Seguro")),"Probable",IF(AND(AJ417="Directamente",AI417="No disminuye",AH417="Moderado"),J417," ")))))</f>
        <v xml:space="preserve"> </v>
      </c>
      <c r="AM417" s="800" t="str">
        <f>N417</f>
        <v>Mayor</v>
      </c>
      <c r="AN417" s="631" t="str">
        <f>IF(AND(EXACT(AK417,"Rara vez"),(EXACT(AM417,"Moderado"))),"Moderado",IF(AND(EXACT(AK417,"Rara vez"),(EXACT(AM417,"Mayor"))),"Alto",IF(AND(EXACT(AK417,"Rara vez"),(EXACT(AM417,"Catastrófico"))),"Extremo",IF(AND(EXACT(AK417,"Improbable"),(EXACT(AM417,"Moderado"))),"Moderado",IF(AND(EXACT(AK417,"Improbable"),(EXACT(AM417,"Mayor"))),"Alto",IF(AND(EXACT(AK417,"Improbable"),(EXACT(AM417,"Catastrófico"))),"Extremo",IF(AND(EXACT(AK417,"Posible"),(EXACT(AM417,"Moderado"))),"Alto",IF(AND(EXACT(AK417,"Posible"),(EXACT(AM417,"Mayor"))),"Extremo",IF(AND(EXACT(AK417,"Posible"),(EXACT(AM417,"Catastrófico"))),"Extremo",IF(AND(EXACT(AK417,"Probable"),(EXACT(AM417,"Moderado"))),"Alto",IF(AND(EXACT(AK417,"Probable"),(EXACT(AM417,"Mayor"))),"Extremo",IF(AND(EXACT(AK417,"Probable"),(EXACT(AM417,"Catastrófico"))),"Extremo",IF(AND(EXACT(AK417,"Casi Seguro"),(EXACT(AM417,"Moderado"))),"Extremo",IF(AND(EXACT(AK417,"Casi Seguro"),(EXACT(AM417,"Mayor"))),"Extremo",IF(AND(EXACT(AK417,"Casi Seguro"),(EXACT(AM417,"Catastrófico"))),"Extremo","")))))))))))))))</f>
        <v>Alto</v>
      </c>
      <c r="AO417" s="586" t="s">
        <v>341</v>
      </c>
      <c r="AP417" s="797" t="s">
        <v>756</v>
      </c>
      <c r="AQ417" s="627">
        <v>45292</v>
      </c>
      <c r="AR417" s="627">
        <v>45657</v>
      </c>
      <c r="AS417" s="870" t="s">
        <v>757</v>
      </c>
      <c r="AT417" s="811" t="s">
        <v>758</v>
      </c>
      <c r="AU417" s="597"/>
      <c r="AV417" s="597"/>
      <c r="AW417" s="597"/>
      <c r="AX417" s="597"/>
    </row>
    <row r="418" spans="1:50" hidden="1">
      <c r="A418" s="599"/>
      <c r="B418" s="600"/>
      <c r="C418" s="608"/>
      <c r="D418" s="608"/>
      <c r="E418" s="586"/>
      <c r="F418" s="586"/>
      <c r="G418" s="587"/>
      <c r="H418" s="586"/>
      <c r="I418" s="589"/>
      <c r="J418" s="586"/>
      <c r="K418" s="82" t="s">
        <v>354</v>
      </c>
      <c r="L418" s="88" t="s">
        <v>340</v>
      </c>
      <c r="M418" s="595"/>
      <c r="N418" s="572"/>
      <c r="O418" s="574"/>
      <c r="P418" s="573"/>
      <c r="Q418" s="591"/>
      <c r="R418" s="586"/>
      <c r="S418" s="130" t="s">
        <v>355</v>
      </c>
      <c r="T418" s="131" t="s">
        <v>356</v>
      </c>
      <c r="U418" s="130">
        <f>+IFERROR(VLOOKUP(T418,[3]DATOS!$E$2:$F$17,2,FALSE),"")</f>
        <v>15</v>
      </c>
      <c r="V418" s="564"/>
      <c r="W418" s="564"/>
      <c r="X418" s="626"/>
      <c r="Y418" s="564"/>
      <c r="Z418" s="564"/>
      <c r="AA418" s="564"/>
      <c r="AB418" s="566"/>
      <c r="AC418" s="566"/>
      <c r="AD418" s="566"/>
      <c r="AE418" s="566"/>
      <c r="AF418" s="589"/>
      <c r="AG418" s="907"/>
      <c r="AH418" s="796"/>
      <c r="AI418" s="801"/>
      <c r="AJ418" s="796"/>
      <c r="AK418" s="800"/>
      <c r="AL418" s="800"/>
      <c r="AM418" s="800"/>
      <c r="AN418" s="631"/>
      <c r="AO418" s="586"/>
      <c r="AP418" s="798"/>
      <c r="AQ418" s="627"/>
      <c r="AR418" s="627"/>
      <c r="AS418" s="871"/>
      <c r="AT418" s="811"/>
      <c r="AU418" s="597"/>
      <c r="AV418" s="597"/>
      <c r="AW418" s="597"/>
      <c r="AX418" s="597"/>
    </row>
    <row r="419" spans="1:50" hidden="1">
      <c r="A419" s="599"/>
      <c r="B419" s="600"/>
      <c r="C419" s="608"/>
      <c r="D419" s="608"/>
      <c r="E419" s="586"/>
      <c r="F419" s="586"/>
      <c r="G419" s="587"/>
      <c r="H419" s="586"/>
      <c r="I419" s="589"/>
      <c r="J419" s="586"/>
      <c r="K419" s="82" t="s">
        <v>358</v>
      </c>
      <c r="L419" s="88" t="s">
        <v>359</v>
      </c>
      <c r="M419" s="595"/>
      <c r="N419" s="572"/>
      <c r="O419" s="574"/>
      <c r="P419" s="573"/>
      <c r="Q419" s="591"/>
      <c r="R419" s="586"/>
      <c r="S419" s="130" t="s">
        <v>360</v>
      </c>
      <c r="T419" s="131" t="s">
        <v>361</v>
      </c>
      <c r="U419" s="130">
        <f>+IFERROR(VLOOKUP(T419,[3]DATOS!$E$2:$F$17,2,FALSE),"")</f>
        <v>15</v>
      </c>
      <c r="V419" s="564"/>
      <c r="W419" s="564"/>
      <c r="X419" s="626"/>
      <c r="Y419" s="564"/>
      <c r="Z419" s="564"/>
      <c r="AA419" s="564"/>
      <c r="AB419" s="566"/>
      <c r="AC419" s="566"/>
      <c r="AD419" s="566"/>
      <c r="AE419" s="566"/>
      <c r="AF419" s="589"/>
      <c r="AG419" s="907"/>
      <c r="AH419" s="796"/>
      <c r="AI419" s="801"/>
      <c r="AJ419" s="796"/>
      <c r="AK419" s="800"/>
      <c r="AL419" s="800"/>
      <c r="AM419" s="800"/>
      <c r="AN419" s="631"/>
      <c r="AO419" s="586"/>
      <c r="AP419" s="798"/>
      <c r="AQ419" s="627"/>
      <c r="AR419" s="627"/>
      <c r="AS419" s="871"/>
      <c r="AT419" s="811"/>
      <c r="AU419" s="597"/>
      <c r="AV419" s="597"/>
      <c r="AW419" s="597"/>
      <c r="AX419" s="597"/>
    </row>
    <row r="420" spans="1:50" hidden="1">
      <c r="A420" s="599"/>
      <c r="B420" s="600"/>
      <c r="C420" s="608"/>
      <c r="D420" s="608"/>
      <c r="E420" s="586"/>
      <c r="F420" s="586"/>
      <c r="G420" s="587"/>
      <c r="H420" s="586"/>
      <c r="I420" s="589"/>
      <c r="J420" s="586"/>
      <c r="K420" s="82" t="s">
        <v>363</v>
      </c>
      <c r="L420" s="88" t="s">
        <v>359</v>
      </c>
      <c r="M420" s="595"/>
      <c r="N420" s="572"/>
      <c r="O420" s="574"/>
      <c r="P420" s="573"/>
      <c r="Q420" s="591"/>
      <c r="R420" s="586"/>
      <c r="S420" s="130" t="s">
        <v>364</v>
      </c>
      <c r="T420" s="131" t="s">
        <v>365</v>
      </c>
      <c r="U420" s="130">
        <f>+IFERROR(VLOOKUP(T420,[3]DATOS!$E$2:$F$17,2,FALSE),"")</f>
        <v>15</v>
      </c>
      <c r="V420" s="564"/>
      <c r="W420" s="564"/>
      <c r="X420" s="626"/>
      <c r="Y420" s="564"/>
      <c r="Z420" s="564"/>
      <c r="AA420" s="564"/>
      <c r="AB420" s="566"/>
      <c r="AC420" s="566"/>
      <c r="AD420" s="566"/>
      <c r="AE420" s="566"/>
      <c r="AF420" s="589"/>
      <c r="AG420" s="907"/>
      <c r="AH420" s="796"/>
      <c r="AI420" s="801"/>
      <c r="AJ420" s="796"/>
      <c r="AK420" s="800"/>
      <c r="AL420" s="800"/>
      <c r="AM420" s="800"/>
      <c r="AN420" s="631"/>
      <c r="AO420" s="586"/>
      <c r="AP420" s="798"/>
      <c r="AQ420" s="627"/>
      <c r="AR420" s="627"/>
      <c r="AS420" s="871"/>
      <c r="AT420" s="811"/>
      <c r="AU420" s="597"/>
      <c r="AV420" s="597"/>
      <c r="AW420" s="597"/>
      <c r="AX420" s="597"/>
    </row>
    <row r="421" spans="1:50" hidden="1">
      <c r="A421" s="599"/>
      <c r="B421" s="600"/>
      <c r="C421" s="608"/>
      <c r="D421" s="608"/>
      <c r="E421" s="586"/>
      <c r="F421" s="586"/>
      <c r="G421" s="587"/>
      <c r="H421" s="586"/>
      <c r="I421" s="589"/>
      <c r="J421" s="586"/>
      <c r="K421" s="82" t="s">
        <v>367</v>
      </c>
      <c r="L421" s="88" t="s">
        <v>340</v>
      </c>
      <c r="M421" s="595"/>
      <c r="N421" s="572"/>
      <c r="O421" s="574"/>
      <c r="P421" s="573"/>
      <c r="Q421" s="591"/>
      <c r="R421" s="586"/>
      <c r="S421" s="130" t="s">
        <v>368</v>
      </c>
      <c r="T421" s="131" t="s">
        <v>369</v>
      </c>
      <c r="U421" s="130">
        <f>+IFERROR(VLOOKUP(T421,[3]DATOS!$E$2:$F$17,2,FALSE),"")</f>
        <v>15</v>
      </c>
      <c r="V421" s="564"/>
      <c r="W421" s="564"/>
      <c r="X421" s="626"/>
      <c r="Y421" s="564"/>
      <c r="Z421" s="564"/>
      <c r="AA421" s="564"/>
      <c r="AB421" s="566"/>
      <c r="AC421" s="566"/>
      <c r="AD421" s="566"/>
      <c r="AE421" s="566"/>
      <c r="AF421" s="589"/>
      <c r="AG421" s="907"/>
      <c r="AH421" s="796"/>
      <c r="AI421" s="801"/>
      <c r="AJ421" s="796"/>
      <c r="AK421" s="800"/>
      <c r="AL421" s="800"/>
      <c r="AM421" s="800"/>
      <c r="AN421" s="631"/>
      <c r="AO421" s="586"/>
      <c r="AP421" s="798"/>
      <c r="AQ421" s="627"/>
      <c r="AR421" s="627"/>
      <c r="AS421" s="871"/>
      <c r="AT421" s="811"/>
      <c r="AU421" s="597"/>
      <c r="AV421" s="597"/>
      <c r="AW421" s="597"/>
      <c r="AX421" s="597"/>
    </row>
    <row r="422" spans="1:50" hidden="1">
      <c r="A422" s="599"/>
      <c r="B422" s="600"/>
      <c r="C422" s="608"/>
      <c r="D422" s="608"/>
      <c r="E422" s="586"/>
      <c r="F422" s="586"/>
      <c r="G422" s="587"/>
      <c r="H422" s="586"/>
      <c r="I422" s="589"/>
      <c r="J422" s="586"/>
      <c r="K422" s="82" t="s">
        <v>371</v>
      </c>
      <c r="L422" s="88" t="s">
        <v>359</v>
      </c>
      <c r="M422" s="595"/>
      <c r="N422" s="572"/>
      <c r="O422" s="574"/>
      <c r="P422" s="573"/>
      <c r="Q422" s="591"/>
      <c r="R422" s="586"/>
      <c r="S422" s="130" t="s">
        <v>372</v>
      </c>
      <c r="T422" s="131" t="s">
        <v>373</v>
      </c>
      <c r="U422" s="130">
        <f>+IFERROR(VLOOKUP(T422,[3]DATOS!$E$2:$F$17,2,FALSE),"")</f>
        <v>15</v>
      </c>
      <c r="V422" s="564"/>
      <c r="W422" s="564"/>
      <c r="X422" s="626"/>
      <c r="Y422" s="564"/>
      <c r="Z422" s="564"/>
      <c r="AA422" s="564"/>
      <c r="AB422" s="566"/>
      <c r="AC422" s="566"/>
      <c r="AD422" s="566"/>
      <c r="AE422" s="566"/>
      <c r="AF422" s="589"/>
      <c r="AG422" s="907"/>
      <c r="AH422" s="796"/>
      <c r="AI422" s="801"/>
      <c r="AJ422" s="796"/>
      <c r="AK422" s="800"/>
      <c r="AL422" s="800"/>
      <c r="AM422" s="800"/>
      <c r="AN422" s="631"/>
      <c r="AO422" s="586"/>
      <c r="AP422" s="798"/>
      <c r="AQ422" s="627"/>
      <c r="AR422" s="627"/>
      <c r="AS422" s="871"/>
      <c r="AT422" s="811"/>
      <c r="AU422" s="597"/>
      <c r="AV422" s="597"/>
      <c r="AW422" s="597"/>
      <c r="AX422" s="597"/>
    </row>
    <row r="423" spans="1:50" hidden="1">
      <c r="A423" s="599"/>
      <c r="B423" s="600"/>
      <c r="C423" s="608"/>
      <c r="D423" s="608"/>
      <c r="E423" s="586"/>
      <c r="F423" s="586"/>
      <c r="G423" s="587"/>
      <c r="H423" s="586"/>
      <c r="I423" s="589"/>
      <c r="J423" s="586"/>
      <c r="K423" s="82" t="s">
        <v>375</v>
      </c>
      <c r="L423" s="88" t="s">
        <v>359</v>
      </c>
      <c r="M423" s="595"/>
      <c r="N423" s="572"/>
      <c r="O423" s="574"/>
      <c r="P423" s="573"/>
      <c r="Q423" s="591"/>
      <c r="R423" s="586"/>
      <c r="S423" s="130" t="s">
        <v>376</v>
      </c>
      <c r="T423" s="131" t="s">
        <v>377</v>
      </c>
      <c r="U423" s="130">
        <f>+IFERROR(VLOOKUP(T423,[3]DATOS!$E$2:$F$17,2,FALSE),"")</f>
        <v>10</v>
      </c>
      <c r="V423" s="564"/>
      <c r="W423" s="564"/>
      <c r="X423" s="626"/>
      <c r="Y423" s="564"/>
      <c r="Z423" s="564"/>
      <c r="AA423" s="564"/>
      <c r="AB423" s="566"/>
      <c r="AC423" s="566"/>
      <c r="AD423" s="566"/>
      <c r="AE423" s="566"/>
      <c r="AF423" s="589"/>
      <c r="AG423" s="907"/>
      <c r="AH423" s="796"/>
      <c r="AI423" s="801"/>
      <c r="AJ423" s="796"/>
      <c r="AK423" s="800"/>
      <c r="AL423" s="800"/>
      <c r="AM423" s="800"/>
      <c r="AN423" s="631"/>
      <c r="AO423" s="586"/>
      <c r="AP423" s="798"/>
      <c r="AQ423" s="627"/>
      <c r="AR423" s="627"/>
      <c r="AS423" s="871"/>
      <c r="AT423" s="811"/>
      <c r="AU423" s="597"/>
      <c r="AV423" s="597"/>
      <c r="AW423" s="597"/>
      <c r="AX423" s="597"/>
    </row>
    <row r="424" spans="1:50" ht="97.5" hidden="1" customHeight="1">
      <c r="A424" s="599"/>
      <c r="B424" s="600"/>
      <c r="C424" s="608"/>
      <c r="D424" s="608"/>
      <c r="E424" s="586"/>
      <c r="F424" s="586"/>
      <c r="G424" s="587"/>
      <c r="H424" s="586"/>
      <c r="I424" s="589"/>
      <c r="J424" s="586"/>
      <c r="K424" s="82" t="s">
        <v>379</v>
      </c>
      <c r="L424" s="88" t="s">
        <v>359</v>
      </c>
      <c r="M424" s="595"/>
      <c r="N424" s="572"/>
      <c r="O424" s="574"/>
      <c r="P424" s="573"/>
      <c r="Q424" s="591"/>
      <c r="R424" s="586"/>
      <c r="S424" s="564"/>
      <c r="T424" s="626"/>
      <c r="U424" s="564"/>
      <c r="V424" s="564"/>
      <c r="W424" s="564"/>
      <c r="X424" s="626"/>
      <c r="Y424" s="564"/>
      <c r="Z424" s="564"/>
      <c r="AA424" s="564"/>
      <c r="AB424" s="566"/>
      <c r="AC424" s="566"/>
      <c r="AD424" s="566"/>
      <c r="AE424" s="566"/>
      <c r="AF424" s="589"/>
      <c r="AG424" s="907"/>
      <c r="AH424" s="796"/>
      <c r="AI424" s="801"/>
      <c r="AJ424" s="796"/>
      <c r="AK424" s="800"/>
      <c r="AL424" s="800"/>
      <c r="AM424" s="800"/>
      <c r="AN424" s="631"/>
      <c r="AO424" s="586"/>
      <c r="AP424" s="798"/>
      <c r="AQ424" s="627"/>
      <c r="AR424" s="627"/>
      <c r="AS424" s="871"/>
      <c r="AT424" s="811"/>
      <c r="AU424" s="597"/>
      <c r="AV424" s="597"/>
      <c r="AW424" s="597"/>
      <c r="AX424" s="597"/>
    </row>
    <row r="425" spans="1:50" hidden="1">
      <c r="A425" s="599"/>
      <c r="B425" s="600"/>
      <c r="C425" s="608"/>
      <c r="D425" s="608"/>
      <c r="E425" s="586"/>
      <c r="F425" s="586"/>
      <c r="G425" s="587"/>
      <c r="H425" s="586"/>
      <c r="I425" s="589"/>
      <c r="J425" s="586"/>
      <c r="K425" s="82" t="s">
        <v>381</v>
      </c>
      <c r="L425" s="88" t="s">
        <v>340</v>
      </c>
      <c r="M425" s="595"/>
      <c r="N425" s="572"/>
      <c r="O425" s="574"/>
      <c r="P425" s="573"/>
      <c r="Q425" s="591"/>
      <c r="R425" s="586"/>
      <c r="S425" s="564"/>
      <c r="T425" s="626"/>
      <c r="U425" s="564"/>
      <c r="V425" s="564"/>
      <c r="W425" s="564"/>
      <c r="X425" s="626"/>
      <c r="Y425" s="564"/>
      <c r="Z425" s="564"/>
      <c r="AA425" s="564"/>
      <c r="AB425" s="566"/>
      <c r="AC425" s="566"/>
      <c r="AD425" s="566"/>
      <c r="AE425" s="566"/>
      <c r="AF425" s="589"/>
      <c r="AG425" s="907"/>
      <c r="AH425" s="796"/>
      <c r="AI425" s="801"/>
      <c r="AJ425" s="796"/>
      <c r="AK425" s="800"/>
      <c r="AL425" s="800"/>
      <c r="AM425" s="800"/>
      <c r="AN425" s="631"/>
      <c r="AO425" s="586"/>
      <c r="AP425" s="798"/>
      <c r="AQ425" s="627"/>
      <c r="AR425" s="627"/>
      <c r="AS425" s="871"/>
      <c r="AT425" s="811"/>
      <c r="AU425" s="597"/>
      <c r="AV425" s="597"/>
      <c r="AW425" s="597"/>
      <c r="AX425" s="597"/>
    </row>
    <row r="426" spans="1:50" hidden="1">
      <c r="A426" s="599"/>
      <c r="B426" s="600"/>
      <c r="C426" s="592" t="s">
        <v>759</v>
      </c>
      <c r="D426" s="592" t="s">
        <v>760</v>
      </c>
      <c r="E426" s="586"/>
      <c r="F426" s="586"/>
      <c r="G426" s="587"/>
      <c r="H426" s="586"/>
      <c r="I426" s="589"/>
      <c r="J426" s="586"/>
      <c r="K426" s="82" t="s">
        <v>385</v>
      </c>
      <c r="L426" s="88" t="s">
        <v>340</v>
      </c>
      <c r="M426" s="595"/>
      <c r="N426" s="572"/>
      <c r="O426" s="574"/>
      <c r="P426" s="573"/>
      <c r="Q426" s="591"/>
      <c r="R426" s="586"/>
      <c r="S426" s="564"/>
      <c r="T426" s="626"/>
      <c r="U426" s="564"/>
      <c r="V426" s="564"/>
      <c r="W426" s="564"/>
      <c r="X426" s="626"/>
      <c r="Y426" s="564"/>
      <c r="Z426" s="564"/>
      <c r="AA426" s="564"/>
      <c r="AB426" s="566"/>
      <c r="AC426" s="566"/>
      <c r="AD426" s="566"/>
      <c r="AE426" s="566"/>
      <c r="AF426" s="589"/>
      <c r="AG426" s="907"/>
      <c r="AH426" s="796"/>
      <c r="AI426" s="801"/>
      <c r="AJ426" s="796"/>
      <c r="AK426" s="800"/>
      <c r="AL426" s="800"/>
      <c r="AM426" s="800"/>
      <c r="AN426" s="631"/>
      <c r="AO426" s="586"/>
      <c r="AP426" s="798"/>
      <c r="AQ426" s="627"/>
      <c r="AR426" s="627"/>
      <c r="AS426" s="871"/>
      <c r="AT426" s="811"/>
      <c r="AU426" s="597"/>
      <c r="AV426" s="597"/>
      <c r="AW426" s="597"/>
      <c r="AX426" s="597"/>
    </row>
    <row r="427" spans="1:50" ht="101.25" hidden="1" customHeight="1">
      <c r="A427" s="599"/>
      <c r="B427" s="600"/>
      <c r="C427" s="593"/>
      <c r="D427" s="593"/>
      <c r="E427" s="586"/>
      <c r="F427" s="586"/>
      <c r="G427" s="587"/>
      <c r="H427" s="586"/>
      <c r="I427" s="589"/>
      <c r="J427" s="586"/>
      <c r="K427" s="82" t="s">
        <v>387</v>
      </c>
      <c r="L427" s="88" t="s">
        <v>340</v>
      </c>
      <c r="M427" s="595"/>
      <c r="N427" s="572"/>
      <c r="O427" s="574"/>
      <c r="P427" s="573"/>
      <c r="Q427" s="591"/>
      <c r="R427" s="586"/>
      <c r="S427" s="564"/>
      <c r="T427" s="626"/>
      <c r="U427" s="564"/>
      <c r="V427" s="564"/>
      <c r="W427" s="564"/>
      <c r="X427" s="626"/>
      <c r="Y427" s="564"/>
      <c r="Z427" s="564"/>
      <c r="AA427" s="564"/>
      <c r="AB427" s="567"/>
      <c r="AC427" s="885"/>
      <c r="AD427" s="885"/>
      <c r="AE427" s="885"/>
      <c r="AF427" s="590"/>
      <c r="AG427" s="908"/>
      <c r="AH427" s="796"/>
      <c r="AI427" s="801"/>
      <c r="AJ427" s="796"/>
      <c r="AK427" s="800"/>
      <c r="AL427" s="800"/>
      <c r="AM427" s="800"/>
      <c r="AN427" s="631"/>
      <c r="AO427" s="586"/>
      <c r="AP427" s="799"/>
      <c r="AQ427" s="627"/>
      <c r="AR427" s="627"/>
      <c r="AS427" s="872"/>
      <c r="AT427" s="811"/>
      <c r="AU427" s="597"/>
      <c r="AV427" s="597"/>
      <c r="AW427" s="597"/>
      <c r="AX427" s="597"/>
    </row>
    <row r="428" spans="1:50" ht="107.25" hidden="1" customHeight="1">
      <c r="A428" s="599"/>
      <c r="B428" s="600"/>
      <c r="C428" s="593"/>
      <c r="D428" s="593"/>
      <c r="E428" s="586"/>
      <c r="F428" s="586"/>
      <c r="G428" s="591" t="s">
        <v>761</v>
      </c>
      <c r="H428" s="586"/>
      <c r="I428" s="589"/>
      <c r="J428" s="586"/>
      <c r="K428" s="82" t="s">
        <v>390</v>
      </c>
      <c r="L428" s="88" t="s">
        <v>340</v>
      </c>
      <c r="M428" s="595"/>
      <c r="N428" s="572"/>
      <c r="O428" s="574"/>
      <c r="P428" s="573"/>
      <c r="Q428" s="591" t="s">
        <v>762</v>
      </c>
      <c r="R428" s="586" t="s">
        <v>343</v>
      </c>
      <c r="S428" s="130" t="s">
        <v>344</v>
      </c>
      <c r="T428" s="131" t="s">
        <v>345</v>
      </c>
      <c r="U428" s="130">
        <f>+IFERROR(VLOOKUP(T428,[3]DATOS!$E$2:$F$17,2,FALSE),"")</f>
        <v>15</v>
      </c>
      <c r="V428" s="564">
        <f>SUM(U428:U434)</f>
        <v>100</v>
      </c>
      <c r="W428" s="564" t="str">
        <f>+IF(AND(V428&lt;=100,V428&gt;=96),"Fuerte",IF(AND(V428&lt;=95,V428&gt;=86),"Moderado",IF(AND(V428&lt;=85,M428&gt;=0),"Débil"," ")))</f>
        <v>Fuerte</v>
      </c>
      <c r="X428" s="626" t="s">
        <v>346</v>
      </c>
      <c r="Y428" s="564" t="str">
        <f>IF(AND(EXACT(W428,"Fuerte"),(EXACT(X428,"Fuerte"))),"Fuerte",IF(AND(EXACT(W428,"Fuerte"),(EXACT(X428,"Moderado"))),"Moderado",IF(AND(EXACT(W428,"Fuerte"),(EXACT(X428,"Débil"))),"Débil",IF(AND(EXACT(W428,"Moderado"),(EXACT(X428,"Fuerte"))),"Moderado",IF(AND(EXACT(W428,"Moderado"),(EXACT(X428,"Moderado"))),"Moderado",IF(AND(EXACT(W428,"Moderado"),(EXACT(X428,"Débil"))),"Débil",IF(AND(EXACT(W428,"Débil"),(EXACT(X428,"Fuerte"))),"Débil",IF(AND(EXACT(W428,"Débil"),(EXACT(X428,"Moderado"))),"Débil",IF(AND(EXACT(W428,"Débil"),(EXACT(X428,"Débil"))),"Débil",)))))))))</f>
        <v>Fuerte</v>
      </c>
      <c r="Z428" s="564">
        <f>IF(Y428="Fuerte",100,IF(Y428="Moderado",50,IF(Y428="Débil",0)))</f>
        <v>100</v>
      </c>
      <c r="AA428" s="564"/>
      <c r="AB428" s="565" t="s">
        <v>38</v>
      </c>
      <c r="AC428" s="565">
        <v>4</v>
      </c>
      <c r="AD428" s="565">
        <v>4</v>
      </c>
      <c r="AE428" s="565">
        <v>4</v>
      </c>
      <c r="AF428" s="588" t="s">
        <v>763</v>
      </c>
      <c r="AG428" s="906" t="s">
        <v>764</v>
      </c>
      <c r="AH428" s="796"/>
      <c r="AI428" s="801"/>
      <c r="AJ428" s="796"/>
      <c r="AK428" s="800"/>
      <c r="AL428" s="800"/>
      <c r="AM428" s="800"/>
      <c r="AN428" s="631"/>
      <c r="AO428" s="586"/>
      <c r="AP428" s="802" t="s">
        <v>765</v>
      </c>
      <c r="AQ428" s="627"/>
      <c r="AR428" s="627"/>
      <c r="AS428" s="870" t="s">
        <v>757</v>
      </c>
      <c r="AT428" s="811" t="s">
        <v>766</v>
      </c>
      <c r="AU428" s="597"/>
      <c r="AV428" s="597"/>
      <c r="AW428" s="597"/>
      <c r="AX428" s="597"/>
    </row>
    <row r="429" spans="1:50" ht="54" hidden="1" customHeight="1">
      <c r="A429" s="599"/>
      <c r="B429" s="600"/>
      <c r="C429" s="593"/>
      <c r="D429" s="593"/>
      <c r="E429" s="586"/>
      <c r="F429" s="586"/>
      <c r="G429" s="591"/>
      <c r="H429" s="586"/>
      <c r="I429" s="589"/>
      <c r="J429" s="586"/>
      <c r="K429" s="83" t="s">
        <v>395</v>
      </c>
      <c r="L429" s="88" t="s">
        <v>359</v>
      </c>
      <c r="M429" s="595"/>
      <c r="N429" s="572"/>
      <c r="O429" s="574"/>
      <c r="P429" s="573"/>
      <c r="Q429" s="591"/>
      <c r="R429" s="586"/>
      <c r="S429" s="130" t="s">
        <v>355</v>
      </c>
      <c r="T429" s="131" t="s">
        <v>356</v>
      </c>
      <c r="U429" s="130">
        <f>+IFERROR(VLOOKUP(T429,[3]DATOS!$E$2:$F$17,2,FALSE),"")</f>
        <v>15</v>
      </c>
      <c r="V429" s="564"/>
      <c r="W429" s="564"/>
      <c r="X429" s="626"/>
      <c r="Y429" s="564"/>
      <c r="Z429" s="564"/>
      <c r="AA429" s="564"/>
      <c r="AB429" s="566"/>
      <c r="AC429" s="566"/>
      <c r="AD429" s="566"/>
      <c r="AE429" s="566"/>
      <c r="AF429" s="589"/>
      <c r="AG429" s="907"/>
      <c r="AH429" s="796"/>
      <c r="AI429" s="801"/>
      <c r="AJ429" s="796"/>
      <c r="AK429" s="800"/>
      <c r="AL429" s="800"/>
      <c r="AM429" s="800"/>
      <c r="AN429" s="631"/>
      <c r="AO429" s="586"/>
      <c r="AP429" s="802"/>
      <c r="AQ429" s="627"/>
      <c r="AR429" s="627"/>
      <c r="AS429" s="871"/>
      <c r="AT429" s="811"/>
      <c r="AU429" s="597"/>
      <c r="AV429" s="597"/>
      <c r="AW429" s="597"/>
      <c r="AX429" s="597"/>
    </row>
    <row r="430" spans="1:50" hidden="1">
      <c r="A430" s="599"/>
      <c r="B430" s="600"/>
      <c r="C430" s="593"/>
      <c r="D430" s="593"/>
      <c r="E430" s="586"/>
      <c r="F430" s="586"/>
      <c r="G430" s="591"/>
      <c r="H430" s="586"/>
      <c r="I430" s="589"/>
      <c r="J430" s="586"/>
      <c r="K430" s="83" t="s">
        <v>397</v>
      </c>
      <c r="L430" s="88" t="s">
        <v>340</v>
      </c>
      <c r="M430" s="595"/>
      <c r="N430" s="572"/>
      <c r="O430" s="574"/>
      <c r="P430" s="573"/>
      <c r="Q430" s="591"/>
      <c r="R430" s="586"/>
      <c r="S430" s="130" t="s">
        <v>360</v>
      </c>
      <c r="T430" s="131" t="s">
        <v>361</v>
      </c>
      <c r="U430" s="130">
        <f>+IFERROR(VLOOKUP(T430,[3]DATOS!$E$2:$F$17,2,FALSE),"")</f>
        <v>15</v>
      </c>
      <c r="V430" s="564"/>
      <c r="W430" s="564"/>
      <c r="X430" s="626"/>
      <c r="Y430" s="564"/>
      <c r="Z430" s="564"/>
      <c r="AA430" s="564"/>
      <c r="AB430" s="566"/>
      <c r="AC430" s="566"/>
      <c r="AD430" s="566"/>
      <c r="AE430" s="566"/>
      <c r="AF430" s="589"/>
      <c r="AG430" s="907"/>
      <c r="AH430" s="796"/>
      <c r="AI430" s="801"/>
      <c r="AJ430" s="796"/>
      <c r="AK430" s="800"/>
      <c r="AL430" s="800"/>
      <c r="AM430" s="800"/>
      <c r="AN430" s="631"/>
      <c r="AO430" s="586"/>
      <c r="AP430" s="802"/>
      <c r="AQ430" s="627"/>
      <c r="AR430" s="627"/>
      <c r="AS430" s="871"/>
      <c r="AT430" s="811"/>
      <c r="AU430" s="597"/>
      <c r="AV430" s="597"/>
      <c r="AW430" s="597"/>
      <c r="AX430" s="597"/>
    </row>
    <row r="431" spans="1:50" hidden="1">
      <c r="A431" s="599"/>
      <c r="B431" s="600"/>
      <c r="C431" s="593"/>
      <c r="D431" s="593"/>
      <c r="E431" s="586"/>
      <c r="F431" s="586"/>
      <c r="G431" s="591"/>
      <c r="H431" s="586"/>
      <c r="I431" s="589"/>
      <c r="J431" s="586"/>
      <c r="K431" s="83" t="s">
        <v>398</v>
      </c>
      <c r="L431" s="88" t="s">
        <v>340</v>
      </c>
      <c r="M431" s="595"/>
      <c r="N431" s="572"/>
      <c r="O431" s="574"/>
      <c r="P431" s="573"/>
      <c r="Q431" s="591"/>
      <c r="R431" s="586"/>
      <c r="S431" s="130" t="s">
        <v>364</v>
      </c>
      <c r="T431" s="131" t="s">
        <v>365</v>
      </c>
      <c r="U431" s="130">
        <f>+IFERROR(VLOOKUP(T431,[3]DATOS!$E$2:$F$17,2,FALSE),"")</f>
        <v>15</v>
      </c>
      <c r="V431" s="564"/>
      <c r="W431" s="564"/>
      <c r="X431" s="626"/>
      <c r="Y431" s="564"/>
      <c r="Z431" s="564"/>
      <c r="AA431" s="564"/>
      <c r="AB431" s="566"/>
      <c r="AC431" s="566"/>
      <c r="AD431" s="566"/>
      <c r="AE431" s="566"/>
      <c r="AF431" s="589"/>
      <c r="AG431" s="907"/>
      <c r="AH431" s="796"/>
      <c r="AI431" s="801"/>
      <c r="AJ431" s="796"/>
      <c r="AK431" s="800"/>
      <c r="AL431" s="800"/>
      <c r="AM431" s="800"/>
      <c r="AN431" s="631"/>
      <c r="AO431" s="586"/>
      <c r="AP431" s="802"/>
      <c r="AQ431" s="627"/>
      <c r="AR431" s="627"/>
      <c r="AS431" s="871"/>
      <c r="AT431" s="811"/>
      <c r="AU431" s="597"/>
      <c r="AV431" s="597"/>
      <c r="AW431" s="597"/>
      <c r="AX431" s="597"/>
    </row>
    <row r="432" spans="1:50" ht="63.75" hidden="1" customHeight="1">
      <c r="A432" s="599"/>
      <c r="B432" s="600"/>
      <c r="C432" s="593"/>
      <c r="D432" s="593"/>
      <c r="E432" s="586"/>
      <c r="F432" s="586"/>
      <c r="G432" s="591"/>
      <c r="H432" s="586"/>
      <c r="I432" s="589"/>
      <c r="J432" s="586"/>
      <c r="K432" s="83" t="s">
        <v>399</v>
      </c>
      <c r="L432" s="84" t="s">
        <v>359</v>
      </c>
      <c r="M432" s="595"/>
      <c r="N432" s="572"/>
      <c r="O432" s="574"/>
      <c r="P432" s="573"/>
      <c r="Q432" s="591"/>
      <c r="R432" s="586"/>
      <c r="S432" s="130" t="s">
        <v>368</v>
      </c>
      <c r="T432" s="131" t="s">
        <v>369</v>
      </c>
      <c r="U432" s="130">
        <f>+IFERROR(VLOOKUP(T432,[3]DATOS!$E$2:$F$17,2,FALSE),"")</f>
        <v>15</v>
      </c>
      <c r="V432" s="564"/>
      <c r="W432" s="564"/>
      <c r="X432" s="626"/>
      <c r="Y432" s="564"/>
      <c r="Z432" s="564"/>
      <c r="AA432" s="564"/>
      <c r="AB432" s="566"/>
      <c r="AC432" s="566"/>
      <c r="AD432" s="566"/>
      <c r="AE432" s="566"/>
      <c r="AF432" s="589"/>
      <c r="AG432" s="907"/>
      <c r="AH432" s="796"/>
      <c r="AI432" s="801"/>
      <c r="AJ432" s="796"/>
      <c r="AK432" s="800"/>
      <c r="AL432" s="800"/>
      <c r="AM432" s="800"/>
      <c r="AN432" s="631"/>
      <c r="AO432" s="586"/>
      <c r="AP432" s="802"/>
      <c r="AQ432" s="627"/>
      <c r="AR432" s="627"/>
      <c r="AS432" s="871"/>
      <c r="AT432" s="811"/>
      <c r="AU432" s="597"/>
      <c r="AV432" s="597"/>
      <c r="AW432" s="597"/>
      <c r="AX432" s="597"/>
    </row>
    <row r="433" spans="1:50" ht="73.5" hidden="1" customHeight="1">
      <c r="A433" s="599"/>
      <c r="B433" s="600"/>
      <c r="C433" s="593"/>
      <c r="D433" s="593"/>
      <c r="E433" s="586"/>
      <c r="F433" s="586"/>
      <c r="G433" s="591"/>
      <c r="H433" s="586"/>
      <c r="I433" s="589"/>
      <c r="J433" s="586"/>
      <c r="K433" s="83" t="s">
        <v>400</v>
      </c>
      <c r="L433" s="88" t="s">
        <v>340</v>
      </c>
      <c r="M433" s="595"/>
      <c r="N433" s="572"/>
      <c r="O433" s="574"/>
      <c r="P433" s="573"/>
      <c r="Q433" s="591"/>
      <c r="R433" s="586"/>
      <c r="S433" s="130" t="s">
        <v>372</v>
      </c>
      <c r="T433" s="131" t="s">
        <v>373</v>
      </c>
      <c r="U433" s="130">
        <f>+IFERROR(VLOOKUP(T433,[3]DATOS!$E$2:$F$17,2,FALSE),"")</f>
        <v>15</v>
      </c>
      <c r="V433" s="564"/>
      <c r="W433" s="564"/>
      <c r="X433" s="626"/>
      <c r="Y433" s="564"/>
      <c r="Z433" s="564"/>
      <c r="AA433" s="564"/>
      <c r="AB433" s="566"/>
      <c r="AC433" s="566"/>
      <c r="AD433" s="566"/>
      <c r="AE433" s="566"/>
      <c r="AF433" s="589"/>
      <c r="AG433" s="907"/>
      <c r="AH433" s="796"/>
      <c r="AI433" s="801"/>
      <c r="AJ433" s="796"/>
      <c r="AK433" s="800"/>
      <c r="AL433" s="800"/>
      <c r="AM433" s="800"/>
      <c r="AN433" s="631"/>
      <c r="AO433" s="586"/>
      <c r="AP433" s="802"/>
      <c r="AQ433" s="627"/>
      <c r="AR433" s="627"/>
      <c r="AS433" s="871"/>
      <c r="AT433" s="811"/>
      <c r="AU433" s="597"/>
      <c r="AV433" s="597"/>
      <c r="AW433" s="597"/>
      <c r="AX433" s="597"/>
    </row>
    <row r="434" spans="1:50" ht="58.5" hidden="1" customHeight="1">
      <c r="A434" s="599"/>
      <c r="B434" s="600"/>
      <c r="C434" s="593"/>
      <c r="D434" s="593"/>
      <c r="E434" s="586"/>
      <c r="F434" s="586"/>
      <c r="G434" s="591"/>
      <c r="H434" s="586"/>
      <c r="I434" s="589"/>
      <c r="J434" s="586"/>
      <c r="K434" s="83" t="s">
        <v>401</v>
      </c>
      <c r="L434" s="88" t="s">
        <v>340</v>
      </c>
      <c r="M434" s="595"/>
      <c r="N434" s="572"/>
      <c r="O434" s="574"/>
      <c r="P434" s="573"/>
      <c r="Q434" s="591"/>
      <c r="R434" s="586"/>
      <c r="S434" s="130" t="s">
        <v>376</v>
      </c>
      <c r="T434" s="131" t="s">
        <v>377</v>
      </c>
      <c r="U434" s="130">
        <f>+IFERROR(VLOOKUP(T434,[3]DATOS!$E$2:$F$17,2,FALSE),"")</f>
        <v>10</v>
      </c>
      <c r="V434" s="564"/>
      <c r="W434" s="564"/>
      <c r="X434" s="626"/>
      <c r="Y434" s="564"/>
      <c r="Z434" s="564"/>
      <c r="AA434" s="564"/>
      <c r="AB434" s="566"/>
      <c r="AC434" s="566"/>
      <c r="AD434" s="566"/>
      <c r="AE434" s="566"/>
      <c r="AF434" s="589"/>
      <c r="AG434" s="907"/>
      <c r="AH434" s="796"/>
      <c r="AI434" s="801"/>
      <c r="AJ434" s="796"/>
      <c r="AK434" s="800"/>
      <c r="AL434" s="800"/>
      <c r="AM434" s="800"/>
      <c r="AN434" s="631"/>
      <c r="AO434" s="586"/>
      <c r="AP434" s="802"/>
      <c r="AQ434" s="627"/>
      <c r="AR434" s="627"/>
      <c r="AS434" s="871"/>
      <c r="AT434" s="811"/>
      <c r="AU434" s="597"/>
      <c r="AV434" s="597"/>
      <c r="AW434" s="597"/>
      <c r="AX434" s="597"/>
    </row>
    <row r="435" spans="1:50" ht="153" hidden="1" customHeight="1">
      <c r="A435" s="599"/>
      <c r="B435" s="600"/>
      <c r="C435" s="594"/>
      <c r="D435" s="594"/>
      <c r="E435" s="586"/>
      <c r="F435" s="586"/>
      <c r="G435" s="591"/>
      <c r="H435" s="586"/>
      <c r="I435" s="590"/>
      <c r="J435" s="586"/>
      <c r="K435" s="83" t="s">
        <v>402</v>
      </c>
      <c r="L435" s="88" t="s">
        <v>359</v>
      </c>
      <c r="M435" s="595"/>
      <c r="N435" s="572"/>
      <c r="O435" s="574"/>
      <c r="P435" s="573"/>
      <c r="Q435" s="591"/>
      <c r="R435" s="586"/>
      <c r="S435" s="130"/>
      <c r="T435" s="131"/>
      <c r="U435" s="130"/>
      <c r="V435" s="564"/>
      <c r="W435" s="564"/>
      <c r="X435" s="626"/>
      <c r="Y435" s="564"/>
      <c r="Z435" s="564"/>
      <c r="AA435" s="564"/>
      <c r="AB435" s="567"/>
      <c r="AC435" s="566"/>
      <c r="AD435" s="566"/>
      <c r="AE435" s="566"/>
      <c r="AF435" s="590"/>
      <c r="AG435" s="908"/>
      <c r="AH435" s="796"/>
      <c r="AI435" s="801"/>
      <c r="AJ435" s="796"/>
      <c r="AK435" s="800"/>
      <c r="AL435" s="800"/>
      <c r="AM435" s="800"/>
      <c r="AN435" s="631"/>
      <c r="AO435" s="586"/>
      <c r="AP435" s="802"/>
      <c r="AQ435" s="627"/>
      <c r="AR435" s="627"/>
      <c r="AS435" s="872"/>
      <c r="AT435" s="811"/>
      <c r="AU435" s="597"/>
      <c r="AV435" s="597"/>
      <c r="AW435" s="597"/>
      <c r="AX435" s="597"/>
    </row>
    <row r="436" spans="1:50" ht="15" hidden="1" customHeight="1">
      <c r="A436" s="599">
        <v>22</v>
      </c>
      <c r="B436" s="600" t="s">
        <v>767</v>
      </c>
      <c r="C436" s="607" t="s">
        <v>768</v>
      </c>
      <c r="D436" s="607" t="s">
        <v>769</v>
      </c>
      <c r="E436" s="586" t="s">
        <v>770</v>
      </c>
      <c r="F436" s="586" t="s">
        <v>334</v>
      </c>
      <c r="G436" s="591" t="s">
        <v>771</v>
      </c>
      <c r="H436" s="586" t="s">
        <v>772</v>
      </c>
      <c r="I436" s="588" t="s">
        <v>337</v>
      </c>
      <c r="J436" s="586" t="s">
        <v>338</v>
      </c>
      <c r="K436" s="82" t="s">
        <v>339</v>
      </c>
      <c r="L436" s="88" t="s">
        <v>340</v>
      </c>
      <c r="M436" s="595">
        <v>15</v>
      </c>
      <c r="N436" s="572" t="s">
        <v>511</v>
      </c>
      <c r="O436" s="574" t="s">
        <v>512</v>
      </c>
      <c r="P436" s="573" t="s">
        <v>341</v>
      </c>
      <c r="Q436" s="591" t="s">
        <v>773</v>
      </c>
      <c r="R436" s="586" t="s">
        <v>343</v>
      </c>
      <c r="S436" s="130" t="s">
        <v>344</v>
      </c>
      <c r="T436" s="131" t="s">
        <v>345</v>
      </c>
      <c r="U436" s="130">
        <v>15</v>
      </c>
      <c r="V436" s="564">
        <v>100</v>
      </c>
      <c r="W436" s="564" t="s">
        <v>346</v>
      </c>
      <c r="X436" s="626" t="s">
        <v>346</v>
      </c>
      <c r="Y436" s="564" t="s">
        <v>346</v>
      </c>
      <c r="Z436" s="564">
        <v>100</v>
      </c>
      <c r="AA436" s="564">
        <v>100</v>
      </c>
      <c r="AB436" s="565" t="s">
        <v>38</v>
      </c>
      <c r="AC436" s="565">
        <v>4</v>
      </c>
      <c r="AD436" s="565">
        <v>4</v>
      </c>
      <c r="AE436" s="565">
        <v>4</v>
      </c>
      <c r="AF436" s="588" t="s">
        <v>774</v>
      </c>
      <c r="AG436" s="692" t="s">
        <v>775</v>
      </c>
      <c r="AH436" s="796" t="s">
        <v>346</v>
      </c>
      <c r="AI436" s="801" t="s">
        <v>349</v>
      </c>
      <c r="AJ436" s="796" t="s">
        <v>350</v>
      </c>
      <c r="AK436" s="800" t="s">
        <v>338</v>
      </c>
      <c r="AL436" s="800" t="s">
        <v>633</v>
      </c>
      <c r="AM436" s="800" t="s">
        <v>511</v>
      </c>
      <c r="AN436" s="631" t="str">
        <f>IF(AND(EXACT(AK436,"Rara vez"),(EXACT(AM436,"Moderado"))),"Moderado",IF(AND(EXACT(AK436,"Rara vez"),(EXACT(AM436,"Mayor"))),"Alto",IF(AND(EXACT(AK436,"Rara vez"),(EXACT(AM436,"Catastrófico"))),"Extremo",IF(AND(EXACT(AK436,"Improbable"),(EXACT(AM436,"Moderado"))),"Moderado",IF(AND(EXACT(AK436,"Improbable"),(EXACT(AM436,"Mayor"))),"Alto",IF(AND(EXACT(AK436,"Improbable"),(EXACT(AM436,"Catastrófico"))),"Extremo",IF(AND(EXACT(AK436,"Posible"),(EXACT(AM436,"Moderado"))),"Alto",IF(AND(EXACT(AK436,"Posible"),(EXACT(AM436,"Mayor"))),"Extremo",IF(AND(EXACT(AK436,"Posible"),(EXACT(AM436,"Catastrófico"))),"Extremo",IF(AND(EXACT(AK436,"Probable"),(EXACT(AM436,"Moderado"))),"Alto",IF(AND(EXACT(AK436,"Probable"),(EXACT(AM436,"Mayor"))),"Extremo",IF(AND(EXACT(AK436,"Probable"),(EXACT(AM436,"Catastrófico"))),"Extremo",IF(AND(EXACT(AK436,"Casi Seguro"),(EXACT(AM436,"Moderado"))),"Extremo",IF(AND(EXACT(AK436,"Casi Seguro"),(EXACT(AM436,"Mayor"))),"Extremo",IF(AND(EXACT(AK436,"Casi Seguro"),(EXACT(AM436,"Catastrófico"))),"Extremo","")))))))))))))))</f>
        <v>Extremo</v>
      </c>
      <c r="AO436" s="586" t="s">
        <v>341</v>
      </c>
      <c r="AP436" s="797" t="s">
        <v>776</v>
      </c>
      <c r="AQ436" s="627">
        <v>45292</v>
      </c>
      <c r="AR436" s="627">
        <v>45657</v>
      </c>
      <c r="AS436" s="810" t="s">
        <v>777</v>
      </c>
      <c r="AT436" s="811" t="s">
        <v>778</v>
      </c>
      <c r="AU436" s="597"/>
      <c r="AV436" s="597"/>
      <c r="AW436" s="597"/>
      <c r="AX436" s="597"/>
    </row>
    <row r="437" spans="1:50" hidden="1">
      <c r="A437" s="599"/>
      <c r="B437" s="600"/>
      <c r="C437" s="608"/>
      <c r="D437" s="608"/>
      <c r="E437" s="586"/>
      <c r="F437" s="586"/>
      <c r="G437" s="591"/>
      <c r="H437" s="586"/>
      <c r="I437" s="589"/>
      <c r="J437" s="586"/>
      <c r="K437" s="82" t="s">
        <v>354</v>
      </c>
      <c r="L437" s="88" t="s">
        <v>340</v>
      </c>
      <c r="M437" s="595"/>
      <c r="N437" s="572"/>
      <c r="O437" s="574"/>
      <c r="P437" s="573"/>
      <c r="Q437" s="591"/>
      <c r="R437" s="586"/>
      <c r="S437" s="130" t="s">
        <v>355</v>
      </c>
      <c r="T437" s="131" t="s">
        <v>356</v>
      </c>
      <c r="U437" s="130">
        <v>15</v>
      </c>
      <c r="V437" s="564"/>
      <c r="W437" s="564"/>
      <c r="X437" s="626"/>
      <c r="Y437" s="564"/>
      <c r="Z437" s="564"/>
      <c r="AA437" s="564"/>
      <c r="AB437" s="566"/>
      <c r="AC437" s="566"/>
      <c r="AD437" s="566"/>
      <c r="AE437" s="566"/>
      <c r="AF437" s="589"/>
      <c r="AG437" s="693"/>
      <c r="AH437" s="796"/>
      <c r="AI437" s="801"/>
      <c r="AJ437" s="796"/>
      <c r="AK437" s="800"/>
      <c r="AL437" s="800"/>
      <c r="AM437" s="800"/>
      <c r="AN437" s="631"/>
      <c r="AO437" s="586"/>
      <c r="AP437" s="798"/>
      <c r="AQ437" s="627"/>
      <c r="AR437" s="627"/>
      <c r="AS437" s="810"/>
      <c r="AT437" s="811"/>
      <c r="AU437" s="597"/>
      <c r="AV437" s="597"/>
      <c r="AW437" s="597"/>
      <c r="AX437" s="597"/>
    </row>
    <row r="438" spans="1:50" hidden="1">
      <c r="A438" s="599"/>
      <c r="B438" s="600"/>
      <c r="C438" s="608"/>
      <c r="D438" s="608"/>
      <c r="E438" s="586"/>
      <c r="F438" s="586"/>
      <c r="G438" s="591"/>
      <c r="H438" s="586"/>
      <c r="I438" s="589"/>
      <c r="J438" s="586"/>
      <c r="K438" s="82" t="s">
        <v>358</v>
      </c>
      <c r="L438" s="88" t="s">
        <v>340</v>
      </c>
      <c r="M438" s="595"/>
      <c r="N438" s="572"/>
      <c r="O438" s="574"/>
      <c r="P438" s="573"/>
      <c r="Q438" s="591"/>
      <c r="R438" s="586"/>
      <c r="S438" s="130" t="s">
        <v>360</v>
      </c>
      <c r="T438" s="131" t="s">
        <v>361</v>
      </c>
      <c r="U438" s="130">
        <v>15</v>
      </c>
      <c r="V438" s="564"/>
      <c r="W438" s="564"/>
      <c r="X438" s="626"/>
      <c r="Y438" s="564"/>
      <c r="Z438" s="564"/>
      <c r="AA438" s="564"/>
      <c r="AB438" s="566"/>
      <c r="AC438" s="566"/>
      <c r="AD438" s="566"/>
      <c r="AE438" s="566"/>
      <c r="AF438" s="589"/>
      <c r="AG438" s="693"/>
      <c r="AH438" s="796"/>
      <c r="AI438" s="801"/>
      <c r="AJ438" s="796"/>
      <c r="AK438" s="800"/>
      <c r="AL438" s="800"/>
      <c r="AM438" s="800"/>
      <c r="AN438" s="631"/>
      <c r="AO438" s="586"/>
      <c r="AP438" s="798"/>
      <c r="AQ438" s="627"/>
      <c r="AR438" s="627"/>
      <c r="AS438" s="810"/>
      <c r="AT438" s="811"/>
      <c r="AU438" s="597"/>
      <c r="AV438" s="597"/>
      <c r="AW438" s="597"/>
      <c r="AX438" s="597"/>
    </row>
    <row r="439" spans="1:50" hidden="1">
      <c r="A439" s="599"/>
      <c r="B439" s="600"/>
      <c r="C439" s="608"/>
      <c r="D439" s="608"/>
      <c r="E439" s="586"/>
      <c r="F439" s="586"/>
      <c r="G439" s="591"/>
      <c r="H439" s="586"/>
      <c r="I439" s="589"/>
      <c r="J439" s="586"/>
      <c r="K439" s="82" t="s">
        <v>363</v>
      </c>
      <c r="L439" s="88" t="s">
        <v>340</v>
      </c>
      <c r="M439" s="595"/>
      <c r="N439" s="572"/>
      <c r="O439" s="574"/>
      <c r="P439" s="573"/>
      <c r="Q439" s="591"/>
      <c r="R439" s="586"/>
      <c r="S439" s="130" t="s">
        <v>364</v>
      </c>
      <c r="T439" s="131" t="s">
        <v>365</v>
      </c>
      <c r="U439" s="130">
        <v>15</v>
      </c>
      <c r="V439" s="564"/>
      <c r="W439" s="564"/>
      <c r="X439" s="626"/>
      <c r="Y439" s="564"/>
      <c r="Z439" s="564"/>
      <c r="AA439" s="564"/>
      <c r="AB439" s="566"/>
      <c r="AC439" s="566"/>
      <c r="AD439" s="566"/>
      <c r="AE439" s="566"/>
      <c r="AF439" s="589"/>
      <c r="AG439" s="693"/>
      <c r="AH439" s="796"/>
      <c r="AI439" s="801"/>
      <c r="AJ439" s="796"/>
      <c r="AK439" s="800"/>
      <c r="AL439" s="800"/>
      <c r="AM439" s="800"/>
      <c r="AN439" s="631"/>
      <c r="AO439" s="586"/>
      <c r="AP439" s="798"/>
      <c r="AQ439" s="627"/>
      <c r="AR439" s="627"/>
      <c r="AS439" s="810"/>
      <c r="AT439" s="811"/>
      <c r="AU439" s="597"/>
      <c r="AV439" s="597"/>
      <c r="AW439" s="597"/>
      <c r="AX439" s="597"/>
    </row>
    <row r="440" spans="1:50" hidden="1">
      <c r="A440" s="599"/>
      <c r="B440" s="600"/>
      <c r="C440" s="608"/>
      <c r="D440" s="608"/>
      <c r="E440" s="586"/>
      <c r="F440" s="586"/>
      <c r="G440" s="591"/>
      <c r="H440" s="586"/>
      <c r="I440" s="589"/>
      <c r="J440" s="586"/>
      <c r="K440" s="82" t="s">
        <v>367</v>
      </c>
      <c r="L440" s="88" t="s">
        <v>340</v>
      </c>
      <c r="M440" s="595"/>
      <c r="N440" s="572"/>
      <c r="O440" s="574"/>
      <c r="P440" s="573"/>
      <c r="Q440" s="591"/>
      <c r="R440" s="586"/>
      <c r="S440" s="130" t="s">
        <v>368</v>
      </c>
      <c r="T440" s="131" t="s">
        <v>369</v>
      </c>
      <c r="U440" s="130">
        <v>15</v>
      </c>
      <c r="V440" s="564"/>
      <c r="W440" s="564"/>
      <c r="X440" s="626"/>
      <c r="Y440" s="564"/>
      <c r="Z440" s="564"/>
      <c r="AA440" s="564"/>
      <c r="AB440" s="566"/>
      <c r="AC440" s="566"/>
      <c r="AD440" s="566"/>
      <c r="AE440" s="566"/>
      <c r="AF440" s="589"/>
      <c r="AG440" s="693"/>
      <c r="AH440" s="796"/>
      <c r="AI440" s="801"/>
      <c r="AJ440" s="796"/>
      <c r="AK440" s="800"/>
      <c r="AL440" s="800"/>
      <c r="AM440" s="800"/>
      <c r="AN440" s="631"/>
      <c r="AO440" s="586"/>
      <c r="AP440" s="798"/>
      <c r="AQ440" s="627"/>
      <c r="AR440" s="627"/>
      <c r="AS440" s="810"/>
      <c r="AT440" s="811"/>
      <c r="AU440" s="597"/>
      <c r="AV440" s="597"/>
      <c r="AW440" s="597"/>
      <c r="AX440" s="597"/>
    </row>
    <row r="441" spans="1:50" hidden="1">
      <c r="A441" s="599"/>
      <c r="B441" s="600"/>
      <c r="C441" s="608"/>
      <c r="D441" s="608"/>
      <c r="E441" s="586"/>
      <c r="F441" s="586"/>
      <c r="G441" s="591"/>
      <c r="H441" s="586"/>
      <c r="I441" s="589"/>
      <c r="J441" s="586"/>
      <c r="K441" s="82" t="s">
        <v>371</v>
      </c>
      <c r="L441" s="88" t="s">
        <v>340</v>
      </c>
      <c r="M441" s="595"/>
      <c r="N441" s="572"/>
      <c r="O441" s="574"/>
      <c r="P441" s="573"/>
      <c r="Q441" s="591"/>
      <c r="R441" s="586"/>
      <c r="S441" s="130" t="s">
        <v>372</v>
      </c>
      <c r="T441" s="131" t="s">
        <v>373</v>
      </c>
      <c r="U441" s="130">
        <v>15</v>
      </c>
      <c r="V441" s="564"/>
      <c r="W441" s="564"/>
      <c r="X441" s="626"/>
      <c r="Y441" s="564"/>
      <c r="Z441" s="564"/>
      <c r="AA441" s="564"/>
      <c r="AB441" s="566"/>
      <c r="AC441" s="566"/>
      <c r="AD441" s="566"/>
      <c r="AE441" s="566"/>
      <c r="AF441" s="589"/>
      <c r="AG441" s="693"/>
      <c r="AH441" s="796"/>
      <c r="AI441" s="801"/>
      <c r="AJ441" s="796"/>
      <c r="AK441" s="800"/>
      <c r="AL441" s="800"/>
      <c r="AM441" s="800"/>
      <c r="AN441" s="631"/>
      <c r="AO441" s="586"/>
      <c r="AP441" s="798"/>
      <c r="AQ441" s="627"/>
      <c r="AR441" s="627"/>
      <c r="AS441" s="810"/>
      <c r="AT441" s="811"/>
      <c r="AU441" s="597"/>
      <c r="AV441" s="597"/>
      <c r="AW441" s="597"/>
      <c r="AX441" s="597"/>
    </row>
    <row r="442" spans="1:50" hidden="1">
      <c r="A442" s="599"/>
      <c r="B442" s="600"/>
      <c r="C442" s="608"/>
      <c r="D442" s="608"/>
      <c r="E442" s="586"/>
      <c r="F442" s="586"/>
      <c r="G442" s="591"/>
      <c r="H442" s="586"/>
      <c r="I442" s="589"/>
      <c r="J442" s="586"/>
      <c r="K442" s="82" t="s">
        <v>375</v>
      </c>
      <c r="L442" s="88" t="s">
        <v>340</v>
      </c>
      <c r="M442" s="595"/>
      <c r="N442" s="572"/>
      <c r="O442" s="574"/>
      <c r="P442" s="573"/>
      <c r="Q442" s="591"/>
      <c r="R442" s="586"/>
      <c r="S442" s="130" t="s">
        <v>376</v>
      </c>
      <c r="T442" s="131" t="s">
        <v>377</v>
      </c>
      <c r="U442" s="130">
        <v>10</v>
      </c>
      <c r="V442" s="564"/>
      <c r="W442" s="564"/>
      <c r="X442" s="626"/>
      <c r="Y442" s="564"/>
      <c r="Z442" s="564"/>
      <c r="AA442" s="564"/>
      <c r="AB442" s="566"/>
      <c r="AC442" s="566"/>
      <c r="AD442" s="566"/>
      <c r="AE442" s="566"/>
      <c r="AF442" s="589"/>
      <c r="AG442" s="693"/>
      <c r="AH442" s="796"/>
      <c r="AI442" s="801"/>
      <c r="AJ442" s="796"/>
      <c r="AK442" s="800"/>
      <c r="AL442" s="800"/>
      <c r="AM442" s="800"/>
      <c r="AN442" s="631"/>
      <c r="AO442" s="586"/>
      <c r="AP442" s="798"/>
      <c r="AQ442" s="627"/>
      <c r="AR442" s="627"/>
      <c r="AS442" s="810"/>
      <c r="AT442" s="811"/>
      <c r="AU442" s="597"/>
      <c r="AV442" s="597"/>
      <c r="AW442" s="597"/>
      <c r="AX442" s="597"/>
    </row>
    <row r="443" spans="1:50" ht="30" hidden="1">
      <c r="A443" s="599"/>
      <c r="B443" s="600"/>
      <c r="C443" s="608"/>
      <c r="D443" s="608"/>
      <c r="E443" s="586"/>
      <c r="F443" s="586"/>
      <c r="G443" s="591"/>
      <c r="H443" s="586"/>
      <c r="I443" s="589"/>
      <c r="J443" s="586"/>
      <c r="K443" s="82" t="s">
        <v>379</v>
      </c>
      <c r="L443" s="88" t="s">
        <v>359</v>
      </c>
      <c r="M443" s="595"/>
      <c r="N443" s="572"/>
      <c r="O443" s="574"/>
      <c r="P443" s="573"/>
      <c r="Q443" s="591"/>
      <c r="R443" s="586"/>
      <c r="S443" s="564"/>
      <c r="T443" s="626"/>
      <c r="U443" s="564"/>
      <c r="V443" s="564"/>
      <c r="W443" s="564"/>
      <c r="X443" s="626"/>
      <c r="Y443" s="564"/>
      <c r="Z443" s="564"/>
      <c r="AA443" s="564"/>
      <c r="AB443" s="566"/>
      <c r="AC443" s="566"/>
      <c r="AD443" s="566"/>
      <c r="AE443" s="566"/>
      <c r="AF443" s="589"/>
      <c r="AG443" s="693"/>
      <c r="AH443" s="796"/>
      <c r="AI443" s="801"/>
      <c r="AJ443" s="796"/>
      <c r="AK443" s="800"/>
      <c r="AL443" s="800"/>
      <c r="AM443" s="800"/>
      <c r="AN443" s="631"/>
      <c r="AO443" s="586"/>
      <c r="AP443" s="798"/>
      <c r="AQ443" s="627"/>
      <c r="AR443" s="627"/>
      <c r="AS443" s="810"/>
      <c r="AT443" s="811"/>
      <c r="AU443" s="597"/>
      <c r="AV443" s="597"/>
      <c r="AW443" s="597"/>
      <c r="AX443" s="597"/>
    </row>
    <row r="444" spans="1:50" ht="81.75" hidden="1" customHeight="1">
      <c r="A444" s="599"/>
      <c r="B444" s="600"/>
      <c r="C444" s="608"/>
      <c r="D444" s="608"/>
      <c r="E444" s="586"/>
      <c r="F444" s="586"/>
      <c r="G444" s="591"/>
      <c r="H444" s="586"/>
      <c r="I444" s="589"/>
      <c r="J444" s="586"/>
      <c r="K444" s="82" t="s">
        <v>381</v>
      </c>
      <c r="L444" s="88" t="s">
        <v>359</v>
      </c>
      <c r="M444" s="595"/>
      <c r="N444" s="572"/>
      <c r="O444" s="574"/>
      <c r="P444" s="573"/>
      <c r="Q444" s="591"/>
      <c r="R444" s="586"/>
      <c r="S444" s="564"/>
      <c r="T444" s="626"/>
      <c r="U444" s="564"/>
      <c r="V444" s="564"/>
      <c r="W444" s="564"/>
      <c r="X444" s="626"/>
      <c r="Y444" s="564"/>
      <c r="Z444" s="564"/>
      <c r="AA444" s="564"/>
      <c r="AB444" s="566"/>
      <c r="AC444" s="566"/>
      <c r="AD444" s="566"/>
      <c r="AE444" s="566"/>
      <c r="AF444" s="589"/>
      <c r="AG444" s="693"/>
      <c r="AH444" s="796"/>
      <c r="AI444" s="801"/>
      <c r="AJ444" s="796"/>
      <c r="AK444" s="800"/>
      <c r="AL444" s="800"/>
      <c r="AM444" s="800"/>
      <c r="AN444" s="631"/>
      <c r="AO444" s="586"/>
      <c r="AP444" s="798"/>
      <c r="AQ444" s="627"/>
      <c r="AR444" s="627"/>
      <c r="AS444" s="810"/>
      <c r="AT444" s="811"/>
      <c r="AU444" s="597"/>
      <c r="AV444" s="597"/>
      <c r="AW444" s="597"/>
      <c r="AX444" s="597"/>
    </row>
    <row r="445" spans="1:50" ht="16.5" hidden="1" customHeight="1">
      <c r="A445" s="599"/>
      <c r="B445" s="600"/>
      <c r="C445" s="592" t="s">
        <v>779</v>
      </c>
      <c r="D445" s="592" t="s">
        <v>780</v>
      </c>
      <c r="E445" s="586"/>
      <c r="F445" s="586"/>
      <c r="G445" s="591"/>
      <c r="H445" s="586"/>
      <c r="I445" s="589"/>
      <c r="J445" s="586"/>
      <c r="K445" s="82" t="s">
        <v>385</v>
      </c>
      <c r="L445" s="88" t="s">
        <v>340</v>
      </c>
      <c r="M445" s="595"/>
      <c r="N445" s="572"/>
      <c r="O445" s="574"/>
      <c r="P445" s="573"/>
      <c r="Q445" s="591"/>
      <c r="R445" s="586"/>
      <c r="S445" s="564"/>
      <c r="T445" s="626"/>
      <c r="U445" s="564"/>
      <c r="V445" s="564"/>
      <c r="W445" s="564"/>
      <c r="X445" s="626"/>
      <c r="Y445" s="564"/>
      <c r="Z445" s="564"/>
      <c r="AA445" s="564"/>
      <c r="AB445" s="566"/>
      <c r="AC445" s="566"/>
      <c r="AD445" s="566"/>
      <c r="AE445" s="566"/>
      <c r="AF445" s="589"/>
      <c r="AG445" s="693"/>
      <c r="AH445" s="796"/>
      <c r="AI445" s="801"/>
      <c r="AJ445" s="796"/>
      <c r="AK445" s="800"/>
      <c r="AL445" s="800"/>
      <c r="AM445" s="800"/>
      <c r="AN445" s="631"/>
      <c r="AO445" s="586"/>
      <c r="AP445" s="798"/>
      <c r="AQ445" s="627"/>
      <c r="AR445" s="627"/>
      <c r="AS445" s="810"/>
      <c r="AT445" s="811"/>
      <c r="AU445" s="597"/>
      <c r="AV445" s="597"/>
      <c r="AW445" s="597"/>
      <c r="AX445" s="597"/>
    </row>
    <row r="446" spans="1:50" ht="15" hidden="1" customHeight="1">
      <c r="A446" s="599"/>
      <c r="B446" s="600"/>
      <c r="C446" s="593"/>
      <c r="D446" s="593"/>
      <c r="E446" s="586"/>
      <c r="F446" s="586"/>
      <c r="G446" s="591"/>
      <c r="H446" s="586"/>
      <c r="I446" s="589"/>
      <c r="J446" s="586"/>
      <c r="K446" s="82" t="s">
        <v>387</v>
      </c>
      <c r="L446" s="88" t="s">
        <v>340</v>
      </c>
      <c r="M446" s="595"/>
      <c r="N446" s="572"/>
      <c r="O446" s="574"/>
      <c r="P446" s="573"/>
      <c r="Q446" s="591"/>
      <c r="R446" s="586"/>
      <c r="S446" s="564"/>
      <c r="T446" s="626"/>
      <c r="U446" s="564"/>
      <c r="V446" s="564"/>
      <c r="W446" s="564"/>
      <c r="X446" s="626"/>
      <c r="Y446" s="564"/>
      <c r="Z446" s="564"/>
      <c r="AA446" s="564"/>
      <c r="AB446" s="567"/>
      <c r="AC446" s="567"/>
      <c r="AD446" s="567"/>
      <c r="AE446" s="567"/>
      <c r="AF446" s="590"/>
      <c r="AG446" s="694"/>
      <c r="AH446" s="796"/>
      <c r="AI446" s="801"/>
      <c r="AJ446" s="796"/>
      <c r="AK446" s="800"/>
      <c r="AL446" s="800"/>
      <c r="AM446" s="800"/>
      <c r="AN446" s="631"/>
      <c r="AO446" s="586"/>
      <c r="AP446" s="799"/>
      <c r="AQ446" s="627"/>
      <c r="AR446" s="627"/>
      <c r="AS446" s="810"/>
      <c r="AT446" s="811"/>
      <c r="AU446" s="224"/>
      <c r="AV446" s="224"/>
      <c r="AW446" s="224"/>
      <c r="AX446" s="224"/>
    </row>
    <row r="447" spans="1:50" hidden="1">
      <c r="A447" s="599"/>
      <c r="B447" s="600"/>
      <c r="C447" s="593"/>
      <c r="D447" s="593"/>
      <c r="E447" s="586"/>
      <c r="F447" s="586"/>
      <c r="G447" s="591" t="s">
        <v>781</v>
      </c>
      <c r="H447" s="586"/>
      <c r="I447" s="589"/>
      <c r="J447" s="586"/>
      <c r="K447" s="82" t="s">
        <v>390</v>
      </c>
      <c r="L447" s="88" t="s">
        <v>340</v>
      </c>
      <c r="M447" s="595"/>
      <c r="N447" s="572"/>
      <c r="O447" s="574"/>
      <c r="P447" s="573"/>
      <c r="Q447" s="591" t="s">
        <v>391</v>
      </c>
      <c r="R447" s="586"/>
      <c r="S447" s="565"/>
      <c r="T447" s="565"/>
      <c r="U447" s="565"/>
      <c r="V447" s="564"/>
      <c r="W447" s="564"/>
      <c r="X447" s="626"/>
      <c r="Y447" s="564"/>
      <c r="Z447" s="564"/>
      <c r="AA447" s="564"/>
      <c r="AB447" s="565"/>
      <c r="AC447" s="565"/>
      <c r="AD447" s="565"/>
      <c r="AE447" s="565"/>
      <c r="AF447" s="588"/>
      <c r="AG447" s="692"/>
      <c r="AH447" s="796"/>
      <c r="AI447" s="801"/>
      <c r="AJ447" s="796"/>
      <c r="AK447" s="800"/>
      <c r="AL447" s="800"/>
      <c r="AM447" s="800"/>
      <c r="AN447" s="631"/>
      <c r="AO447" s="586"/>
      <c r="AP447" s="802" t="s">
        <v>782</v>
      </c>
      <c r="AQ447" s="627"/>
      <c r="AR447" s="627"/>
      <c r="AS447" s="810"/>
      <c r="AT447" s="811" t="s">
        <v>783</v>
      </c>
      <c r="AU447" s="597"/>
      <c r="AV447" s="597"/>
      <c r="AW447" s="597"/>
      <c r="AX447" s="597"/>
    </row>
    <row r="448" spans="1:50" hidden="1">
      <c r="A448" s="599"/>
      <c r="B448" s="600"/>
      <c r="C448" s="593"/>
      <c r="D448" s="593"/>
      <c r="E448" s="586"/>
      <c r="F448" s="586"/>
      <c r="G448" s="591"/>
      <c r="H448" s="586"/>
      <c r="I448" s="589"/>
      <c r="J448" s="586"/>
      <c r="K448" s="83" t="s">
        <v>395</v>
      </c>
      <c r="L448" s="88" t="s">
        <v>340</v>
      </c>
      <c r="M448" s="595"/>
      <c r="N448" s="572"/>
      <c r="O448" s="574"/>
      <c r="P448" s="573"/>
      <c r="Q448" s="591"/>
      <c r="R448" s="586"/>
      <c r="S448" s="566"/>
      <c r="T448" s="566"/>
      <c r="U448" s="566"/>
      <c r="V448" s="564"/>
      <c r="W448" s="564"/>
      <c r="X448" s="626"/>
      <c r="Y448" s="564"/>
      <c r="Z448" s="564"/>
      <c r="AA448" s="564"/>
      <c r="AB448" s="566"/>
      <c r="AC448" s="566"/>
      <c r="AD448" s="566"/>
      <c r="AE448" s="566"/>
      <c r="AF448" s="589"/>
      <c r="AG448" s="693"/>
      <c r="AH448" s="796"/>
      <c r="AI448" s="801"/>
      <c r="AJ448" s="796"/>
      <c r="AK448" s="800"/>
      <c r="AL448" s="800"/>
      <c r="AM448" s="800"/>
      <c r="AN448" s="631"/>
      <c r="AO448" s="586"/>
      <c r="AP448" s="802"/>
      <c r="AQ448" s="627"/>
      <c r="AR448" s="627"/>
      <c r="AS448" s="810"/>
      <c r="AT448" s="811"/>
      <c r="AU448" s="597"/>
      <c r="AV448" s="597"/>
      <c r="AW448" s="597"/>
      <c r="AX448" s="597"/>
    </row>
    <row r="449" spans="1:50" hidden="1">
      <c r="A449" s="599"/>
      <c r="B449" s="600"/>
      <c r="C449" s="593"/>
      <c r="D449" s="593"/>
      <c r="E449" s="586"/>
      <c r="F449" s="586"/>
      <c r="G449" s="591"/>
      <c r="H449" s="586"/>
      <c r="I449" s="589"/>
      <c r="J449" s="586"/>
      <c r="K449" s="83" t="s">
        <v>397</v>
      </c>
      <c r="L449" s="88" t="s">
        <v>340</v>
      </c>
      <c r="M449" s="595"/>
      <c r="N449" s="572"/>
      <c r="O449" s="574"/>
      <c r="P449" s="573"/>
      <c r="Q449" s="591"/>
      <c r="R449" s="586"/>
      <c r="S449" s="566"/>
      <c r="T449" s="566"/>
      <c r="U449" s="566"/>
      <c r="V449" s="564"/>
      <c r="W449" s="564"/>
      <c r="X449" s="626"/>
      <c r="Y449" s="564"/>
      <c r="Z449" s="564"/>
      <c r="AA449" s="564"/>
      <c r="AB449" s="566"/>
      <c r="AC449" s="566"/>
      <c r="AD449" s="566"/>
      <c r="AE449" s="566"/>
      <c r="AF449" s="589"/>
      <c r="AG449" s="693"/>
      <c r="AH449" s="796"/>
      <c r="AI449" s="801"/>
      <c r="AJ449" s="796"/>
      <c r="AK449" s="800"/>
      <c r="AL449" s="800"/>
      <c r="AM449" s="800"/>
      <c r="AN449" s="631"/>
      <c r="AO449" s="586"/>
      <c r="AP449" s="802"/>
      <c r="AQ449" s="627"/>
      <c r="AR449" s="627"/>
      <c r="AS449" s="810"/>
      <c r="AT449" s="811"/>
      <c r="AU449" s="597"/>
      <c r="AV449" s="597"/>
      <c r="AW449" s="597"/>
      <c r="AX449" s="597"/>
    </row>
    <row r="450" spans="1:50" hidden="1">
      <c r="A450" s="599"/>
      <c r="B450" s="600"/>
      <c r="C450" s="593"/>
      <c r="D450" s="593"/>
      <c r="E450" s="586"/>
      <c r="F450" s="586"/>
      <c r="G450" s="591"/>
      <c r="H450" s="586"/>
      <c r="I450" s="589"/>
      <c r="J450" s="586"/>
      <c r="K450" s="83" t="s">
        <v>398</v>
      </c>
      <c r="L450" s="88" t="s">
        <v>340</v>
      </c>
      <c r="M450" s="595"/>
      <c r="N450" s="572"/>
      <c r="O450" s="574"/>
      <c r="P450" s="573"/>
      <c r="Q450" s="591"/>
      <c r="R450" s="586"/>
      <c r="S450" s="566"/>
      <c r="T450" s="566"/>
      <c r="U450" s="566"/>
      <c r="V450" s="564"/>
      <c r="W450" s="564"/>
      <c r="X450" s="626"/>
      <c r="Y450" s="564"/>
      <c r="Z450" s="564"/>
      <c r="AA450" s="564"/>
      <c r="AB450" s="566"/>
      <c r="AC450" s="566"/>
      <c r="AD450" s="566"/>
      <c r="AE450" s="566"/>
      <c r="AF450" s="589"/>
      <c r="AG450" s="693"/>
      <c r="AH450" s="796"/>
      <c r="AI450" s="801"/>
      <c r="AJ450" s="796"/>
      <c r="AK450" s="800"/>
      <c r="AL450" s="800"/>
      <c r="AM450" s="800"/>
      <c r="AN450" s="631"/>
      <c r="AO450" s="586"/>
      <c r="AP450" s="802"/>
      <c r="AQ450" s="627"/>
      <c r="AR450" s="627"/>
      <c r="AS450" s="810"/>
      <c r="AT450" s="811"/>
      <c r="AU450" s="597"/>
      <c r="AV450" s="597"/>
      <c r="AW450" s="597"/>
      <c r="AX450" s="597"/>
    </row>
    <row r="451" spans="1:50" hidden="1">
      <c r="A451" s="599"/>
      <c r="B451" s="600"/>
      <c r="C451" s="593"/>
      <c r="D451" s="593"/>
      <c r="E451" s="586"/>
      <c r="F451" s="586"/>
      <c r="G451" s="591"/>
      <c r="H451" s="586"/>
      <c r="I451" s="589"/>
      <c r="J451" s="586"/>
      <c r="K451" s="83" t="s">
        <v>399</v>
      </c>
      <c r="L451" s="84" t="s">
        <v>359</v>
      </c>
      <c r="M451" s="595"/>
      <c r="N451" s="572"/>
      <c r="O451" s="574"/>
      <c r="P451" s="573"/>
      <c r="Q451" s="591"/>
      <c r="R451" s="586"/>
      <c r="S451" s="566"/>
      <c r="T451" s="566"/>
      <c r="U451" s="566"/>
      <c r="V451" s="564"/>
      <c r="W451" s="564"/>
      <c r="X451" s="626"/>
      <c r="Y451" s="564"/>
      <c r="Z451" s="564"/>
      <c r="AA451" s="564"/>
      <c r="AB451" s="566"/>
      <c r="AC451" s="566"/>
      <c r="AD451" s="566"/>
      <c r="AE451" s="566"/>
      <c r="AF451" s="589"/>
      <c r="AG451" s="693"/>
      <c r="AH451" s="796"/>
      <c r="AI451" s="801"/>
      <c r="AJ451" s="796"/>
      <c r="AK451" s="800"/>
      <c r="AL451" s="800"/>
      <c r="AM451" s="800"/>
      <c r="AN451" s="631"/>
      <c r="AO451" s="586"/>
      <c r="AP451" s="802"/>
      <c r="AQ451" s="627"/>
      <c r="AR451" s="627"/>
      <c r="AS451" s="810"/>
      <c r="AT451" s="811"/>
      <c r="AU451" s="597"/>
      <c r="AV451" s="597"/>
      <c r="AW451" s="597"/>
      <c r="AX451" s="597"/>
    </row>
    <row r="452" spans="1:50" hidden="1">
      <c r="A452" s="599"/>
      <c r="B452" s="600"/>
      <c r="C452" s="593"/>
      <c r="D452" s="593"/>
      <c r="E452" s="586"/>
      <c r="F452" s="586"/>
      <c r="G452" s="591"/>
      <c r="H452" s="586"/>
      <c r="I452" s="589"/>
      <c r="J452" s="586"/>
      <c r="K452" s="83" t="s">
        <v>400</v>
      </c>
      <c r="L452" s="88" t="s">
        <v>340</v>
      </c>
      <c r="M452" s="595"/>
      <c r="N452" s="572"/>
      <c r="O452" s="574"/>
      <c r="P452" s="573"/>
      <c r="Q452" s="591"/>
      <c r="R452" s="586"/>
      <c r="S452" s="566"/>
      <c r="T452" s="566"/>
      <c r="U452" s="566"/>
      <c r="V452" s="564"/>
      <c r="W452" s="564"/>
      <c r="X452" s="626"/>
      <c r="Y452" s="564"/>
      <c r="Z452" s="564"/>
      <c r="AA452" s="564"/>
      <c r="AB452" s="566"/>
      <c r="AC452" s="566"/>
      <c r="AD452" s="566"/>
      <c r="AE452" s="566"/>
      <c r="AF452" s="589"/>
      <c r="AG452" s="693"/>
      <c r="AH452" s="796"/>
      <c r="AI452" s="801"/>
      <c r="AJ452" s="796"/>
      <c r="AK452" s="800"/>
      <c r="AL452" s="800"/>
      <c r="AM452" s="800"/>
      <c r="AN452" s="631"/>
      <c r="AO452" s="586"/>
      <c r="AP452" s="802"/>
      <c r="AQ452" s="627"/>
      <c r="AR452" s="627"/>
      <c r="AS452" s="810"/>
      <c r="AT452" s="811"/>
      <c r="AU452" s="597"/>
      <c r="AV452" s="597"/>
      <c r="AW452" s="597"/>
      <c r="AX452" s="597"/>
    </row>
    <row r="453" spans="1:50" hidden="1">
      <c r="A453" s="599"/>
      <c r="B453" s="600"/>
      <c r="C453" s="593"/>
      <c r="D453" s="593"/>
      <c r="E453" s="586"/>
      <c r="F453" s="586"/>
      <c r="G453" s="591"/>
      <c r="H453" s="586"/>
      <c r="I453" s="589"/>
      <c r="J453" s="586"/>
      <c r="K453" s="83" t="s">
        <v>401</v>
      </c>
      <c r="L453" s="88" t="s">
        <v>340</v>
      </c>
      <c r="M453" s="595"/>
      <c r="N453" s="572"/>
      <c r="O453" s="574"/>
      <c r="P453" s="573"/>
      <c r="Q453" s="591"/>
      <c r="R453" s="586"/>
      <c r="S453" s="566"/>
      <c r="T453" s="566"/>
      <c r="U453" s="566"/>
      <c r="V453" s="564"/>
      <c r="W453" s="564"/>
      <c r="X453" s="626"/>
      <c r="Y453" s="564"/>
      <c r="Z453" s="564"/>
      <c r="AA453" s="564"/>
      <c r="AB453" s="566"/>
      <c r="AC453" s="566"/>
      <c r="AD453" s="566"/>
      <c r="AE453" s="566"/>
      <c r="AF453" s="589"/>
      <c r="AG453" s="693"/>
      <c r="AH453" s="796"/>
      <c r="AI453" s="801"/>
      <c r="AJ453" s="796"/>
      <c r="AK453" s="800"/>
      <c r="AL453" s="800"/>
      <c r="AM453" s="800"/>
      <c r="AN453" s="631"/>
      <c r="AO453" s="586"/>
      <c r="AP453" s="802"/>
      <c r="AQ453" s="627"/>
      <c r="AR453" s="627"/>
      <c r="AS453" s="810"/>
      <c r="AT453" s="811"/>
      <c r="AU453" s="597"/>
      <c r="AV453" s="597"/>
      <c r="AW453" s="597"/>
      <c r="AX453" s="597"/>
    </row>
    <row r="454" spans="1:50" ht="126" hidden="1" customHeight="1">
      <c r="A454" s="599"/>
      <c r="B454" s="600"/>
      <c r="C454" s="594"/>
      <c r="D454" s="594"/>
      <c r="E454" s="586"/>
      <c r="F454" s="586"/>
      <c r="G454" s="591"/>
      <c r="H454" s="586"/>
      <c r="I454" s="590"/>
      <c r="J454" s="586"/>
      <c r="K454" s="83" t="s">
        <v>402</v>
      </c>
      <c r="L454" s="88" t="s">
        <v>359</v>
      </c>
      <c r="M454" s="595"/>
      <c r="N454" s="572"/>
      <c r="O454" s="574"/>
      <c r="P454" s="573"/>
      <c r="Q454" s="591"/>
      <c r="R454" s="586"/>
      <c r="S454" s="567"/>
      <c r="T454" s="567"/>
      <c r="U454" s="567"/>
      <c r="V454" s="564"/>
      <c r="W454" s="564"/>
      <c r="X454" s="626"/>
      <c r="Y454" s="564"/>
      <c r="Z454" s="564"/>
      <c r="AA454" s="564"/>
      <c r="AB454" s="567"/>
      <c r="AC454" s="567"/>
      <c r="AD454" s="567"/>
      <c r="AE454" s="567"/>
      <c r="AF454" s="590"/>
      <c r="AG454" s="694"/>
      <c r="AH454" s="796"/>
      <c r="AI454" s="801"/>
      <c r="AJ454" s="796"/>
      <c r="AK454" s="800"/>
      <c r="AL454" s="800"/>
      <c r="AM454" s="800"/>
      <c r="AN454" s="631"/>
      <c r="AO454" s="586"/>
      <c r="AP454" s="802"/>
      <c r="AQ454" s="627"/>
      <c r="AR454" s="627"/>
      <c r="AS454" s="810"/>
      <c r="AT454" s="811"/>
      <c r="AU454" s="597"/>
      <c r="AV454" s="597"/>
      <c r="AW454" s="597"/>
      <c r="AX454" s="597"/>
    </row>
    <row r="455" spans="1:50" ht="15" hidden="1" customHeight="1">
      <c r="A455" s="599">
        <v>23</v>
      </c>
      <c r="B455" s="600" t="s">
        <v>784</v>
      </c>
      <c r="C455" s="607" t="s">
        <v>785</v>
      </c>
      <c r="D455" s="607" t="s">
        <v>786</v>
      </c>
      <c r="E455" s="586" t="s">
        <v>787</v>
      </c>
      <c r="F455" s="586" t="s">
        <v>334</v>
      </c>
      <c r="G455" s="591" t="s">
        <v>788</v>
      </c>
      <c r="H455" s="586" t="s">
        <v>789</v>
      </c>
      <c r="I455" s="588" t="s">
        <v>337</v>
      </c>
      <c r="J455" s="586" t="s">
        <v>338</v>
      </c>
      <c r="K455" s="82" t="s">
        <v>339</v>
      </c>
      <c r="L455" s="88" t="s">
        <v>340</v>
      </c>
      <c r="M455" s="595">
        <v>14</v>
      </c>
      <c r="N455" s="572" t="s">
        <v>511</v>
      </c>
      <c r="O455" s="574" t="s">
        <v>512</v>
      </c>
      <c r="P455" s="573" t="s">
        <v>341</v>
      </c>
      <c r="Q455" s="591" t="s">
        <v>790</v>
      </c>
      <c r="R455" s="586" t="s">
        <v>343</v>
      </c>
      <c r="S455" s="130" t="s">
        <v>344</v>
      </c>
      <c r="T455" s="131" t="s">
        <v>345</v>
      </c>
      <c r="U455" s="130">
        <v>15</v>
      </c>
      <c r="V455" s="564">
        <v>100</v>
      </c>
      <c r="W455" s="564" t="s">
        <v>346</v>
      </c>
      <c r="X455" s="626" t="s">
        <v>346</v>
      </c>
      <c r="Y455" s="564" t="s">
        <v>346</v>
      </c>
      <c r="Z455" s="564">
        <v>100</v>
      </c>
      <c r="AA455" s="564">
        <v>100</v>
      </c>
      <c r="AB455" s="565" t="s">
        <v>38</v>
      </c>
      <c r="AC455" s="565">
        <v>4</v>
      </c>
      <c r="AD455" s="565">
        <v>4</v>
      </c>
      <c r="AE455" s="565">
        <v>4</v>
      </c>
      <c r="AF455" s="588" t="s">
        <v>791</v>
      </c>
      <c r="AG455" s="692" t="s">
        <v>792</v>
      </c>
      <c r="AH455" s="796" t="s">
        <v>346</v>
      </c>
      <c r="AI455" s="801" t="s">
        <v>349</v>
      </c>
      <c r="AJ455" s="796" t="s">
        <v>350</v>
      </c>
      <c r="AK455" s="800" t="s">
        <v>338</v>
      </c>
      <c r="AL455" s="800" t="s">
        <v>633</v>
      </c>
      <c r="AM455" s="800" t="s">
        <v>511</v>
      </c>
      <c r="AN455" s="631" t="s">
        <v>512</v>
      </c>
      <c r="AO455" s="586" t="s">
        <v>341</v>
      </c>
      <c r="AP455" s="797" t="s">
        <v>793</v>
      </c>
      <c r="AQ455" s="627">
        <v>45292</v>
      </c>
      <c r="AR455" s="627">
        <v>45657</v>
      </c>
      <c r="AS455" s="810" t="s">
        <v>794</v>
      </c>
      <c r="AT455" s="811" t="s">
        <v>795</v>
      </c>
      <c r="AU455" s="597"/>
      <c r="AV455" s="597"/>
      <c r="AW455" s="597"/>
      <c r="AX455" s="597"/>
    </row>
    <row r="456" spans="1:50" hidden="1">
      <c r="A456" s="599"/>
      <c r="B456" s="600"/>
      <c r="C456" s="608"/>
      <c r="D456" s="608"/>
      <c r="E456" s="586"/>
      <c r="F456" s="586"/>
      <c r="G456" s="591"/>
      <c r="H456" s="586"/>
      <c r="I456" s="589"/>
      <c r="J456" s="586"/>
      <c r="K456" s="82" t="s">
        <v>354</v>
      </c>
      <c r="L456" s="88" t="s">
        <v>340</v>
      </c>
      <c r="M456" s="595"/>
      <c r="N456" s="572"/>
      <c r="O456" s="574"/>
      <c r="P456" s="573"/>
      <c r="Q456" s="591"/>
      <c r="R456" s="586"/>
      <c r="S456" s="130" t="s">
        <v>355</v>
      </c>
      <c r="T456" s="131" t="s">
        <v>356</v>
      </c>
      <c r="U456" s="130">
        <v>15</v>
      </c>
      <c r="V456" s="564"/>
      <c r="W456" s="564"/>
      <c r="X456" s="626"/>
      <c r="Y456" s="564"/>
      <c r="Z456" s="564"/>
      <c r="AA456" s="564"/>
      <c r="AB456" s="566"/>
      <c r="AC456" s="566"/>
      <c r="AD456" s="566"/>
      <c r="AE456" s="566"/>
      <c r="AF456" s="589"/>
      <c r="AG456" s="693"/>
      <c r="AH456" s="796"/>
      <c r="AI456" s="801"/>
      <c r="AJ456" s="796"/>
      <c r="AK456" s="800"/>
      <c r="AL456" s="800"/>
      <c r="AM456" s="800"/>
      <c r="AN456" s="631"/>
      <c r="AO456" s="586"/>
      <c r="AP456" s="798"/>
      <c r="AQ456" s="627"/>
      <c r="AR456" s="627"/>
      <c r="AS456" s="810"/>
      <c r="AT456" s="811"/>
      <c r="AU456" s="597"/>
      <c r="AV456" s="597"/>
      <c r="AW456" s="597"/>
      <c r="AX456" s="597"/>
    </row>
    <row r="457" spans="1:50" hidden="1">
      <c r="A457" s="599"/>
      <c r="B457" s="600"/>
      <c r="C457" s="608"/>
      <c r="D457" s="608"/>
      <c r="E457" s="586"/>
      <c r="F457" s="586"/>
      <c r="G457" s="591"/>
      <c r="H457" s="586"/>
      <c r="I457" s="589"/>
      <c r="J457" s="586"/>
      <c r="K457" s="82" t="s">
        <v>358</v>
      </c>
      <c r="L457" s="88" t="s">
        <v>340</v>
      </c>
      <c r="M457" s="595"/>
      <c r="N457" s="572"/>
      <c r="O457" s="574"/>
      <c r="P457" s="573"/>
      <c r="Q457" s="591"/>
      <c r="R457" s="586"/>
      <c r="S457" s="130" t="s">
        <v>360</v>
      </c>
      <c r="T457" s="131" t="s">
        <v>361</v>
      </c>
      <c r="U457" s="130">
        <v>15</v>
      </c>
      <c r="V457" s="564"/>
      <c r="W457" s="564"/>
      <c r="X457" s="626"/>
      <c r="Y457" s="564"/>
      <c r="Z457" s="564"/>
      <c r="AA457" s="564"/>
      <c r="AB457" s="566"/>
      <c r="AC457" s="566"/>
      <c r="AD457" s="566"/>
      <c r="AE457" s="566"/>
      <c r="AF457" s="589"/>
      <c r="AG457" s="693"/>
      <c r="AH457" s="796"/>
      <c r="AI457" s="801"/>
      <c r="AJ457" s="796"/>
      <c r="AK457" s="800"/>
      <c r="AL457" s="800"/>
      <c r="AM457" s="800"/>
      <c r="AN457" s="631"/>
      <c r="AO457" s="586"/>
      <c r="AP457" s="798"/>
      <c r="AQ457" s="627"/>
      <c r="AR457" s="627"/>
      <c r="AS457" s="810"/>
      <c r="AT457" s="811"/>
      <c r="AU457" s="597"/>
      <c r="AV457" s="597"/>
      <c r="AW457" s="597"/>
      <c r="AX457" s="597"/>
    </row>
    <row r="458" spans="1:50" hidden="1">
      <c r="A458" s="599"/>
      <c r="B458" s="600"/>
      <c r="C458" s="608"/>
      <c r="D458" s="608"/>
      <c r="E458" s="586"/>
      <c r="F458" s="586"/>
      <c r="G458" s="591"/>
      <c r="H458" s="586"/>
      <c r="I458" s="589"/>
      <c r="J458" s="586"/>
      <c r="K458" s="82" t="s">
        <v>363</v>
      </c>
      <c r="L458" s="88" t="s">
        <v>340</v>
      </c>
      <c r="M458" s="595"/>
      <c r="N458" s="572"/>
      <c r="O458" s="574"/>
      <c r="P458" s="573"/>
      <c r="Q458" s="591"/>
      <c r="R458" s="586"/>
      <c r="S458" s="130" t="s">
        <v>364</v>
      </c>
      <c r="T458" s="131" t="s">
        <v>365</v>
      </c>
      <c r="U458" s="130">
        <v>15</v>
      </c>
      <c r="V458" s="564"/>
      <c r="W458" s="564"/>
      <c r="X458" s="626"/>
      <c r="Y458" s="564"/>
      <c r="Z458" s="564"/>
      <c r="AA458" s="564"/>
      <c r="AB458" s="566"/>
      <c r="AC458" s="566"/>
      <c r="AD458" s="566"/>
      <c r="AE458" s="566"/>
      <c r="AF458" s="589"/>
      <c r="AG458" s="693"/>
      <c r="AH458" s="796"/>
      <c r="AI458" s="801"/>
      <c r="AJ458" s="796"/>
      <c r="AK458" s="800"/>
      <c r="AL458" s="800"/>
      <c r="AM458" s="800"/>
      <c r="AN458" s="631"/>
      <c r="AO458" s="586"/>
      <c r="AP458" s="798"/>
      <c r="AQ458" s="627"/>
      <c r="AR458" s="627"/>
      <c r="AS458" s="810"/>
      <c r="AT458" s="811"/>
      <c r="AU458" s="597"/>
      <c r="AV458" s="597"/>
      <c r="AW458" s="597"/>
      <c r="AX458" s="597"/>
    </row>
    <row r="459" spans="1:50" hidden="1">
      <c r="A459" s="599"/>
      <c r="B459" s="600"/>
      <c r="C459" s="608"/>
      <c r="D459" s="608"/>
      <c r="E459" s="586"/>
      <c r="F459" s="586"/>
      <c r="G459" s="591"/>
      <c r="H459" s="586"/>
      <c r="I459" s="589"/>
      <c r="J459" s="586"/>
      <c r="K459" s="82" t="s">
        <v>367</v>
      </c>
      <c r="L459" s="88" t="s">
        <v>340</v>
      </c>
      <c r="M459" s="595"/>
      <c r="N459" s="572"/>
      <c r="O459" s="574"/>
      <c r="P459" s="573"/>
      <c r="Q459" s="591"/>
      <c r="R459" s="586"/>
      <c r="S459" s="130" t="s">
        <v>368</v>
      </c>
      <c r="T459" s="131" t="s">
        <v>369</v>
      </c>
      <c r="U459" s="130">
        <v>15</v>
      </c>
      <c r="V459" s="564"/>
      <c r="W459" s="564"/>
      <c r="X459" s="626"/>
      <c r="Y459" s="564"/>
      <c r="Z459" s="564"/>
      <c r="AA459" s="564"/>
      <c r="AB459" s="566"/>
      <c r="AC459" s="566"/>
      <c r="AD459" s="566"/>
      <c r="AE459" s="566"/>
      <c r="AF459" s="589"/>
      <c r="AG459" s="693"/>
      <c r="AH459" s="796"/>
      <c r="AI459" s="801"/>
      <c r="AJ459" s="796"/>
      <c r="AK459" s="800"/>
      <c r="AL459" s="800"/>
      <c r="AM459" s="800"/>
      <c r="AN459" s="631"/>
      <c r="AO459" s="586"/>
      <c r="AP459" s="798"/>
      <c r="AQ459" s="627"/>
      <c r="AR459" s="627"/>
      <c r="AS459" s="810"/>
      <c r="AT459" s="811"/>
      <c r="AU459" s="597"/>
      <c r="AV459" s="597"/>
      <c r="AW459" s="597"/>
      <c r="AX459" s="597"/>
    </row>
    <row r="460" spans="1:50" hidden="1">
      <c r="A460" s="599"/>
      <c r="B460" s="600"/>
      <c r="C460" s="608"/>
      <c r="D460" s="608"/>
      <c r="E460" s="586"/>
      <c r="F460" s="586"/>
      <c r="G460" s="591"/>
      <c r="H460" s="586"/>
      <c r="I460" s="589"/>
      <c r="J460" s="586"/>
      <c r="K460" s="82" t="s">
        <v>371</v>
      </c>
      <c r="L460" s="88" t="s">
        <v>340</v>
      </c>
      <c r="M460" s="595"/>
      <c r="N460" s="572"/>
      <c r="O460" s="574"/>
      <c r="P460" s="573"/>
      <c r="Q460" s="591"/>
      <c r="R460" s="586"/>
      <c r="S460" s="130" t="s">
        <v>372</v>
      </c>
      <c r="T460" s="131" t="s">
        <v>373</v>
      </c>
      <c r="U460" s="130">
        <v>15</v>
      </c>
      <c r="V460" s="564"/>
      <c r="W460" s="564"/>
      <c r="X460" s="626"/>
      <c r="Y460" s="564"/>
      <c r="Z460" s="564"/>
      <c r="AA460" s="564"/>
      <c r="AB460" s="566"/>
      <c r="AC460" s="566"/>
      <c r="AD460" s="566"/>
      <c r="AE460" s="566"/>
      <c r="AF460" s="589"/>
      <c r="AG460" s="693"/>
      <c r="AH460" s="796"/>
      <c r="AI460" s="801"/>
      <c r="AJ460" s="796"/>
      <c r="AK460" s="800"/>
      <c r="AL460" s="800"/>
      <c r="AM460" s="800"/>
      <c r="AN460" s="631"/>
      <c r="AO460" s="586"/>
      <c r="AP460" s="798"/>
      <c r="AQ460" s="627"/>
      <c r="AR460" s="627"/>
      <c r="AS460" s="810"/>
      <c r="AT460" s="811"/>
      <c r="AU460" s="597"/>
      <c r="AV460" s="597"/>
      <c r="AW460" s="597"/>
      <c r="AX460" s="597"/>
    </row>
    <row r="461" spans="1:50" hidden="1">
      <c r="A461" s="599"/>
      <c r="B461" s="600"/>
      <c r="C461" s="608"/>
      <c r="D461" s="608"/>
      <c r="E461" s="586"/>
      <c r="F461" s="586"/>
      <c r="G461" s="591"/>
      <c r="H461" s="586"/>
      <c r="I461" s="589"/>
      <c r="J461" s="586"/>
      <c r="K461" s="82" t="s">
        <v>375</v>
      </c>
      <c r="L461" s="88" t="s">
        <v>340</v>
      </c>
      <c r="M461" s="595"/>
      <c r="N461" s="572"/>
      <c r="O461" s="574"/>
      <c r="P461" s="573"/>
      <c r="Q461" s="591"/>
      <c r="R461" s="586"/>
      <c r="S461" s="130" t="s">
        <v>376</v>
      </c>
      <c r="T461" s="131" t="s">
        <v>377</v>
      </c>
      <c r="U461" s="130">
        <v>10</v>
      </c>
      <c r="V461" s="564"/>
      <c r="W461" s="564"/>
      <c r="X461" s="626"/>
      <c r="Y461" s="564"/>
      <c r="Z461" s="564"/>
      <c r="AA461" s="564"/>
      <c r="AB461" s="566"/>
      <c r="AC461" s="566"/>
      <c r="AD461" s="566"/>
      <c r="AE461" s="566"/>
      <c r="AF461" s="589"/>
      <c r="AG461" s="693"/>
      <c r="AH461" s="796"/>
      <c r="AI461" s="801"/>
      <c r="AJ461" s="796"/>
      <c r="AK461" s="800"/>
      <c r="AL461" s="800"/>
      <c r="AM461" s="800"/>
      <c r="AN461" s="631"/>
      <c r="AO461" s="586"/>
      <c r="AP461" s="798"/>
      <c r="AQ461" s="627"/>
      <c r="AR461" s="627"/>
      <c r="AS461" s="810"/>
      <c r="AT461" s="811"/>
      <c r="AU461" s="597"/>
      <c r="AV461" s="597"/>
      <c r="AW461" s="597"/>
      <c r="AX461" s="597"/>
    </row>
    <row r="462" spans="1:50" ht="73.5" hidden="1" customHeight="1">
      <c r="A462" s="599"/>
      <c r="B462" s="600"/>
      <c r="C462" s="608"/>
      <c r="D462" s="608"/>
      <c r="E462" s="586"/>
      <c r="F462" s="586"/>
      <c r="G462" s="591"/>
      <c r="H462" s="586"/>
      <c r="I462" s="589"/>
      <c r="J462" s="586"/>
      <c r="K462" s="82" t="s">
        <v>379</v>
      </c>
      <c r="L462" s="88" t="s">
        <v>340</v>
      </c>
      <c r="M462" s="595"/>
      <c r="N462" s="572"/>
      <c r="O462" s="574"/>
      <c r="P462" s="573"/>
      <c r="Q462" s="591"/>
      <c r="R462" s="586"/>
      <c r="S462" s="564"/>
      <c r="T462" s="626"/>
      <c r="U462" s="564"/>
      <c r="V462" s="564"/>
      <c r="W462" s="564"/>
      <c r="X462" s="626"/>
      <c r="Y462" s="564"/>
      <c r="Z462" s="564"/>
      <c r="AA462" s="564"/>
      <c r="AB462" s="566"/>
      <c r="AC462" s="566"/>
      <c r="AD462" s="566"/>
      <c r="AE462" s="566"/>
      <c r="AF462" s="589"/>
      <c r="AG462" s="693"/>
      <c r="AH462" s="796"/>
      <c r="AI462" s="801"/>
      <c r="AJ462" s="796"/>
      <c r="AK462" s="800"/>
      <c r="AL462" s="800"/>
      <c r="AM462" s="800"/>
      <c r="AN462" s="631"/>
      <c r="AO462" s="586"/>
      <c r="AP462" s="798"/>
      <c r="AQ462" s="627"/>
      <c r="AR462" s="627"/>
      <c r="AS462" s="810"/>
      <c r="AT462" s="811"/>
      <c r="AU462" s="597"/>
      <c r="AV462" s="597"/>
      <c r="AW462" s="597"/>
      <c r="AX462" s="597"/>
    </row>
    <row r="463" spans="1:50" ht="69" hidden="1" customHeight="1">
      <c r="A463" s="599"/>
      <c r="B463" s="600"/>
      <c r="C463" s="608"/>
      <c r="D463" s="608"/>
      <c r="E463" s="586"/>
      <c r="F463" s="586"/>
      <c r="G463" s="591"/>
      <c r="H463" s="586"/>
      <c r="I463" s="589"/>
      <c r="J463" s="586"/>
      <c r="K463" s="82" t="s">
        <v>381</v>
      </c>
      <c r="L463" s="88" t="s">
        <v>359</v>
      </c>
      <c r="M463" s="595"/>
      <c r="N463" s="572"/>
      <c r="O463" s="574"/>
      <c r="P463" s="573"/>
      <c r="Q463" s="591"/>
      <c r="R463" s="586"/>
      <c r="S463" s="564"/>
      <c r="T463" s="626"/>
      <c r="U463" s="564"/>
      <c r="V463" s="564"/>
      <c r="W463" s="564"/>
      <c r="X463" s="626"/>
      <c r="Y463" s="564"/>
      <c r="Z463" s="564"/>
      <c r="AA463" s="564"/>
      <c r="AB463" s="566"/>
      <c r="AC463" s="566"/>
      <c r="AD463" s="566"/>
      <c r="AE463" s="566"/>
      <c r="AF463" s="589"/>
      <c r="AG463" s="693"/>
      <c r="AH463" s="796"/>
      <c r="AI463" s="801"/>
      <c r="AJ463" s="796"/>
      <c r="AK463" s="800"/>
      <c r="AL463" s="800"/>
      <c r="AM463" s="800"/>
      <c r="AN463" s="631"/>
      <c r="AO463" s="586"/>
      <c r="AP463" s="798"/>
      <c r="AQ463" s="627"/>
      <c r="AR463" s="627"/>
      <c r="AS463" s="810"/>
      <c r="AT463" s="811"/>
      <c r="AU463" s="597"/>
      <c r="AV463" s="597"/>
      <c r="AW463" s="597"/>
      <c r="AX463" s="597"/>
    </row>
    <row r="464" spans="1:50" ht="60" hidden="1" customHeight="1">
      <c r="A464" s="599"/>
      <c r="B464" s="600"/>
      <c r="C464" s="607" t="s">
        <v>796</v>
      </c>
      <c r="D464" s="607" t="s">
        <v>797</v>
      </c>
      <c r="E464" s="586"/>
      <c r="F464" s="586"/>
      <c r="G464" s="591"/>
      <c r="H464" s="586"/>
      <c r="I464" s="589"/>
      <c r="J464" s="586"/>
      <c r="K464" s="82" t="s">
        <v>385</v>
      </c>
      <c r="L464" s="88" t="s">
        <v>340</v>
      </c>
      <c r="M464" s="595"/>
      <c r="N464" s="572"/>
      <c r="O464" s="574"/>
      <c r="P464" s="573"/>
      <c r="Q464" s="591"/>
      <c r="R464" s="586"/>
      <c r="S464" s="564"/>
      <c r="T464" s="626"/>
      <c r="U464" s="564"/>
      <c r="V464" s="564"/>
      <c r="W464" s="564"/>
      <c r="X464" s="626"/>
      <c r="Y464" s="564"/>
      <c r="Z464" s="564"/>
      <c r="AA464" s="564"/>
      <c r="AB464" s="566"/>
      <c r="AC464" s="566"/>
      <c r="AD464" s="566"/>
      <c r="AE464" s="566"/>
      <c r="AF464" s="589"/>
      <c r="AG464" s="693"/>
      <c r="AH464" s="796"/>
      <c r="AI464" s="801"/>
      <c r="AJ464" s="796"/>
      <c r="AK464" s="800"/>
      <c r="AL464" s="800"/>
      <c r="AM464" s="800"/>
      <c r="AN464" s="631"/>
      <c r="AO464" s="586"/>
      <c r="AP464" s="798"/>
      <c r="AQ464" s="627"/>
      <c r="AR464" s="627"/>
      <c r="AS464" s="810"/>
      <c r="AT464" s="811"/>
      <c r="AU464" s="597"/>
      <c r="AV464" s="597"/>
      <c r="AW464" s="597"/>
      <c r="AX464" s="597"/>
    </row>
    <row r="465" spans="1:50" ht="60" hidden="1" customHeight="1">
      <c r="A465" s="599"/>
      <c r="B465" s="600"/>
      <c r="C465" s="608"/>
      <c r="D465" s="608"/>
      <c r="E465" s="586"/>
      <c r="F465" s="586"/>
      <c r="G465" s="591"/>
      <c r="H465" s="586"/>
      <c r="I465" s="589"/>
      <c r="J465" s="586"/>
      <c r="K465" s="82" t="s">
        <v>387</v>
      </c>
      <c r="L465" s="88" t="s">
        <v>340</v>
      </c>
      <c r="M465" s="595"/>
      <c r="N465" s="572"/>
      <c r="O465" s="574"/>
      <c r="P465" s="573"/>
      <c r="Q465" s="591"/>
      <c r="R465" s="586"/>
      <c r="S465" s="564"/>
      <c r="T465" s="626"/>
      <c r="U465" s="564"/>
      <c r="V465" s="564"/>
      <c r="W465" s="564"/>
      <c r="X465" s="626"/>
      <c r="Y465" s="564"/>
      <c r="Z465" s="564"/>
      <c r="AA465" s="564"/>
      <c r="AB465" s="567"/>
      <c r="AC465" s="567"/>
      <c r="AD465" s="567"/>
      <c r="AE465" s="567"/>
      <c r="AF465" s="590"/>
      <c r="AG465" s="694"/>
      <c r="AH465" s="796"/>
      <c r="AI465" s="801"/>
      <c r="AJ465" s="796"/>
      <c r="AK465" s="800"/>
      <c r="AL465" s="800"/>
      <c r="AM465" s="800"/>
      <c r="AN465" s="631"/>
      <c r="AO465" s="586"/>
      <c r="AP465" s="799"/>
      <c r="AQ465" s="627"/>
      <c r="AR465" s="627"/>
      <c r="AS465" s="810"/>
      <c r="AT465" s="811"/>
      <c r="AU465" s="597"/>
      <c r="AV465" s="597"/>
      <c r="AW465" s="597"/>
      <c r="AX465" s="597"/>
    </row>
    <row r="466" spans="1:50" hidden="1">
      <c r="A466" s="599"/>
      <c r="B466" s="600"/>
      <c r="C466" s="608"/>
      <c r="D466" s="608"/>
      <c r="E466" s="586"/>
      <c r="F466" s="586"/>
      <c r="G466" s="591" t="s">
        <v>781</v>
      </c>
      <c r="H466" s="586"/>
      <c r="I466" s="589"/>
      <c r="J466" s="586"/>
      <c r="K466" s="82" t="s">
        <v>390</v>
      </c>
      <c r="L466" s="88" t="s">
        <v>340</v>
      </c>
      <c r="M466" s="595"/>
      <c r="N466" s="572"/>
      <c r="O466" s="574"/>
      <c r="P466" s="573"/>
      <c r="Q466" s="591" t="s">
        <v>391</v>
      </c>
      <c r="R466" s="586"/>
      <c r="S466" s="565"/>
      <c r="T466" s="565"/>
      <c r="U466" s="565"/>
      <c r="V466" s="564"/>
      <c r="W466" s="564"/>
      <c r="X466" s="626"/>
      <c r="Y466" s="564"/>
      <c r="Z466" s="564"/>
      <c r="AA466" s="564"/>
      <c r="AB466" s="565"/>
      <c r="AC466" s="565"/>
      <c r="AD466" s="565"/>
      <c r="AE466" s="565"/>
      <c r="AF466" s="588"/>
      <c r="AG466" s="692"/>
      <c r="AH466" s="796"/>
      <c r="AI466" s="801"/>
      <c r="AJ466" s="796"/>
      <c r="AK466" s="800"/>
      <c r="AL466" s="800"/>
      <c r="AM466" s="800"/>
      <c r="AN466" s="631"/>
      <c r="AO466" s="586"/>
      <c r="AP466" s="802" t="s">
        <v>798</v>
      </c>
      <c r="AQ466" s="627"/>
      <c r="AR466" s="627"/>
      <c r="AS466" s="810"/>
      <c r="AT466" s="811" t="s">
        <v>799</v>
      </c>
      <c r="AU466" s="597"/>
      <c r="AV466" s="597"/>
      <c r="AW466" s="597"/>
      <c r="AX466" s="597"/>
    </row>
    <row r="467" spans="1:50" hidden="1">
      <c r="A467" s="599"/>
      <c r="B467" s="600"/>
      <c r="C467" s="608"/>
      <c r="D467" s="608"/>
      <c r="E467" s="586"/>
      <c r="F467" s="586"/>
      <c r="G467" s="591"/>
      <c r="H467" s="586"/>
      <c r="I467" s="589"/>
      <c r="J467" s="586"/>
      <c r="K467" s="83" t="s">
        <v>395</v>
      </c>
      <c r="L467" s="88" t="s">
        <v>340</v>
      </c>
      <c r="M467" s="595"/>
      <c r="N467" s="572"/>
      <c r="O467" s="574"/>
      <c r="P467" s="573"/>
      <c r="Q467" s="591"/>
      <c r="R467" s="586"/>
      <c r="S467" s="566"/>
      <c r="T467" s="566"/>
      <c r="U467" s="566"/>
      <c r="V467" s="564"/>
      <c r="W467" s="564"/>
      <c r="X467" s="626"/>
      <c r="Y467" s="564"/>
      <c r="Z467" s="564"/>
      <c r="AA467" s="564"/>
      <c r="AB467" s="566"/>
      <c r="AC467" s="566"/>
      <c r="AD467" s="566"/>
      <c r="AE467" s="566"/>
      <c r="AF467" s="589"/>
      <c r="AG467" s="693"/>
      <c r="AH467" s="796"/>
      <c r="AI467" s="801"/>
      <c r="AJ467" s="796"/>
      <c r="AK467" s="800"/>
      <c r="AL467" s="800"/>
      <c r="AM467" s="800"/>
      <c r="AN467" s="631"/>
      <c r="AO467" s="586"/>
      <c r="AP467" s="802"/>
      <c r="AQ467" s="627"/>
      <c r="AR467" s="627"/>
      <c r="AS467" s="810"/>
      <c r="AT467" s="811"/>
      <c r="AU467" s="597"/>
      <c r="AV467" s="597"/>
      <c r="AW467" s="597"/>
      <c r="AX467" s="597"/>
    </row>
    <row r="468" spans="1:50" hidden="1">
      <c r="A468" s="599"/>
      <c r="B468" s="600"/>
      <c r="C468" s="608"/>
      <c r="D468" s="608"/>
      <c r="E468" s="586"/>
      <c r="F468" s="586"/>
      <c r="G468" s="591"/>
      <c r="H468" s="586"/>
      <c r="I468" s="589"/>
      <c r="J468" s="586"/>
      <c r="K468" s="83" t="s">
        <v>397</v>
      </c>
      <c r="L468" s="88" t="s">
        <v>340</v>
      </c>
      <c r="M468" s="595"/>
      <c r="N468" s="572"/>
      <c r="O468" s="574"/>
      <c r="P468" s="573"/>
      <c r="Q468" s="591"/>
      <c r="R468" s="586"/>
      <c r="S468" s="566"/>
      <c r="T468" s="566"/>
      <c r="U468" s="566"/>
      <c r="V468" s="564"/>
      <c r="W468" s="564"/>
      <c r="X468" s="626"/>
      <c r="Y468" s="564"/>
      <c r="Z468" s="564"/>
      <c r="AA468" s="564"/>
      <c r="AB468" s="566"/>
      <c r="AC468" s="566"/>
      <c r="AD468" s="566"/>
      <c r="AE468" s="566"/>
      <c r="AF468" s="589"/>
      <c r="AG468" s="693"/>
      <c r="AH468" s="796"/>
      <c r="AI468" s="801"/>
      <c r="AJ468" s="796"/>
      <c r="AK468" s="800"/>
      <c r="AL468" s="800"/>
      <c r="AM468" s="800"/>
      <c r="AN468" s="631"/>
      <c r="AO468" s="586"/>
      <c r="AP468" s="802"/>
      <c r="AQ468" s="627"/>
      <c r="AR468" s="627"/>
      <c r="AS468" s="810"/>
      <c r="AT468" s="811"/>
      <c r="AU468" s="597"/>
      <c r="AV468" s="597"/>
      <c r="AW468" s="597"/>
      <c r="AX468" s="597"/>
    </row>
    <row r="469" spans="1:50" hidden="1">
      <c r="A469" s="599"/>
      <c r="B469" s="600"/>
      <c r="C469" s="608"/>
      <c r="D469" s="608"/>
      <c r="E469" s="586"/>
      <c r="F469" s="586"/>
      <c r="G469" s="591"/>
      <c r="H469" s="586"/>
      <c r="I469" s="589"/>
      <c r="J469" s="586"/>
      <c r="K469" s="83" t="s">
        <v>398</v>
      </c>
      <c r="L469" s="88" t="s">
        <v>340</v>
      </c>
      <c r="M469" s="595"/>
      <c r="N469" s="572"/>
      <c r="O469" s="574"/>
      <c r="P469" s="573"/>
      <c r="Q469" s="591"/>
      <c r="R469" s="586"/>
      <c r="S469" s="566"/>
      <c r="T469" s="566"/>
      <c r="U469" s="566"/>
      <c r="V469" s="564"/>
      <c r="W469" s="564"/>
      <c r="X469" s="626"/>
      <c r="Y469" s="564"/>
      <c r="Z469" s="564"/>
      <c r="AA469" s="564"/>
      <c r="AB469" s="566"/>
      <c r="AC469" s="566"/>
      <c r="AD469" s="566"/>
      <c r="AE469" s="566"/>
      <c r="AF469" s="589"/>
      <c r="AG469" s="693"/>
      <c r="AH469" s="796"/>
      <c r="AI469" s="801"/>
      <c r="AJ469" s="796"/>
      <c r="AK469" s="800"/>
      <c r="AL469" s="800"/>
      <c r="AM469" s="800"/>
      <c r="AN469" s="631"/>
      <c r="AO469" s="586"/>
      <c r="AP469" s="802"/>
      <c r="AQ469" s="627"/>
      <c r="AR469" s="627"/>
      <c r="AS469" s="810"/>
      <c r="AT469" s="811"/>
      <c r="AU469" s="597"/>
      <c r="AV469" s="597"/>
      <c r="AW469" s="597"/>
      <c r="AX469" s="597"/>
    </row>
    <row r="470" spans="1:50" hidden="1">
      <c r="A470" s="599"/>
      <c r="B470" s="600"/>
      <c r="C470" s="608"/>
      <c r="D470" s="608"/>
      <c r="E470" s="586"/>
      <c r="F470" s="586"/>
      <c r="G470" s="591"/>
      <c r="H470" s="586"/>
      <c r="I470" s="589"/>
      <c r="J470" s="586"/>
      <c r="K470" s="83" t="s">
        <v>399</v>
      </c>
      <c r="L470" s="84" t="s">
        <v>359</v>
      </c>
      <c r="M470" s="595"/>
      <c r="N470" s="572"/>
      <c r="O470" s="574"/>
      <c r="P470" s="573"/>
      <c r="Q470" s="591"/>
      <c r="R470" s="586"/>
      <c r="S470" s="566"/>
      <c r="T470" s="566"/>
      <c r="U470" s="566"/>
      <c r="V470" s="564"/>
      <c r="W470" s="564"/>
      <c r="X470" s="626"/>
      <c r="Y470" s="564"/>
      <c r="Z470" s="564"/>
      <c r="AA470" s="564"/>
      <c r="AB470" s="566"/>
      <c r="AC470" s="566"/>
      <c r="AD470" s="566"/>
      <c r="AE470" s="566"/>
      <c r="AF470" s="589"/>
      <c r="AG470" s="693"/>
      <c r="AH470" s="796"/>
      <c r="AI470" s="801"/>
      <c r="AJ470" s="796"/>
      <c r="AK470" s="800"/>
      <c r="AL470" s="800"/>
      <c r="AM470" s="800"/>
      <c r="AN470" s="631"/>
      <c r="AO470" s="586"/>
      <c r="AP470" s="802"/>
      <c r="AQ470" s="627"/>
      <c r="AR470" s="627"/>
      <c r="AS470" s="810"/>
      <c r="AT470" s="811"/>
      <c r="AU470" s="597"/>
      <c r="AV470" s="597"/>
      <c r="AW470" s="597"/>
      <c r="AX470" s="597"/>
    </row>
    <row r="471" spans="1:50" hidden="1">
      <c r="A471" s="599"/>
      <c r="B471" s="600"/>
      <c r="C471" s="608"/>
      <c r="D471" s="608"/>
      <c r="E471" s="586"/>
      <c r="F471" s="586"/>
      <c r="G471" s="591"/>
      <c r="H471" s="586"/>
      <c r="I471" s="589"/>
      <c r="J471" s="586"/>
      <c r="K471" s="83" t="s">
        <v>400</v>
      </c>
      <c r="L471" s="88" t="s">
        <v>359</v>
      </c>
      <c r="M471" s="595"/>
      <c r="N471" s="572"/>
      <c r="O471" s="574"/>
      <c r="P471" s="573"/>
      <c r="Q471" s="591"/>
      <c r="R471" s="586"/>
      <c r="S471" s="566"/>
      <c r="T471" s="566"/>
      <c r="U471" s="566"/>
      <c r="V471" s="564"/>
      <c r="W471" s="564"/>
      <c r="X471" s="626"/>
      <c r="Y471" s="564"/>
      <c r="Z471" s="564"/>
      <c r="AA471" s="564"/>
      <c r="AB471" s="566"/>
      <c r="AC471" s="566"/>
      <c r="AD471" s="566"/>
      <c r="AE471" s="566"/>
      <c r="AF471" s="589"/>
      <c r="AG471" s="693"/>
      <c r="AH471" s="796"/>
      <c r="AI471" s="801"/>
      <c r="AJ471" s="796"/>
      <c r="AK471" s="800"/>
      <c r="AL471" s="800"/>
      <c r="AM471" s="800"/>
      <c r="AN471" s="631"/>
      <c r="AO471" s="586"/>
      <c r="AP471" s="802"/>
      <c r="AQ471" s="627"/>
      <c r="AR471" s="627"/>
      <c r="AS471" s="810"/>
      <c r="AT471" s="811"/>
      <c r="AU471" s="597"/>
      <c r="AV471" s="597"/>
      <c r="AW471" s="597"/>
      <c r="AX471" s="597"/>
    </row>
    <row r="472" spans="1:50" hidden="1">
      <c r="A472" s="599"/>
      <c r="B472" s="600"/>
      <c r="C472" s="608"/>
      <c r="D472" s="608"/>
      <c r="E472" s="586"/>
      <c r="F472" s="586"/>
      <c r="G472" s="591"/>
      <c r="H472" s="586"/>
      <c r="I472" s="589"/>
      <c r="J472" s="586"/>
      <c r="K472" s="83" t="s">
        <v>401</v>
      </c>
      <c r="L472" s="88" t="s">
        <v>359</v>
      </c>
      <c r="M472" s="595"/>
      <c r="N472" s="572"/>
      <c r="O472" s="574"/>
      <c r="P472" s="573"/>
      <c r="Q472" s="591"/>
      <c r="R472" s="586"/>
      <c r="S472" s="566"/>
      <c r="T472" s="566"/>
      <c r="U472" s="566"/>
      <c r="V472" s="564"/>
      <c r="W472" s="564"/>
      <c r="X472" s="626"/>
      <c r="Y472" s="564"/>
      <c r="Z472" s="564"/>
      <c r="AA472" s="564"/>
      <c r="AB472" s="566"/>
      <c r="AC472" s="566"/>
      <c r="AD472" s="566"/>
      <c r="AE472" s="566"/>
      <c r="AF472" s="589"/>
      <c r="AG472" s="693"/>
      <c r="AH472" s="796"/>
      <c r="AI472" s="801"/>
      <c r="AJ472" s="796"/>
      <c r="AK472" s="800"/>
      <c r="AL472" s="800"/>
      <c r="AM472" s="800"/>
      <c r="AN472" s="631"/>
      <c r="AO472" s="586"/>
      <c r="AP472" s="802"/>
      <c r="AQ472" s="627"/>
      <c r="AR472" s="627"/>
      <c r="AS472" s="810"/>
      <c r="AT472" s="811"/>
      <c r="AU472" s="597"/>
      <c r="AV472" s="597"/>
      <c r="AW472" s="597"/>
      <c r="AX472" s="597"/>
    </row>
    <row r="473" spans="1:50" ht="76.5" hidden="1" customHeight="1">
      <c r="A473" s="599"/>
      <c r="B473" s="600"/>
      <c r="C473" s="608"/>
      <c r="D473" s="608"/>
      <c r="E473" s="586"/>
      <c r="F473" s="586"/>
      <c r="G473" s="591"/>
      <c r="H473" s="586"/>
      <c r="I473" s="590"/>
      <c r="J473" s="586"/>
      <c r="K473" s="83" t="s">
        <v>402</v>
      </c>
      <c r="L473" s="88" t="s">
        <v>359</v>
      </c>
      <c r="M473" s="595"/>
      <c r="N473" s="572"/>
      <c r="O473" s="574"/>
      <c r="P473" s="573"/>
      <c r="Q473" s="591"/>
      <c r="R473" s="586"/>
      <c r="S473" s="567"/>
      <c r="T473" s="567"/>
      <c r="U473" s="567"/>
      <c r="V473" s="564"/>
      <c r="W473" s="564"/>
      <c r="X473" s="626"/>
      <c r="Y473" s="564"/>
      <c r="Z473" s="564"/>
      <c r="AA473" s="564"/>
      <c r="AB473" s="567"/>
      <c r="AC473" s="567"/>
      <c r="AD473" s="567"/>
      <c r="AE473" s="567"/>
      <c r="AF473" s="590"/>
      <c r="AG473" s="694"/>
      <c r="AH473" s="796"/>
      <c r="AI473" s="801"/>
      <c r="AJ473" s="796"/>
      <c r="AK473" s="800"/>
      <c r="AL473" s="800"/>
      <c r="AM473" s="800"/>
      <c r="AN473" s="631"/>
      <c r="AO473" s="586"/>
      <c r="AP473" s="802"/>
      <c r="AQ473" s="627"/>
      <c r="AR473" s="627"/>
      <c r="AS473" s="810"/>
      <c r="AT473" s="811"/>
      <c r="AU473" s="597"/>
      <c r="AV473" s="597"/>
      <c r="AW473" s="597"/>
      <c r="AX473" s="597"/>
    </row>
    <row r="474" spans="1:50" ht="15" hidden="1" customHeight="1">
      <c r="A474" s="599">
        <v>24</v>
      </c>
      <c r="B474" s="600" t="s">
        <v>800</v>
      </c>
      <c r="C474" s="607" t="s">
        <v>801</v>
      </c>
      <c r="D474" s="607" t="s">
        <v>802</v>
      </c>
      <c r="E474" s="586" t="s">
        <v>803</v>
      </c>
      <c r="F474" s="586" t="s">
        <v>334</v>
      </c>
      <c r="G474" s="587" t="s">
        <v>804</v>
      </c>
      <c r="H474" s="586" t="s">
        <v>805</v>
      </c>
      <c r="I474" s="588" t="s">
        <v>806</v>
      </c>
      <c r="J474" s="610" t="s">
        <v>441</v>
      </c>
      <c r="K474" s="92" t="s">
        <v>339</v>
      </c>
      <c r="L474" s="89" t="s">
        <v>340</v>
      </c>
      <c r="M474" s="601">
        <v>8</v>
      </c>
      <c r="N474" s="602" t="s">
        <v>540</v>
      </c>
      <c r="O474" s="598" t="s">
        <v>512</v>
      </c>
      <c r="P474" s="869" t="s">
        <v>341</v>
      </c>
      <c r="Q474" s="587" t="s">
        <v>807</v>
      </c>
      <c r="R474" s="610" t="s">
        <v>343</v>
      </c>
      <c r="S474" s="135" t="s">
        <v>344</v>
      </c>
      <c r="T474" s="136" t="s">
        <v>345</v>
      </c>
      <c r="U474" s="135">
        <v>15</v>
      </c>
      <c r="V474" s="596">
        <v>100</v>
      </c>
      <c r="W474" s="596" t="s">
        <v>346</v>
      </c>
      <c r="X474" s="597" t="s">
        <v>346</v>
      </c>
      <c r="Y474" s="596" t="s">
        <v>346</v>
      </c>
      <c r="Z474" s="596">
        <v>100</v>
      </c>
      <c r="AA474" s="596">
        <v>100</v>
      </c>
      <c r="AB474" s="565" t="s">
        <v>38</v>
      </c>
      <c r="AC474" s="936">
        <v>0.33</v>
      </c>
      <c r="AD474" s="936">
        <v>0.33</v>
      </c>
      <c r="AE474" s="936">
        <v>0.34</v>
      </c>
      <c r="AF474" s="588" t="s">
        <v>808</v>
      </c>
      <c r="AG474" s="692" t="s">
        <v>809</v>
      </c>
      <c r="AH474" s="909" t="s">
        <v>346</v>
      </c>
      <c r="AI474" s="927" t="s">
        <v>349</v>
      </c>
      <c r="AJ474" s="909" t="s">
        <v>350</v>
      </c>
      <c r="AK474" s="926" t="s">
        <v>338</v>
      </c>
      <c r="AL474" s="926" t="s">
        <v>633</v>
      </c>
      <c r="AM474" s="926" t="s">
        <v>540</v>
      </c>
      <c r="AN474" s="631" t="s">
        <v>541</v>
      </c>
      <c r="AO474" s="610" t="s">
        <v>341</v>
      </c>
      <c r="AP474" s="933" t="s">
        <v>810</v>
      </c>
      <c r="AQ474" s="627">
        <v>45292</v>
      </c>
      <c r="AR474" s="627">
        <v>45657</v>
      </c>
      <c r="AS474" s="610" t="s">
        <v>811</v>
      </c>
      <c r="AT474" s="880" t="s">
        <v>812</v>
      </c>
      <c r="AU474" s="597"/>
      <c r="AV474" s="597"/>
      <c r="AW474" s="597"/>
      <c r="AX474" s="597"/>
    </row>
    <row r="475" spans="1:50" hidden="1">
      <c r="A475" s="599"/>
      <c r="B475" s="600"/>
      <c r="C475" s="608"/>
      <c r="D475" s="608"/>
      <c r="E475" s="586"/>
      <c r="F475" s="586"/>
      <c r="G475" s="587"/>
      <c r="H475" s="586"/>
      <c r="I475" s="589"/>
      <c r="J475" s="610"/>
      <c r="K475" s="92" t="s">
        <v>354</v>
      </c>
      <c r="L475" s="89" t="s">
        <v>340</v>
      </c>
      <c r="M475" s="601"/>
      <c r="N475" s="602"/>
      <c r="O475" s="598"/>
      <c r="P475" s="869"/>
      <c r="Q475" s="587"/>
      <c r="R475" s="610"/>
      <c r="S475" s="135" t="s">
        <v>355</v>
      </c>
      <c r="T475" s="136" t="s">
        <v>356</v>
      </c>
      <c r="U475" s="135">
        <v>15</v>
      </c>
      <c r="V475" s="596"/>
      <c r="W475" s="596"/>
      <c r="X475" s="597"/>
      <c r="Y475" s="596"/>
      <c r="Z475" s="596"/>
      <c r="AA475" s="596"/>
      <c r="AB475" s="566"/>
      <c r="AC475" s="577"/>
      <c r="AD475" s="577"/>
      <c r="AE475" s="577"/>
      <c r="AF475" s="589"/>
      <c r="AG475" s="693"/>
      <c r="AH475" s="909"/>
      <c r="AI475" s="927"/>
      <c r="AJ475" s="909"/>
      <c r="AK475" s="926"/>
      <c r="AL475" s="926"/>
      <c r="AM475" s="926"/>
      <c r="AN475" s="631"/>
      <c r="AO475" s="610"/>
      <c r="AP475" s="933"/>
      <c r="AQ475" s="627"/>
      <c r="AR475" s="627"/>
      <c r="AS475" s="610"/>
      <c r="AT475" s="610"/>
      <c r="AU475" s="597"/>
      <c r="AV475" s="597"/>
      <c r="AW475" s="597"/>
      <c r="AX475" s="597"/>
    </row>
    <row r="476" spans="1:50" hidden="1">
      <c r="A476" s="599"/>
      <c r="B476" s="600"/>
      <c r="C476" s="608"/>
      <c r="D476" s="608"/>
      <c r="E476" s="586"/>
      <c r="F476" s="586"/>
      <c r="G476" s="587"/>
      <c r="H476" s="586"/>
      <c r="I476" s="589"/>
      <c r="J476" s="610"/>
      <c r="K476" s="92" t="s">
        <v>358</v>
      </c>
      <c r="L476" s="89" t="s">
        <v>359</v>
      </c>
      <c r="M476" s="601"/>
      <c r="N476" s="602"/>
      <c r="O476" s="598"/>
      <c r="P476" s="869"/>
      <c r="Q476" s="587"/>
      <c r="R476" s="610"/>
      <c r="S476" s="135" t="s">
        <v>360</v>
      </c>
      <c r="T476" s="136" t="s">
        <v>361</v>
      </c>
      <c r="U476" s="135">
        <v>15</v>
      </c>
      <c r="V476" s="596"/>
      <c r="W476" s="596"/>
      <c r="X476" s="597"/>
      <c r="Y476" s="596"/>
      <c r="Z476" s="596"/>
      <c r="AA476" s="596"/>
      <c r="AB476" s="566"/>
      <c r="AC476" s="577"/>
      <c r="AD476" s="577"/>
      <c r="AE476" s="577"/>
      <c r="AF476" s="589"/>
      <c r="AG476" s="693"/>
      <c r="AH476" s="909"/>
      <c r="AI476" s="927"/>
      <c r="AJ476" s="909"/>
      <c r="AK476" s="926"/>
      <c r="AL476" s="926"/>
      <c r="AM476" s="926"/>
      <c r="AN476" s="631"/>
      <c r="AO476" s="610"/>
      <c r="AP476" s="933"/>
      <c r="AQ476" s="627"/>
      <c r="AR476" s="627"/>
      <c r="AS476" s="610"/>
      <c r="AT476" s="610"/>
      <c r="AU476" s="597"/>
      <c r="AV476" s="597"/>
      <c r="AW476" s="597"/>
      <c r="AX476" s="597"/>
    </row>
    <row r="477" spans="1:50" hidden="1">
      <c r="A477" s="599"/>
      <c r="B477" s="600"/>
      <c r="C477" s="608"/>
      <c r="D477" s="608"/>
      <c r="E477" s="586"/>
      <c r="F477" s="586"/>
      <c r="G477" s="587"/>
      <c r="H477" s="586"/>
      <c r="I477" s="589"/>
      <c r="J477" s="610"/>
      <c r="K477" s="92" t="s">
        <v>363</v>
      </c>
      <c r="L477" s="89" t="s">
        <v>340</v>
      </c>
      <c r="M477" s="601"/>
      <c r="N477" s="602"/>
      <c r="O477" s="598"/>
      <c r="P477" s="869"/>
      <c r="Q477" s="587"/>
      <c r="R477" s="610"/>
      <c r="S477" s="135" t="s">
        <v>364</v>
      </c>
      <c r="T477" s="136" t="s">
        <v>365</v>
      </c>
      <c r="U477" s="135">
        <v>15</v>
      </c>
      <c r="V477" s="596"/>
      <c r="W477" s="596"/>
      <c r="X477" s="597"/>
      <c r="Y477" s="596"/>
      <c r="Z477" s="596"/>
      <c r="AA477" s="596"/>
      <c r="AB477" s="566"/>
      <c r="AC477" s="577"/>
      <c r="AD477" s="577"/>
      <c r="AE477" s="577"/>
      <c r="AF477" s="589"/>
      <c r="AG477" s="693"/>
      <c r="AH477" s="909"/>
      <c r="AI477" s="927"/>
      <c r="AJ477" s="909"/>
      <c r="AK477" s="926"/>
      <c r="AL477" s="926"/>
      <c r="AM477" s="926"/>
      <c r="AN477" s="631"/>
      <c r="AO477" s="610"/>
      <c r="AP477" s="933"/>
      <c r="AQ477" s="627"/>
      <c r="AR477" s="627"/>
      <c r="AS477" s="610"/>
      <c r="AT477" s="610"/>
      <c r="AU477" s="597"/>
      <c r="AV477" s="597"/>
      <c r="AW477" s="597"/>
      <c r="AX477" s="597"/>
    </row>
    <row r="478" spans="1:50" hidden="1">
      <c r="A478" s="599"/>
      <c r="B478" s="600"/>
      <c r="C478" s="608"/>
      <c r="D478" s="608"/>
      <c r="E478" s="586"/>
      <c r="F478" s="586"/>
      <c r="G478" s="587"/>
      <c r="H478" s="586"/>
      <c r="I478" s="589"/>
      <c r="J478" s="610"/>
      <c r="K478" s="92" t="s">
        <v>367</v>
      </c>
      <c r="L478" s="89" t="s">
        <v>340</v>
      </c>
      <c r="M478" s="601"/>
      <c r="N478" s="602"/>
      <c r="O478" s="598"/>
      <c r="P478" s="869"/>
      <c r="Q478" s="587"/>
      <c r="R478" s="610"/>
      <c r="S478" s="135" t="s">
        <v>368</v>
      </c>
      <c r="T478" s="136" t="s">
        <v>369</v>
      </c>
      <c r="U478" s="135">
        <v>15</v>
      </c>
      <c r="V478" s="596"/>
      <c r="W478" s="596"/>
      <c r="X478" s="597"/>
      <c r="Y478" s="596"/>
      <c r="Z478" s="596"/>
      <c r="AA478" s="596"/>
      <c r="AB478" s="566"/>
      <c r="AC478" s="577"/>
      <c r="AD478" s="577"/>
      <c r="AE478" s="577"/>
      <c r="AF478" s="589"/>
      <c r="AG478" s="693"/>
      <c r="AH478" s="909"/>
      <c r="AI478" s="927"/>
      <c r="AJ478" s="909"/>
      <c r="AK478" s="926"/>
      <c r="AL478" s="926"/>
      <c r="AM478" s="926"/>
      <c r="AN478" s="631"/>
      <c r="AO478" s="610"/>
      <c r="AP478" s="933"/>
      <c r="AQ478" s="627"/>
      <c r="AR478" s="627"/>
      <c r="AS478" s="610"/>
      <c r="AT478" s="610"/>
      <c r="AU478" s="597"/>
      <c r="AV478" s="597"/>
      <c r="AW478" s="597"/>
      <c r="AX478" s="597"/>
    </row>
    <row r="479" spans="1:50" hidden="1">
      <c r="A479" s="599"/>
      <c r="B479" s="600"/>
      <c r="C479" s="608"/>
      <c r="D479" s="608"/>
      <c r="E479" s="586"/>
      <c r="F479" s="586"/>
      <c r="G479" s="587"/>
      <c r="H479" s="586"/>
      <c r="I479" s="589"/>
      <c r="J479" s="610"/>
      <c r="K479" s="92" t="s">
        <v>371</v>
      </c>
      <c r="L479" s="89" t="s">
        <v>340</v>
      </c>
      <c r="M479" s="601"/>
      <c r="N479" s="602"/>
      <c r="O479" s="598"/>
      <c r="P479" s="869"/>
      <c r="Q479" s="587"/>
      <c r="R479" s="610"/>
      <c r="S479" s="135" t="s">
        <v>372</v>
      </c>
      <c r="T479" s="136" t="s">
        <v>373</v>
      </c>
      <c r="U479" s="135">
        <v>15</v>
      </c>
      <c r="V479" s="596"/>
      <c r="W479" s="596"/>
      <c r="X479" s="597"/>
      <c r="Y479" s="596"/>
      <c r="Z479" s="596"/>
      <c r="AA479" s="596"/>
      <c r="AB479" s="566"/>
      <c r="AC479" s="577"/>
      <c r="AD479" s="577"/>
      <c r="AE479" s="577"/>
      <c r="AF479" s="589"/>
      <c r="AG479" s="693"/>
      <c r="AH479" s="909"/>
      <c r="AI479" s="927"/>
      <c r="AJ479" s="909"/>
      <c r="AK479" s="926"/>
      <c r="AL479" s="926"/>
      <c r="AM479" s="926"/>
      <c r="AN479" s="631"/>
      <c r="AO479" s="610"/>
      <c r="AP479" s="933"/>
      <c r="AQ479" s="627"/>
      <c r="AR479" s="627"/>
      <c r="AS479" s="610"/>
      <c r="AT479" s="610"/>
      <c r="AU479" s="597"/>
      <c r="AV479" s="597"/>
      <c r="AW479" s="597"/>
      <c r="AX479" s="597"/>
    </row>
    <row r="480" spans="1:50" hidden="1">
      <c r="A480" s="599"/>
      <c r="B480" s="600"/>
      <c r="C480" s="608"/>
      <c r="D480" s="608"/>
      <c r="E480" s="586"/>
      <c r="F480" s="586"/>
      <c r="G480" s="587"/>
      <c r="H480" s="586"/>
      <c r="I480" s="589"/>
      <c r="J480" s="610"/>
      <c r="K480" s="92" t="s">
        <v>375</v>
      </c>
      <c r="L480" s="89" t="s">
        <v>340</v>
      </c>
      <c r="M480" s="601"/>
      <c r="N480" s="602"/>
      <c r="O480" s="598"/>
      <c r="P480" s="869"/>
      <c r="Q480" s="587"/>
      <c r="R480" s="610"/>
      <c r="S480" s="135" t="s">
        <v>376</v>
      </c>
      <c r="T480" s="136" t="s">
        <v>377</v>
      </c>
      <c r="U480" s="135">
        <v>10</v>
      </c>
      <c r="V480" s="596"/>
      <c r="W480" s="596"/>
      <c r="X480" s="597"/>
      <c r="Y480" s="596"/>
      <c r="Z480" s="596"/>
      <c r="AA480" s="596"/>
      <c r="AB480" s="566"/>
      <c r="AC480" s="577"/>
      <c r="AD480" s="577"/>
      <c r="AE480" s="577"/>
      <c r="AF480" s="589"/>
      <c r="AG480" s="693"/>
      <c r="AH480" s="909"/>
      <c r="AI480" s="927"/>
      <c r="AJ480" s="909"/>
      <c r="AK480" s="926"/>
      <c r="AL480" s="926"/>
      <c r="AM480" s="926"/>
      <c r="AN480" s="631"/>
      <c r="AO480" s="610"/>
      <c r="AP480" s="933"/>
      <c r="AQ480" s="627"/>
      <c r="AR480" s="627"/>
      <c r="AS480" s="610"/>
      <c r="AT480" s="610"/>
      <c r="AU480" s="597"/>
      <c r="AV480" s="597"/>
      <c r="AW480" s="597"/>
      <c r="AX480" s="597"/>
    </row>
    <row r="481" spans="1:50" ht="46.5" hidden="1" customHeight="1">
      <c r="A481" s="599"/>
      <c r="B481" s="600"/>
      <c r="C481" s="608"/>
      <c r="D481" s="608"/>
      <c r="E481" s="586"/>
      <c r="F481" s="586"/>
      <c r="G481" s="587"/>
      <c r="H481" s="586"/>
      <c r="I481" s="589"/>
      <c r="J481" s="610"/>
      <c r="K481" s="92" t="s">
        <v>379</v>
      </c>
      <c r="L481" s="89" t="s">
        <v>359</v>
      </c>
      <c r="M481" s="601"/>
      <c r="N481" s="602"/>
      <c r="O481" s="598"/>
      <c r="P481" s="869"/>
      <c r="Q481" s="587"/>
      <c r="R481" s="610"/>
      <c r="S481" s="596"/>
      <c r="T481" s="597"/>
      <c r="U481" s="596"/>
      <c r="V481" s="596"/>
      <c r="W481" s="596"/>
      <c r="X481" s="597"/>
      <c r="Y481" s="596"/>
      <c r="Z481" s="596"/>
      <c r="AA481" s="596"/>
      <c r="AB481" s="566"/>
      <c r="AC481" s="577"/>
      <c r="AD481" s="577"/>
      <c r="AE481" s="577"/>
      <c r="AF481" s="589"/>
      <c r="AG481" s="693"/>
      <c r="AH481" s="909"/>
      <c r="AI481" s="927"/>
      <c r="AJ481" s="909"/>
      <c r="AK481" s="926"/>
      <c r="AL481" s="926"/>
      <c r="AM481" s="926"/>
      <c r="AN481" s="631"/>
      <c r="AO481" s="610"/>
      <c r="AP481" s="933"/>
      <c r="AQ481" s="627"/>
      <c r="AR481" s="627"/>
      <c r="AS481" s="610"/>
      <c r="AT481" s="610"/>
      <c r="AU481" s="597"/>
      <c r="AV481" s="597"/>
      <c r="AW481" s="597"/>
      <c r="AX481" s="597"/>
    </row>
    <row r="482" spans="1:50" ht="33.75" hidden="1" customHeight="1">
      <c r="A482" s="599"/>
      <c r="B482" s="600"/>
      <c r="C482" s="608"/>
      <c r="D482" s="608"/>
      <c r="E482" s="586"/>
      <c r="F482" s="586"/>
      <c r="G482" s="587"/>
      <c r="H482" s="586"/>
      <c r="I482" s="589"/>
      <c r="J482" s="610"/>
      <c r="K482" s="92" t="s">
        <v>381</v>
      </c>
      <c r="L482" s="89" t="s">
        <v>359</v>
      </c>
      <c r="M482" s="601"/>
      <c r="N482" s="602"/>
      <c r="O482" s="598"/>
      <c r="P482" s="869"/>
      <c r="Q482" s="587"/>
      <c r="R482" s="610"/>
      <c r="S482" s="596"/>
      <c r="T482" s="597"/>
      <c r="U482" s="596"/>
      <c r="V482" s="596"/>
      <c r="W482" s="596"/>
      <c r="X482" s="597"/>
      <c r="Y482" s="596"/>
      <c r="Z482" s="596"/>
      <c r="AA482" s="596"/>
      <c r="AB482" s="566"/>
      <c r="AC482" s="577"/>
      <c r="AD482" s="577"/>
      <c r="AE482" s="577"/>
      <c r="AF482" s="589"/>
      <c r="AG482" s="693"/>
      <c r="AH482" s="909"/>
      <c r="AI482" s="927"/>
      <c r="AJ482" s="909"/>
      <c r="AK482" s="926"/>
      <c r="AL482" s="926"/>
      <c r="AM482" s="926"/>
      <c r="AN482" s="631"/>
      <c r="AO482" s="610"/>
      <c r="AP482" s="933"/>
      <c r="AQ482" s="627"/>
      <c r="AR482" s="627"/>
      <c r="AS482" s="610"/>
      <c r="AT482" s="610"/>
      <c r="AU482" s="597"/>
      <c r="AV482" s="597"/>
      <c r="AW482" s="597"/>
      <c r="AX482" s="597"/>
    </row>
    <row r="483" spans="1:50" ht="59.25" hidden="1" customHeight="1">
      <c r="A483" s="599"/>
      <c r="B483" s="600"/>
      <c r="C483" s="592" t="s">
        <v>813</v>
      </c>
      <c r="D483" s="592" t="s">
        <v>814</v>
      </c>
      <c r="E483" s="586"/>
      <c r="F483" s="586"/>
      <c r="G483" s="587"/>
      <c r="H483" s="586"/>
      <c r="I483" s="589"/>
      <c r="J483" s="610"/>
      <c r="K483" s="92" t="s">
        <v>385</v>
      </c>
      <c r="L483" s="89" t="s">
        <v>340</v>
      </c>
      <c r="M483" s="601"/>
      <c r="N483" s="602"/>
      <c r="O483" s="598"/>
      <c r="P483" s="869"/>
      <c r="Q483" s="587"/>
      <c r="R483" s="610"/>
      <c r="S483" s="596"/>
      <c r="T483" s="597"/>
      <c r="U483" s="596"/>
      <c r="V483" s="596"/>
      <c r="W483" s="596"/>
      <c r="X483" s="597"/>
      <c r="Y483" s="596"/>
      <c r="Z483" s="596"/>
      <c r="AA483" s="596"/>
      <c r="AB483" s="566"/>
      <c r="AC483" s="577"/>
      <c r="AD483" s="577"/>
      <c r="AE483" s="577"/>
      <c r="AF483" s="589"/>
      <c r="AG483" s="693"/>
      <c r="AH483" s="909"/>
      <c r="AI483" s="927"/>
      <c r="AJ483" s="909"/>
      <c r="AK483" s="926"/>
      <c r="AL483" s="926"/>
      <c r="AM483" s="926"/>
      <c r="AN483" s="631"/>
      <c r="AO483" s="610"/>
      <c r="AP483" s="933"/>
      <c r="AQ483" s="627"/>
      <c r="AR483" s="627"/>
      <c r="AS483" s="610"/>
      <c r="AT483" s="610"/>
      <c r="AU483" s="597"/>
      <c r="AV483" s="597"/>
      <c r="AW483" s="597"/>
      <c r="AX483" s="597"/>
    </row>
    <row r="484" spans="1:50" ht="119.25" hidden="1" customHeight="1">
      <c r="A484" s="599"/>
      <c r="B484" s="600"/>
      <c r="C484" s="593"/>
      <c r="D484" s="593"/>
      <c r="E484" s="586"/>
      <c r="F484" s="586"/>
      <c r="G484" s="587"/>
      <c r="H484" s="586"/>
      <c r="I484" s="589"/>
      <c r="J484" s="610"/>
      <c r="K484" s="92" t="s">
        <v>387</v>
      </c>
      <c r="L484" s="89" t="s">
        <v>340</v>
      </c>
      <c r="M484" s="601"/>
      <c r="N484" s="602"/>
      <c r="O484" s="598"/>
      <c r="P484" s="869"/>
      <c r="Q484" s="587"/>
      <c r="R484" s="610"/>
      <c r="S484" s="596"/>
      <c r="T484" s="597"/>
      <c r="U484" s="596"/>
      <c r="V484" s="596"/>
      <c r="W484" s="596"/>
      <c r="X484" s="597"/>
      <c r="Y484" s="596"/>
      <c r="Z484" s="596"/>
      <c r="AA484" s="596"/>
      <c r="AB484" s="567"/>
      <c r="AC484" s="578"/>
      <c r="AD484" s="578"/>
      <c r="AE484" s="578"/>
      <c r="AF484" s="590"/>
      <c r="AG484" s="694"/>
      <c r="AH484" s="909"/>
      <c r="AI484" s="927"/>
      <c r="AJ484" s="909"/>
      <c r="AK484" s="926"/>
      <c r="AL484" s="926"/>
      <c r="AM484" s="926"/>
      <c r="AN484" s="631"/>
      <c r="AO484" s="610"/>
      <c r="AP484" s="933"/>
      <c r="AQ484" s="627"/>
      <c r="AR484" s="627"/>
      <c r="AS484" s="610"/>
      <c r="AT484" s="610"/>
      <c r="AU484" s="597"/>
      <c r="AV484" s="597"/>
      <c r="AW484" s="597"/>
      <c r="AX484" s="597"/>
    </row>
    <row r="485" spans="1:50" ht="15" hidden="1" customHeight="1">
      <c r="A485" s="599"/>
      <c r="B485" s="600"/>
      <c r="C485" s="593"/>
      <c r="D485" s="593"/>
      <c r="E485" s="586"/>
      <c r="F485" s="586"/>
      <c r="G485" s="609" t="s">
        <v>815</v>
      </c>
      <c r="H485" s="586"/>
      <c r="I485" s="589"/>
      <c r="J485" s="610"/>
      <c r="K485" s="92" t="s">
        <v>390</v>
      </c>
      <c r="L485" s="89" t="s">
        <v>340</v>
      </c>
      <c r="M485" s="601"/>
      <c r="N485" s="602"/>
      <c r="O485" s="598"/>
      <c r="P485" s="869"/>
      <c r="Q485" s="609" t="s">
        <v>391</v>
      </c>
      <c r="R485" s="610"/>
      <c r="S485" s="576"/>
      <c r="T485" s="576"/>
      <c r="U485" s="576"/>
      <c r="V485" s="596"/>
      <c r="W485" s="596"/>
      <c r="X485" s="597"/>
      <c r="Y485" s="596"/>
      <c r="Z485" s="596"/>
      <c r="AA485" s="596"/>
      <c r="AB485" s="576"/>
      <c r="AC485" s="576"/>
      <c r="AD485" s="576"/>
      <c r="AE485" s="576"/>
      <c r="AF485" s="881"/>
      <c r="AG485" s="875"/>
      <c r="AH485" s="909"/>
      <c r="AI485" s="927"/>
      <c r="AJ485" s="909"/>
      <c r="AK485" s="926"/>
      <c r="AL485" s="926"/>
      <c r="AM485" s="926"/>
      <c r="AN485" s="631"/>
      <c r="AO485" s="610"/>
      <c r="AP485" s="810" t="s">
        <v>816</v>
      </c>
      <c r="AQ485" s="627"/>
      <c r="AR485" s="627"/>
      <c r="AS485" s="610"/>
      <c r="AT485" s="610" t="s">
        <v>817</v>
      </c>
      <c r="AU485" s="597"/>
      <c r="AV485" s="597"/>
      <c r="AW485" s="597"/>
      <c r="AX485" s="597"/>
    </row>
    <row r="486" spans="1:50" hidden="1">
      <c r="A486" s="599"/>
      <c r="B486" s="600"/>
      <c r="C486" s="593"/>
      <c r="D486" s="593"/>
      <c r="E486" s="586"/>
      <c r="F486" s="586"/>
      <c r="G486" s="609"/>
      <c r="H486" s="586"/>
      <c r="I486" s="589"/>
      <c r="J486" s="610"/>
      <c r="K486" s="90" t="s">
        <v>395</v>
      </c>
      <c r="L486" s="89" t="s">
        <v>359</v>
      </c>
      <c r="M486" s="601"/>
      <c r="N486" s="602"/>
      <c r="O486" s="598"/>
      <c r="P486" s="869"/>
      <c r="Q486" s="609"/>
      <c r="R486" s="610"/>
      <c r="S486" s="577"/>
      <c r="T486" s="577"/>
      <c r="U486" s="577"/>
      <c r="V486" s="596"/>
      <c r="W486" s="596"/>
      <c r="X486" s="597"/>
      <c r="Y486" s="596"/>
      <c r="Z486" s="596"/>
      <c r="AA486" s="596"/>
      <c r="AB486" s="577"/>
      <c r="AC486" s="577"/>
      <c r="AD486" s="577"/>
      <c r="AE486" s="577"/>
      <c r="AF486" s="882"/>
      <c r="AG486" s="876"/>
      <c r="AH486" s="909"/>
      <c r="AI486" s="927"/>
      <c r="AJ486" s="909"/>
      <c r="AK486" s="926"/>
      <c r="AL486" s="926"/>
      <c r="AM486" s="926"/>
      <c r="AN486" s="631"/>
      <c r="AO486" s="610"/>
      <c r="AP486" s="810"/>
      <c r="AQ486" s="627"/>
      <c r="AR486" s="627"/>
      <c r="AS486" s="610"/>
      <c r="AT486" s="610"/>
      <c r="AU486" s="597"/>
      <c r="AV486" s="597"/>
      <c r="AW486" s="597"/>
      <c r="AX486" s="597"/>
    </row>
    <row r="487" spans="1:50" hidden="1">
      <c r="A487" s="599"/>
      <c r="B487" s="600"/>
      <c r="C487" s="593"/>
      <c r="D487" s="593"/>
      <c r="E487" s="586"/>
      <c r="F487" s="586"/>
      <c r="G487" s="609"/>
      <c r="H487" s="586"/>
      <c r="I487" s="589"/>
      <c r="J487" s="610"/>
      <c r="K487" s="90" t="s">
        <v>397</v>
      </c>
      <c r="L487" s="89" t="s">
        <v>359</v>
      </c>
      <c r="M487" s="601"/>
      <c r="N487" s="602"/>
      <c r="O487" s="598"/>
      <c r="P487" s="869"/>
      <c r="Q487" s="609"/>
      <c r="R487" s="610"/>
      <c r="S487" s="577"/>
      <c r="T487" s="577"/>
      <c r="U487" s="577"/>
      <c r="V487" s="596"/>
      <c r="W487" s="596"/>
      <c r="X487" s="597"/>
      <c r="Y487" s="596"/>
      <c r="Z487" s="596"/>
      <c r="AA487" s="596"/>
      <c r="AB487" s="577"/>
      <c r="AC487" s="577"/>
      <c r="AD487" s="577"/>
      <c r="AE487" s="577"/>
      <c r="AF487" s="882"/>
      <c r="AG487" s="876"/>
      <c r="AH487" s="909"/>
      <c r="AI487" s="927"/>
      <c r="AJ487" s="909"/>
      <c r="AK487" s="926"/>
      <c r="AL487" s="926"/>
      <c r="AM487" s="926"/>
      <c r="AN487" s="631"/>
      <c r="AO487" s="610"/>
      <c r="AP487" s="810"/>
      <c r="AQ487" s="627"/>
      <c r="AR487" s="627"/>
      <c r="AS487" s="610"/>
      <c r="AT487" s="610"/>
      <c r="AU487" s="597"/>
      <c r="AV487" s="597"/>
      <c r="AW487" s="597"/>
      <c r="AX487" s="597"/>
    </row>
    <row r="488" spans="1:50" hidden="1">
      <c r="A488" s="599"/>
      <c r="B488" s="600"/>
      <c r="C488" s="593"/>
      <c r="D488" s="593"/>
      <c r="E488" s="586"/>
      <c r="F488" s="586"/>
      <c r="G488" s="609"/>
      <c r="H488" s="586"/>
      <c r="I488" s="589"/>
      <c r="J488" s="610"/>
      <c r="K488" s="90" t="s">
        <v>398</v>
      </c>
      <c r="L488" s="89" t="s">
        <v>340</v>
      </c>
      <c r="M488" s="601"/>
      <c r="N488" s="602"/>
      <c r="O488" s="598"/>
      <c r="P488" s="869"/>
      <c r="Q488" s="609"/>
      <c r="R488" s="610"/>
      <c r="S488" s="577"/>
      <c r="T488" s="577"/>
      <c r="U488" s="577"/>
      <c r="V488" s="596"/>
      <c r="W488" s="596"/>
      <c r="X488" s="597"/>
      <c r="Y488" s="596"/>
      <c r="Z488" s="596"/>
      <c r="AA488" s="596"/>
      <c r="AB488" s="577"/>
      <c r="AC488" s="577"/>
      <c r="AD488" s="577"/>
      <c r="AE488" s="577"/>
      <c r="AF488" s="882"/>
      <c r="AG488" s="876"/>
      <c r="AH488" s="909"/>
      <c r="AI488" s="927"/>
      <c r="AJ488" s="909"/>
      <c r="AK488" s="926"/>
      <c r="AL488" s="926"/>
      <c r="AM488" s="926"/>
      <c r="AN488" s="631"/>
      <c r="AO488" s="610"/>
      <c r="AP488" s="810"/>
      <c r="AQ488" s="627"/>
      <c r="AR488" s="627"/>
      <c r="AS488" s="610"/>
      <c r="AT488" s="610"/>
      <c r="AU488" s="597"/>
      <c r="AV488" s="597"/>
      <c r="AW488" s="597"/>
      <c r="AX488" s="597"/>
    </row>
    <row r="489" spans="1:50" hidden="1">
      <c r="A489" s="599"/>
      <c r="B489" s="600"/>
      <c r="C489" s="593"/>
      <c r="D489" s="593"/>
      <c r="E489" s="586"/>
      <c r="F489" s="586"/>
      <c r="G489" s="609"/>
      <c r="H489" s="586"/>
      <c r="I489" s="589"/>
      <c r="J489" s="610"/>
      <c r="K489" s="90" t="s">
        <v>399</v>
      </c>
      <c r="L489" s="91" t="s">
        <v>359</v>
      </c>
      <c r="M489" s="601"/>
      <c r="N489" s="602"/>
      <c r="O489" s="598"/>
      <c r="P489" s="869"/>
      <c r="Q489" s="609"/>
      <c r="R489" s="610"/>
      <c r="S489" s="577"/>
      <c r="T489" s="577"/>
      <c r="U489" s="577"/>
      <c r="V489" s="596"/>
      <c r="W489" s="596"/>
      <c r="X489" s="597"/>
      <c r="Y489" s="596"/>
      <c r="Z489" s="596"/>
      <c r="AA489" s="596"/>
      <c r="AB489" s="577"/>
      <c r="AC489" s="577"/>
      <c r="AD489" s="577"/>
      <c r="AE489" s="577"/>
      <c r="AF489" s="882"/>
      <c r="AG489" s="876"/>
      <c r="AH489" s="909"/>
      <c r="AI489" s="927"/>
      <c r="AJ489" s="909"/>
      <c r="AK489" s="926"/>
      <c r="AL489" s="926"/>
      <c r="AM489" s="926"/>
      <c r="AN489" s="631"/>
      <c r="AO489" s="610"/>
      <c r="AP489" s="810"/>
      <c r="AQ489" s="627"/>
      <c r="AR489" s="627"/>
      <c r="AS489" s="610"/>
      <c r="AT489" s="610"/>
      <c r="AU489" s="597"/>
      <c r="AV489" s="597"/>
      <c r="AW489" s="597"/>
      <c r="AX489" s="597"/>
    </row>
    <row r="490" spans="1:50" ht="37.5" hidden="1" customHeight="1">
      <c r="A490" s="599"/>
      <c r="B490" s="600"/>
      <c r="C490" s="593"/>
      <c r="D490" s="593"/>
      <c r="E490" s="586"/>
      <c r="F490" s="586"/>
      <c r="G490" s="609"/>
      <c r="H490" s="586"/>
      <c r="I490" s="589"/>
      <c r="J490" s="610"/>
      <c r="K490" s="90" t="s">
        <v>400</v>
      </c>
      <c r="L490" s="89" t="s">
        <v>359</v>
      </c>
      <c r="M490" s="601"/>
      <c r="N490" s="602"/>
      <c r="O490" s="598"/>
      <c r="P490" s="869"/>
      <c r="Q490" s="609"/>
      <c r="R490" s="610"/>
      <c r="S490" s="577"/>
      <c r="T490" s="577"/>
      <c r="U490" s="577"/>
      <c r="V490" s="596"/>
      <c r="W490" s="596"/>
      <c r="X490" s="597"/>
      <c r="Y490" s="596"/>
      <c r="Z490" s="596"/>
      <c r="AA490" s="596"/>
      <c r="AB490" s="577"/>
      <c r="AC490" s="577"/>
      <c r="AD490" s="577"/>
      <c r="AE490" s="577"/>
      <c r="AF490" s="882"/>
      <c r="AG490" s="876"/>
      <c r="AH490" s="909"/>
      <c r="AI490" s="927"/>
      <c r="AJ490" s="909"/>
      <c r="AK490" s="926"/>
      <c r="AL490" s="926"/>
      <c r="AM490" s="926"/>
      <c r="AN490" s="631"/>
      <c r="AO490" s="610"/>
      <c r="AP490" s="810"/>
      <c r="AQ490" s="627"/>
      <c r="AR490" s="627"/>
      <c r="AS490" s="610"/>
      <c r="AT490" s="610"/>
      <c r="AU490" s="597"/>
      <c r="AV490" s="597"/>
      <c r="AW490" s="597"/>
      <c r="AX490" s="597"/>
    </row>
    <row r="491" spans="1:50" ht="33" hidden="1" customHeight="1">
      <c r="A491" s="599"/>
      <c r="B491" s="600"/>
      <c r="C491" s="593"/>
      <c r="D491" s="593"/>
      <c r="E491" s="586"/>
      <c r="F491" s="586"/>
      <c r="G491" s="609"/>
      <c r="H491" s="586"/>
      <c r="I491" s="589"/>
      <c r="J491" s="610"/>
      <c r="K491" s="90" t="s">
        <v>401</v>
      </c>
      <c r="L491" s="89" t="s">
        <v>359</v>
      </c>
      <c r="M491" s="601"/>
      <c r="N491" s="602"/>
      <c r="O491" s="598"/>
      <c r="P491" s="869"/>
      <c r="Q491" s="609"/>
      <c r="R491" s="610"/>
      <c r="S491" s="577"/>
      <c r="T491" s="577"/>
      <c r="U491" s="577"/>
      <c r="V491" s="596"/>
      <c r="W491" s="596"/>
      <c r="X491" s="597"/>
      <c r="Y491" s="596"/>
      <c r="Z491" s="596"/>
      <c r="AA491" s="596"/>
      <c r="AB491" s="577"/>
      <c r="AC491" s="577"/>
      <c r="AD491" s="577"/>
      <c r="AE491" s="577"/>
      <c r="AF491" s="882"/>
      <c r="AG491" s="876"/>
      <c r="AH491" s="909"/>
      <c r="AI491" s="927"/>
      <c r="AJ491" s="909"/>
      <c r="AK491" s="926"/>
      <c r="AL491" s="926"/>
      <c r="AM491" s="926"/>
      <c r="AN491" s="631"/>
      <c r="AO491" s="610"/>
      <c r="AP491" s="810"/>
      <c r="AQ491" s="627"/>
      <c r="AR491" s="627"/>
      <c r="AS491" s="610"/>
      <c r="AT491" s="610"/>
      <c r="AU491" s="597"/>
      <c r="AV491" s="597"/>
      <c r="AW491" s="597"/>
      <c r="AX491" s="597"/>
    </row>
    <row r="492" spans="1:50" hidden="1">
      <c r="A492" s="599"/>
      <c r="B492" s="600"/>
      <c r="C492" s="594"/>
      <c r="D492" s="594"/>
      <c r="E492" s="586"/>
      <c r="F492" s="586"/>
      <c r="G492" s="609"/>
      <c r="H492" s="586"/>
      <c r="I492" s="590"/>
      <c r="J492" s="610"/>
      <c r="K492" s="90" t="s">
        <v>402</v>
      </c>
      <c r="L492" s="89" t="s">
        <v>359</v>
      </c>
      <c r="M492" s="601"/>
      <c r="N492" s="602"/>
      <c r="O492" s="598"/>
      <c r="P492" s="869"/>
      <c r="Q492" s="609"/>
      <c r="R492" s="610"/>
      <c r="S492" s="578"/>
      <c r="T492" s="578"/>
      <c r="U492" s="578"/>
      <c r="V492" s="596"/>
      <c r="W492" s="596"/>
      <c r="X492" s="597"/>
      <c r="Y492" s="596"/>
      <c r="Z492" s="596"/>
      <c r="AA492" s="596"/>
      <c r="AB492" s="578"/>
      <c r="AC492" s="578"/>
      <c r="AD492" s="578"/>
      <c r="AE492" s="578"/>
      <c r="AF492" s="883"/>
      <c r="AG492" s="877"/>
      <c r="AH492" s="909"/>
      <c r="AI492" s="927"/>
      <c r="AJ492" s="909"/>
      <c r="AK492" s="926"/>
      <c r="AL492" s="926"/>
      <c r="AM492" s="926"/>
      <c r="AN492" s="631"/>
      <c r="AO492" s="610"/>
      <c r="AP492" s="810"/>
      <c r="AQ492" s="627"/>
      <c r="AR492" s="627"/>
      <c r="AS492" s="610"/>
      <c r="AT492" s="610"/>
      <c r="AU492" s="597"/>
      <c r="AV492" s="597"/>
      <c r="AW492" s="597"/>
      <c r="AX492" s="597"/>
    </row>
    <row r="493" spans="1:50" s="121" customFormat="1" ht="213" hidden="1" customHeight="1">
      <c r="A493" s="599">
        <v>25</v>
      </c>
      <c r="B493" s="600" t="s">
        <v>818</v>
      </c>
      <c r="C493" s="603" t="s">
        <v>819</v>
      </c>
      <c r="D493" s="603" t="s">
        <v>820</v>
      </c>
      <c r="E493" s="586" t="s">
        <v>821</v>
      </c>
      <c r="F493" s="586" t="s">
        <v>334</v>
      </c>
      <c r="G493" s="587" t="s">
        <v>822</v>
      </c>
      <c r="H493" s="586" t="s">
        <v>823</v>
      </c>
      <c r="I493" s="588" t="s">
        <v>337</v>
      </c>
      <c r="J493" s="586" t="s">
        <v>338</v>
      </c>
      <c r="K493" s="83" t="s">
        <v>339</v>
      </c>
      <c r="L493" s="84" t="s">
        <v>340</v>
      </c>
      <c r="M493" s="595">
        <v>9</v>
      </c>
      <c r="N493" s="572" t="s">
        <v>540</v>
      </c>
      <c r="O493" s="574" t="s">
        <v>541</v>
      </c>
      <c r="P493" s="573" t="s">
        <v>341</v>
      </c>
      <c r="Q493" s="591" t="s">
        <v>824</v>
      </c>
      <c r="R493" s="586" t="s">
        <v>343</v>
      </c>
      <c r="S493" s="130" t="s">
        <v>344</v>
      </c>
      <c r="T493" s="131" t="s">
        <v>345</v>
      </c>
      <c r="U493" s="130">
        <v>15</v>
      </c>
      <c r="V493" s="564">
        <v>100</v>
      </c>
      <c r="W493" s="564" t="s">
        <v>346</v>
      </c>
      <c r="X493" s="626" t="s">
        <v>346</v>
      </c>
      <c r="Y493" s="564" t="s">
        <v>346</v>
      </c>
      <c r="Z493" s="564">
        <v>100</v>
      </c>
      <c r="AA493" s="564">
        <v>100</v>
      </c>
      <c r="AB493" s="564" t="s">
        <v>22</v>
      </c>
      <c r="AC493" s="624">
        <v>0.33</v>
      </c>
      <c r="AD493" s="624">
        <v>0.33</v>
      </c>
      <c r="AE493" s="624">
        <v>0.34</v>
      </c>
      <c r="AF493" s="586" t="s">
        <v>825</v>
      </c>
      <c r="AG493" s="801" t="s">
        <v>826</v>
      </c>
      <c r="AH493" s="796" t="s">
        <v>346</v>
      </c>
      <c r="AI493" s="801" t="s">
        <v>349</v>
      </c>
      <c r="AJ493" s="796" t="s">
        <v>350</v>
      </c>
      <c r="AK493" s="800" t="s">
        <v>338</v>
      </c>
      <c r="AL493" s="800" t="s">
        <v>633</v>
      </c>
      <c r="AM493" s="800" t="s">
        <v>540</v>
      </c>
      <c r="AN493" s="631" t="s">
        <v>541</v>
      </c>
      <c r="AO493" s="586" t="s">
        <v>341</v>
      </c>
      <c r="AP493" s="934" t="s">
        <v>827</v>
      </c>
      <c r="AQ493" s="627">
        <v>45292</v>
      </c>
      <c r="AR493" s="627">
        <v>45657</v>
      </c>
      <c r="AS493" s="810" t="s">
        <v>825</v>
      </c>
      <c r="AT493" s="928" t="s">
        <v>828</v>
      </c>
      <c r="AU493" s="597"/>
      <c r="AV493" s="597"/>
      <c r="AW493" s="597"/>
      <c r="AX493" s="597"/>
    </row>
    <row r="494" spans="1:50" hidden="1">
      <c r="A494" s="599"/>
      <c r="B494" s="600"/>
      <c r="C494" s="604"/>
      <c r="D494" s="604"/>
      <c r="E494" s="586"/>
      <c r="F494" s="586"/>
      <c r="G494" s="587"/>
      <c r="H494" s="586"/>
      <c r="I494" s="589"/>
      <c r="J494" s="586"/>
      <c r="K494" s="82" t="s">
        <v>354</v>
      </c>
      <c r="L494" s="88" t="s">
        <v>340</v>
      </c>
      <c r="M494" s="595"/>
      <c r="N494" s="572"/>
      <c r="O494" s="574"/>
      <c r="P494" s="573"/>
      <c r="Q494" s="591"/>
      <c r="R494" s="586"/>
      <c r="S494" s="130" t="s">
        <v>355</v>
      </c>
      <c r="T494" s="131" t="s">
        <v>356</v>
      </c>
      <c r="U494" s="130">
        <v>15</v>
      </c>
      <c r="V494" s="564"/>
      <c r="W494" s="564"/>
      <c r="X494" s="626"/>
      <c r="Y494" s="564"/>
      <c r="Z494" s="564"/>
      <c r="AA494" s="564"/>
      <c r="AB494" s="564"/>
      <c r="AC494" s="564"/>
      <c r="AD494" s="564"/>
      <c r="AE494" s="564"/>
      <c r="AF494" s="586"/>
      <c r="AG494" s="801"/>
      <c r="AH494" s="796"/>
      <c r="AI494" s="801"/>
      <c r="AJ494" s="796"/>
      <c r="AK494" s="800"/>
      <c r="AL494" s="800"/>
      <c r="AM494" s="800"/>
      <c r="AN494" s="631"/>
      <c r="AO494" s="586"/>
      <c r="AP494" s="935"/>
      <c r="AQ494" s="627"/>
      <c r="AR494" s="627"/>
      <c r="AS494" s="810"/>
      <c r="AT494" s="929"/>
      <c r="AU494" s="597"/>
      <c r="AV494" s="597"/>
      <c r="AW494" s="597"/>
      <c r="AX494" s="597"/>
    </row>
    <row r="495" spans="1:50" hidden="1">
      <c r="A495" s="599"/>
      <c r="B495" s="600"/>
      <c r="C495" s="604"/>
      <c r="D495" s="604"/>
      <c r="E495" s="586"/>
      <c r="F495" s="586"/>
      <c r="G495" s="587"/>
      <c r="H495" s="586"/>
      <c r="I495" s="589"/>
      <c r="J495" s="586"/>
      <c r="K495" s="82" t="s">
        <v>358</v>
      </c>
      <c r="L495" s="88" t="s">
        <v>340</v>
      </c>
      <c r="M495" s="595"/>
      <c r="N495" s="572"/>
      <c r="O495" s="574"/>
      <c r="P495" s="573"/>
      <c r="Q495" s="591"/>
      <c r="R495" s="586"/>
      <c r="S495" s="130" t="s">
        <v>360</v>
      </c>
      <c r="T495" s="131" t="s">
        <v>361</v>
      </c>
      <c r="U495" s="130">
        <v>15</v>
      </c>
      <c r="V495" s="564"/>
      <c r="W495" s="564"/>
      <c r="X495" s="626"/>
      <c r="Y495" s="564"/>
      <c r="Z495" s="564"/>
      <c r="AA495" s="564"/>
      <c r="AB495" s="564"/>
      <c r="AC495" s="564"/>
      <c r="AD495" s="564"/>
      <c r="AE495" s="564"/>
      <c r="AF495" s="586"/>
      <c r="AG495" s="801"/>
      <c r="AH495" s="796"/>
      <c r="AI495" s="801"/>
      <c r="AJ495" s="796"/>
      <c r="AK495" s="800"/>
      <c r="AL495" s="800"/>
      <c r="AM495" s="800"/>
      <c r="AN495" s="631"/>
      <c r="AO495" s="586"/>
      <c r="AP495" s="935"/>
      <c r="AQ495" s="627"/>
      <c r="AR495" s="627"/>
      <c r="AS495" s="810"/>
      <c r="AT495" s="929"/>
      <c r="AU495" s="597"/>
      <c r="AV495" s="597"/>
      <c r="AW495" s="597"/>
      <c r="AX495" s="597"/>
    </row>
    <row r="496" spans="1:50" hidden="1">
      <c r="A496" s="599"/>
      <c r="B496" s="600"/>
      <c r="C496" s="604"/>
      <c r="D496" s="604"/>
      <c r="E496" s="586"/>
      <c r="F496" s="586"/>
      <c r="G496" s="587"/>
      <c r="H496" s="586"/>
      <c r="I496" s="589"/>
      <c r="J496" s="586"/>
      <c r="K496" s="82" t="s">
        <v>363</v>
      </c>
      <c r="L496" s="88" t="s">
        <v>359</v>
      </c>
      <c r="M496" s="595"/>
      <c r="N496" s="572"/>
      <c r="O496" s="574"/>
      <c r="P496" s="573"/>
      <c r="Q496" s="591"/>
      <c r="R496" s="586"/>
      <c r="S496" s="130" t="s">
        <v>364</v>
      </c>
      <c r="T496" s="131" t="s">
        <v>365</v>
      </c>
      <c r="U496" s="130">
        <v>15</v>
      </c>
      <c r="V496" s="564"/>
      <c r="W496" s="564"/>
      <c r="X496" s="626"/>
      <c r="Y496" s="564"/>
      <c r="Z496" s="564"/>
      <c r="AA496" s="564"/>
      <c r="AB496" s="564"/>
      <c r="AC496" s="564"/>
      <c r="AD496" s="564"/>
      <c r="AE496" s="564"/>
      <c r="AF496" s="586"/>
      <c r="AG496" s="801"/>
      <c r="AH496" s="796"/>
      <c r="AI496" s="801"/>
      <c r="AJ496" s="796"/>
      <c r="AK496" s="800"/>
      <c r="AL496" s="800"/>
      <c r="AM496" s="800"/>
      <c r="AN496" s="631"/>
      <c r="AO496" s="586"/>
      <c r="AP496" s="935"/>
      <c r="AQ496" s="627"/>
      <c r="AR496" s="627"/>
      <c r="AS496" s="810"/>
      <c r="AT496" s="929"/>
      <c r="AU496" s="597"/>
      <c r="AV496" s="597"/>
      <c r="AW496" s="597"/>
      <c r="AX496" s="597"/>
    </row>
    <row r="497" spans="1:50" hidden="1">
      <c r="A497" s="599"/>
      <c r="B497" s="600"/>
      <c r="C497" s="604"/>
      <c r="D497" s="604"/>
      <c r="E497" s="586"/>
      <c r="F497" s="586"/>
      <c r="G497" s="587"/>
      <c r="H497" s="586"/>
      <c r="I497" s="589"/>
      <c r="J497" s="586"/>
      <c r="K497" s="82" t="s">
        <v>367</v>
      </c>
      <c r="L497" s="88" t="s">
        <v>340</v>
      </c>
      <c r="M497" s="595"/>
      <c r="N497" s="572"/>
      <c r="O497" s="574"/>
      <c r="P497" s="573"/>
      <c r="Q497" s="591"/>
      <c r="R497" s="586"/>
      <c r="S497" s="130" t="s">
        <v>368</v>
      </c>
      <c r="T497" s="131" t="s">
        <v>369</v>
      </c>
      <c r="U497" s="130">
        <v>15</v>
      </c>
      <c r="V497" s="564"/>
      <c r="W497" s="564"/>
      <c r="X497" s="626"/>
      <c r="Y497" s="564"/>
      <c r="Z497" s="564"/>
      <c r="AA497" s="564"/>
      <c r="AB497" s="564"/>
      <c r="AC497" s="564"/>
      <c r="AD497" s="564"/>
      <c r="AE497" s="564"/>
      <c r="AF497" s="586"/>
      <c r="AG497" s="801"/>
      <c r="AH497" s="796"/>
      <c r="AI497" s="801"/>
      <c r="AJ497" s="796"/>
      <c r="AK497" s="800"/>
      <c r="AL497" s="800"/>
      <c r="AM497" s="800"/>
      <c r="AN497" s="631"/>
      <c r="AO497" s="586"/>
      <c r="AP497" s="935"/>
      <c r="AQ497" s="627"/>
      <c r="AR497" s="627"/>
      <c r="AS497" s="810"/>
      <c r="AT497" s="929"/>
      <c r="AU497" s="597"/>
      <c r="AV497" s="597"/>
      <c r="AW497" s="597"/>
      <c r="AX497" s="597"/>
    </row>
    <row r="498" spans="1:50" hidden="1">
      <c r="A498" s="599"/>
      <c r="B498" s="600"/>
      <c r="C498" s="604"/>
      <c r="D498" s="604"/>
      <c r="E498" s="586"/>
      <c r="F498" s="586"/>
      <c r="G498" s="587"/>
      <c r="H498" s="586"/>
      <c r="I498" s="589"/>
      <c r="J498" s="586"/>
      <c r="K498" s="82" t="s">
        <v>371</v>
      </c>
      <c r="L498" s="88" t="s">
        <v>359</v>
      </c>
      <c r="M498" s="595"/>
      <c r="N498" s="572"/>
      <c r="O498" s="574"/>
      <c r="P498" s="573"/>
      <c r="Q498" s="591"/>
      <c r="R498" s="586"/>
      <c r="S498" s="130" t="s">
        <v>372</v>
      </c>
      <c r="T498" s="131" t="s">
        <v>373</v>
      </c>
      <c r="U498" s="130">
        <v>15</v>
      </c>
      <c r="V498" s="564"/>
      <c r="W498" s="564"/>
      <c r="X498" s="626"/>
      <c r="Y498" s="564"/>
      <c r="Z498" s="564"/>
      <c r="AA498" s="564"/>
      <c r="AB498" s="564"/>
      <c r="AC498" s="564"/>
      <c r="AD498" s="564"/>
      <c r="AE498" s="564"/>
      <c r="AF498" s="586"/>
      <c r="AG498" s="801"/>
      <c r="AH498" s="796"/>
      <c r="AI498" s="801"/>
      <c r="AJ498" s="796"/>
      <c r="AK498" s="800"/>
      <c r="AL498" s="800"/>
      <c r="AM498" s="800"/>
      <c r="AN498" s="631"/>
      <c r="AO498" s="586"/>
      <c r="AP498" s="935"/>
      <c r="AQ498" s="627"/>
      <c r="AR498" s="627"/>
      <c r="AS498" s="810"/>
      <c r="AT498" s="929"/>
      <c r="AU498" s="597"/>
      <c r="AV498" s="597"/>
      <c r="AW498" s="597"/>
      <c r="AX498" s="597"/>
    </row>
    <row r="499" spans="1:50" hidden="1">
      <c r="A499" s="599"/>
      <c r="B499" s="600"/>
      <c r="C499" s="604"/>
      <c r="D499" s="604"/>
      <c r="E499" s="586"/>
      <c r="F499" s="586"/>
      <c r="G499" s="587"/>
      <c r="H499" s="586"/>
      <c r="I499" s="589"/>
      <c r="J499" s="586"/>
      <c r="K499" s="82" t="s">
        <v>375</v>
      </c>
      <c r="L499" s="88" t="s">
        <v>340</v>
      </c>
      <c r="M499" s="595"/>
      <c r="N499" s="572"/>
      <c r="O499" s="574"/>
      <c r="P499" s="573"/>
      <c r="Q499" s="591"/>
      <c r="R499" s="586"/>
      <c r="S499" s="130" t="s">
        <v>376</v>
      </c>
      <c r="T499" s="131" t="s">
        <v>377</v>
      </c>
      <c r="U499" s="130">
        <v>10</v>
      </c>
      <c r="V499" s="564"/>
      <c r="W499" s="564"/>
      <c r="X499" s="626"/>
      <c r="Y499" s="564"/>
      <c r="Z499" s="564"/>
      <c r="AA499" s="564"/>
      <c r="AB499" s="564"/>
      <c r="AC499" s="564"/>
      <c r="AD499" s="564"/>
      <c r="AE499" s="564"/>
      <c r="AF499" s="586"/>
      <c r="AG499" s="801"/>
      <c r="AH499" s="796"/>
      <c r="AI499" s="801"/>
      <c r="AJ499" s="796"/>
      <c r="AK499" s="800"/>
      <c r="AL499" s="800"/>
      <c r="AM499" s="800"/>
      <c r="AN499" s="631"/>
      <c r="AO499" s="586"/>
      <c r="AP499" s="798" t="s">
        <v>829</v>
      </c>
      <c r="AQ499" s="627"/>
      <c r="AR499" s="627"/>
      <c r="AS499" s="810"/>
      <c r="AT499" s="929"/>
      <c r="AU499" s="597"/>
      <c r="AV499" s="597"/>
      <c r="AW499" s="597"/>
      <c r="AX499" s="597"/>
    </row>
    <row r="500" spans="1:50" ht="30" hidden="1">
      <c r="A500" s="599"/>
      <c r="B500" s="600"/>
      <c r="C500" s="604"/>
      <c r="D500" s="604"/>
      <c r="E500" s="586"/>
      <c r="F500" s="586"/>
      <c r="G500" s="587"/>
      <c r="H500" s="586"/>
      <c r="I500" s="589"/>
      <c r="J500" s="586"/>
      <c r="K500" s="82" t="s">
        <v>379</v>
      </c>
      <c r="L500" s="88" t="s">
        <v>359</v>
      </c>
      <c r="M500" s="595"/>
      <c r="N500" s="572"/>
      <c r="O500" s="574"/>
      <c r="P500" s="573"/>
      <c r="Q500" s="591"/>
      <c r="R500" s="586"/>
      <c r="S500" s="564"/>
      <c r="T500" s="626"/>
      <c r="U500" s="564"/>
      <c r="V500" s="564"/>
      <c r="W500" s="564"/>
      <c r="X500" s="626"/>
      <c r="Y500" s="564"/>
      <c r="Z500" s="564"/>
      <c r="AA500" s="564"/>
      <c r="AB500" s="564"/>
      <c r="AC500" s="564"/>
      <c r="AD500" s="564"/>
      <c r="AE500" s="564"/>
      <c r="AF500" s="586"/>
      <c r="AG500" s="801"/>
      <c r="AH500" s="796"/>
      <c r="AI500" s="801"/>
      <c r="AJ500" s="796"/>
      <c r="AK500" s="800"/>
      <c r="AL500" s="800"/>
      <c r="AM500" s="800"/>
      <c r="AN500" s="631"/>
      <c r="AO500" s="586"/>
      <c r="AP500" s="931"/>
      <c r="AQ500" s="627"/>
      <c r="AR500" s="627"/>
      <c r="AS500" s="810"/>
      <c r="AT500" s="929"/>
      <c r="AU500" s="597"/>
      <c r="AV500" s="597"/>
      <c r="AW500" s="597"/>
      <c r="AX500" s="597"/>
    </row>
    <row r="501" spans="1:50" hidden="1">
      <c r="A501" s="599"/>
      <c r="B501" s="600"/>
      <c r="C501" s="605"/>
      <c r="D501" s="605"/>
      <c r="E501" s="586"/>
      <c r="F501" s="586"/>
      <c r="G501" s="587"/>
      <c r="H501" s="586"/>
      <c r="I501" s="589"/>
      <c r="J501" s="586"/>
      <c r="K501" s="82" t="s">
        <v>381</v>
      </c>
      <c r="L501" s="88" t="s">
        <v>359</v>
      </c>
      <c r="M501" s="595"/>
      <c r="N501" s="572"/>
      <c r="O501" s="574"/>
      <c r="P501" s="573"/>
      <c r="Q501" s="591"/>
      <c r="R501" s="586"/>
      <c r="S501" s="564"/>
      <c r="T501" s="626"/>
      <c r="U501" s="564"/>
      <c r="V501" s="564"/>
      <c r="W501" s="564"/>
      <c r="X501" s="626"/>
      <c r="Y501" s="564"/>
      <c r="Z501" s="564"/>
      <c r="AA501" s="564"/>
      <c r="AB501" s="564"/>
      <c r="AC501" s="564"/>
      <c r="AD501" s="564"/>
      <c r="AE501" s="564"/>
      <c r="AF501" s="586"/>
      <c r="AG501" s="801"/>
      <c r="AH501" s="796"/>
      <c r="AI501" s="801"/>
      <c r="AJ501" s="796"/>
      <c r="AK501" s="800"/>
      <c r="AL501" s="800"/>
      <c r="AM501" s="800"/>
      <c r="AN501" s="631"/>
      <c r="AO501" s="586"/>
      <c r="AP501" s="931"/>
      <c r="AQ501" s="627"/>
      <c r="AR501" s="627"/>
      <c r="AS501" s="810"/>
      <c r="AT501" s="929"/>
      <c r="AU501" s="597"/>
      <c r="AV501" s="597"/>
      <c r="AW501" s="597"/>
      <c r="AX501" s="597"/>
    </row>
    <row r="502" spans="1:50" ht="15" hidden="1" customHeight="1">
      <c r="A502" s="599"/>
      <c r="B502" s="600"/>
      <c r="C502" s="604" t="s">
        <v>830</v>
      </c>
      <c r="D502" s="604" t="s">
        <v>831</v>
      </c>
      <c r="E502" s="586"/>
      <c r="F502" s="586"/>
      <c r="G502" s="587"/>
      <c r="H502" s="586"/>
      <c r="I502" s="589"/>
      <c r="J502" s="586"/>
      <c r="K502" s="82" t="s">
        <v>385</v>
      </c>
      <c r="L502" s="88" t="s">
        <v>340</v>
      </c>
      <c r="M502" s="595"/>
      <c r="N502" s="572"/>
      <c r="O502" s="574"/>
      <c r="P502" s="573"/>
      <c r="Q502" s="591"/>
      <c r="R502" s="586"/>
      <c r="S502" s="564"/>
      <c r="T502" s="626"/>
      <c r="U502" s="564"/>
      <c r="V502" s="564"/>
      <c r="W502" s="564"/>
      <c r="X502" s="626"/>
      <c r="Y502" s="564"/>
      <c r="Z502" s="564"/>
      <c r="AA502" s="564"/>
      <c r="AB502" s="564"/>
      <c r="AC502" s="564"/>
      <c r="AD502" s="564"/>
      <c r="AE502" s="564"/>
      <c r="AF502" s="586"/>
      <c r="AG502" s="801"/>
      <c r="AH502" s="796"/>
      <c r="AI502" s="801"/>
      <c r="AJ502" s="796"/>
      <c r="AK502" s="800"/>
      <c r="AL502" s="800"/>
      <c r="AM502" s="800"/>
      <c r="AN502" s="631"/>
      <c r="AO502" s="586"/>
      <c r="AP502" s="931"/>
      <c r="AQ502" s="627"/>
      <c r="AR502" s="627"/>
      <c r="AS502" s="810"/>
      <c r="AT502" s="929"/>
      <c r="AU502" s="597"/>
      <c r="AV502" s="597"/>
      <c r="AW502" s="597"/>
      <c r="AX502" s="597"/>
    </row>
    <row r="503" spans="1:50" hidden="1">
      <c r="A503" s="599"/>
      <c r="B503" s="600"/>
      <c r="C503" s="604"/>
      <c r="D503" s="604"/>
      <c r="E503" s="586"/>
      <c r="F503" s="586"/>
      <c r="G503" s="587"/>
      <c r="H503" s="586"/>
      <c r="I503" s="589"/>
      <c r="J503" s="586"/>
      <c r="K503" s="82" t="s">
        <v>387</v>
      </c>
      <c r="L503" s="88" t="s">
        <v>359</v>
      </c>
      <c r="M503" s="595"/>
      <c r="N503" s="572"/>
      <c r="O503" s="574"/>
      <c r="P503" s="573"/>
      <c r="Q503" s="591"/>
      <c r="R503" s="586"/>
      <c r="S503" s="564"/>
      <c r="T503" s="626"/>
      <c r="U503" s="564"/>
      <c r="V503" s="564"/>
      <c r="W503" s="564"/>
      <c r="X503" s="626"/>
      <c r="Y503" s="564"/>
      <c r="Z503" s="564"/>
      <c r="AA503" s="564"/>
      <c r="AB503" s="564"/>
      <c r="AC503" s="564"/>
      <c r="AD503" s="564"/>
      <c r="AE503" s="564"/>
      <c r="AF503" s="586"/>
      <c r="AG503" s="801"/>
      <c r="AH503" s="796"/>
      <c r="AI503" s="801"/>
      <c r="AJ503" s="796"/>
      <c r="AK503" s="800"/>
      <c r="AL503" s="800"/>
      <c r="AM503" s="800"/>
      <c r="AN503" s="631"/>
      <c r="AO503" s="586"/>
      <c r="AP503" s="931"/>
      <c r="AQ503" s="627"/>
      <c r="AR503" s="627"/>
      <c r="AS503" s="810"/>
      <c r="AT503" s="930"/>
      <c r="AU503" s="597"/>
      <c r="AV503" s="597"/>
      <c r="AW503" s="597"/>
      <c r="AX503" s="597"/>
    </row>
    <row r="504" spans="1:50" ht="15" hidden="1" customHeight="1">
      <c r="A504" s="599"/>
      <c r="B504" s="600"/>
      <c r="C504" s="604"/>
      <c r="D504" s="604"/>
      <c r="E504" s="586"/>
      <c r="F504" s="586"/>
      <c r="G504" s="591" t="s">
        <v>815</v>
      </c>
      <c r="H504" s="586"/>
      <c r="I504" s="589"/>
      <c r="J504" s="586"/>
      <c r="K504" s="82" t="s">
        <v>390</v>
      </c>
      <c r="L504" s="88" t="s">
        <v>340</v>
      </c>
      <c r="M504" s="595"/>
      <c r="N504" s="572"/>
      <c r="O504" s="574"/>
      <c r="P504" s="573"/>
      <c r="Q504" s="591" t="s">
        <v>391</v>
      </c>
      <c r="R504" s="586"/>
      <c r="S504" s="565"/>
      <c r="T504" s="565"/>
      <c r="U504" s="565"/>
      <c r="V504" s="564"/>
      <c r="W504" s="564"/>
      <c r="X504" s="626"/>
      <c r="Y504" s="564"/>
      <c r="Z504" s="564"/>
      <c r="AA504" s="564"/>
      <c r="AB504" s="565"/>
      <c r="AC504" s="565"/>
      <c r="AD504" s="565"/>
      <c r="AE504" s="565"/>
      <c r="AF504" s="586"/>
      <c r="AG504" s="801"/>
      <c r="AH504" s="796"/>
      <c r="AI504" s="801"/>
      <c r="AJ504" s="796"/>
      <c r="AK504" s="800"/>
      <c r="AL504" s="800"/>
      <c r="AM504" s="800"/>
      <c r="AN504" s="631"/>
      <c r="AO504" s="586"/>
      <c r="AP504" s="931"/>
      <c r="AQ504" s="627"/>
      <c r="AR504" s="627"/>
      <c r="AS504" s="810"/>
      <c r="AT504" s="811" t="s">
        <v>832</v>
      </c>
      <c r="AU504" s="597"/>
      <c r="AV504" s="597"/>
      <c r="AW504" s="597"/>
      <c r="AX504" s="597"/>
    </row>
    <row r="505" spans="1:50" hidden="1">
      <c r="A505" s="599"/>
      <c r="B505" s="600"/>
      <c r="C505" s="604"/>
      <c r="D505" s="604"/>
      <c r="E505" s="586"/>
      <c r="F505" s="586"/>
      <c r="G505" s="591"/>
      <c r="H505" s="586"/>
      <c r="I505" s="589"/>
      <c r="J505" s="586"/>
      <c r="K505" s="83" t="s">
        <v>395</v>
      </c>
      <c r="L505" s="88" t="s">
        <v>359</v>
      </c>
      <c r="M505" s="595"/>
      <c r="N505" s="572"/>
      <c r="O505" s="574"/>
      <c r="P505" s="573"/>
      <c r="Q505" s="591"/>
      <c r="R505" s="586"/>
      <c r="S505" s="566"/>
      <c r="T505" s="566"/>
      <c r="U505" s="566"/>
      <c r="V505" s="564"/>
      <c r="W505" s="564"/>
      <c r="X505" s="626"/>
      <c r="Y505" s="564"/>
      <c r="Z505" s="564"/>
      <c r="AA505" s="564"/>
      <c r="AB505" s="566"/>
      <c r="AC505" s="566"/>
      <c r="AD505" s="566"/>
      <c r="AE505" s="566"/>
      <c r="AF505" s="586"/>
      <c r="AG505" s="801"/>
      <c r="AH505" s="796"/>
      <c r="AI505" s="801"/>
      <c r="AJ505" s="796"/>
      <c r="AK505" s="800"/>
      <c r="AL505" s="800"/>
      <c r="AM505" s="800"/>
      <c r="AN505" s="631"/>
      <c r="AO505" s="586"/>
      <c r="AP505" s="931"/>
      <c r="AQ505" s="627"/>
      <c r="AR505" s="627"/>
      <c r="AS505" s="810"/>
      <c r="AT505" s="811"/>
      <c r="AU505" s="597"/>
      <c r="AV505" s="597"/>
      <c r="AW505" s="597"/>
      <c r="AX505" s="597"/>
    </row>
    <row r="506" spans="1:50" hidden="1">
      <c r="A506" s="599"/>
      <c r="B506" s="600"/>
      <c r="C506" s="604"/>
      <c r="D506" s="604"/>
      <c r="E506" s="586"/>
      <c r="F506" s="586"/>
      <c r="G506" s="591"/>
      <c r="H506" s="586"/>
      <c r="I506" s="589"/>
      <c r="J506" s="586"/>
      <c r="K506" s="83" t="s">
        <v>397</v>
      </c>
      <c r="L506" s="88" t="s">
        <v>340</v>
      </c>
      <c r="M506" s="595"/>
      <c r="N506" s="572"/>
      <c r="O506" s="574"/>
      <c r="P506" s="573"/>
      <c r="Q506" s="591"/>
      <c r="R506" s="586"/>
      <c r="S506" s="566"/>
      <c r="T506" s="566"/>
      <c r="U506" s="566"/>
      <c r="V506" s="564"/>
      <c r="W506" s="564"/>
      <c r="X506" s="626"/>
      <c r="Y506" s="564"/>
      <c r="Z506" s="564"/>
      <c r="AA506" s="564"/>
      <c r="AB506" s="566"/>
      <c r="AC506" s="566"/>
      <c r="AD506" s="566"/>
      <c r="AE506" s="566"/>
      <c r="AF506" s="586"/>
      <c r="AG506" s="801"/>
      <c r="AH506" s="796"/>
      <c r="AI506" s="801"/>
      <c r="AJ506" s="796"/>
      <c r="AK506" s="800"/>
      <c r="AL506" s="800"/>
      <c r="AM506" s="800"/>
      <c r="AN506" s="631"/>
      <c r="AO506" s="586"/>
      <c r="AP506" s="931"/>
      <c r="AQ506" s="627"/>
      <c r="AR506" s="627"/>
      <c r="AS506" s="810"/>
      <c r="AT506" s="811"/>
      <c r="AU506" s="597"/>
      <c r="AV506" s="597"/>
      <c r="AW506" s="597"/>
      <c r="AX506" s="597"/>
    </row>
    <row r="507" spans="1:50" hidden="1">
      <c r="A507" s="599"/>
      <c r="B507" s="600"/>
      <c r="C507" s="604"/>
      <c r="D507" s="604"/>
      <c r="E507" s="586"/>
      <c r="F507" s="586"/>
      <c r="G507" s="591"/>
      <c r="H507" s="586"/>
      <c r="I507" s="589"/>
      <c r="J507" s="586"/>
      <c r="K507" s="83" t="s">
        <v>398</v>
      </c>
      <c r="L507" s="88" t="s">
        <v>340</v>
      </c>
      <c r="M507" s="595"/>
      <c r="N507" s="572"/>
      <c r="O507" s="574"/>
      <c r="P507" s="573"/>
      <c r="Q507" s="591"/>
      <c r="R507" s="586"/>
      <c r="S507" s="566"/>
      <c r="T507" s="566"/>
      <c r="U507" s="566"/>
      <c r="V507" s="564"/>
      <c r="W507" s="564"/>
      <c r="X507" s="626"/>
      <c r="Y507" s="564"/>
      <c r="Z507" s="564"/>
      <c r="AA507" s="564"/>
      <c r="AB507" s="566"/>
      <c r="AC507" s="566"/>
      <c r="AD507" s="566"/>
      <c r="AE507" s="566"/>
      <c r="AF507" s="586"/>
      <c r="AG507" s="801"/>
      <c r="AH507" s="796"/>
      <c r="AI507" s="801"/>
      <c r="AJ507" s="796"/>
      <c r="AK507" s="800"/>
      <c r="AL507" s="800"/>
      <c r="AM507" s="800"/>
      <c r="AN507" s="631"/>
      <c r="AO507" s="586"/>
      <c r="AP507" s="931"/>
      <c r="AQ507" s="627"/>
      <c r="AR507" s="627"/>
      <c r="AS507" s="810"/>
      <c r="AT507" s="811"/>
      <c r="AU507" s="597"/>
      <c r="AV507" s="597"/>
      <c r="AW507" s="597"/>
      <c r="AX507" s="597"/>
    </row>
    <row r="508" spans="1:50" hidden="1">
      <c r="A508" s="599"/>
      <c r="B508" s="600"/>
      <c r="C508" s="604"/>
      <c r="D508" s="604"/>
      <c r="E508" s="586"/>
      <c r="F508" s="586"/>
      <c r="G508" s="591"/>
      <c r="H508" s="586"/>
      <c r="I508" s="589"/>
      <c r="J508" s="586"/>
      <c r="K508" s="83" t="s">
        <v>399</v>
      </c>
      <c r="L508" s="84" t="s">
        <v>359</v>
      </c>
      <c r="M508" s="595"/>
      <c r="N508" s="572"/>
      <c r="O508" s="574"/>
      <c r="P508" s="573"/>
      <c r="Q508" s="591"/>
      <c r="R508" s="586"/>
      <c r="S508" s="566"/>
      <c r="T508" s="566"/>
      <c r="U508" s="566"/>
      <c r="V508" s="564"/>
      <c r="W508" s="564"/>
      <c r="X508" s="626"/>
      <c r="Y508" s="564"/>
      <c r="Z508" s="564"/>
      <c r="AA508" s="564"/>
      <c r="AB508" s="566"/>
      <c r="AC508" s="566"/>
      <c r="AD508" s="566"/>
      <c r="AE508" s="566"/>
      <c r="AF508" s="586"/>
      <c r="AG508" s="801"/>
      <c r="AH508" s="796"/>
      <c r="AI508" s="801"/>
      <c r="AJ508" s="796"/>
      <c r="AK508" s="800"/>
      <c r="AL508" s="800"/>
      <c r="AM508" s="800"/>
      <c r="AN508" s="631"/>
      <c r="AO508" s="586"/>
      <c r="AP508" s="931"/>
      <c r="AQ508" s="627"/>
      <c r="AR508" s="627"/>
      <c r="AS508" s="810"/>
      <c r="AT508" s="811"/>
      <c r="AU508" s="597"/>
      <c r="AV508" s="597"/>
      <c r="AW508" s="597"/>
      <c r="AX508" s="597"/>
    </row>
    <row r="509" spans="1:50" hidden="1">
      <c r="A509" s="599"/>
      <c r="B509" s="600"/>
      <c r="C509" s="604"/>
      <c r="D509" s="604"/>
      <c r="E509" s="586"/>
      <c r="F509" s="586"/>
      <c r="G509" s="591"/>
      <c r="H509" s="586"/>
      <c r="I509" s="589"/>
      <c r="J509" s="586"/>
      <c r="K509" s="83" t="s">
        <v>400</v>
      </c>
      <c r="L509" s="88" t="s">
        <v>359</v>
      </c>
      <c r="M509" s="595"/>
      <c r="N509" s="572"/>
      <c r="O509" s="574"/>
      <c r="P509" s="573"/>
      <c r="Q509" s="591"/>
      <c r="R509" s="586"/>
      <c r="S509" s="566"/>
      <c r="T509" s="566"/>
      <c r="U509" s="566"/>
      <c r="V509" s="564"/>
      <c r="W509" s="564"/>
      <c r="X509" s="626"/>
      <c r="Y509" s="564"/>
      <c r="Z509" s="564"/>
      <c r="AA509" s="564"/>
      <c r="AB509" s="566"/>
      <c r="AC509" s="566"/>
      <c r="AD509" s="566"/>
      <c r="AE509" s="566"/>
      <c r="AF509" s="586"/>
      <c r="AG509" s="801"/>
      <c r="AH509" s="796"/>
      <c r="AI509" s="801"/>
      <c r="AJ509" s="796"/>
      <c r="AK509" s="800"/>
      <c r="AL509" s="800"/>
      <c r="AM509" s="800"/>
      <c r="AN509" s="631"/>
      <c r="AO509" s="586"/>
      <c r="AP509" s="931"/>
      <c r="AQ509" s="627"/>
      <c r="AR509" s="627"/>
      <c r="AS509" s="810"/>
      <c r="AT509" s="811"/>
      <c r="AU509" s="597"/>
      <c r="AV509" s="597"/>
      <c r="AW509" s="597"/>
      <c r="AX509" s="597"/>
    </row>
    <row r="510" spans="1:50" hidden="1">
      <c r="A510" s="599"/>
      <c r="B510" s="600"/>
      <c r="C510" s="604"/>
      <c r="D510" s="604"/>
      <c r="E510" s="586"/>
      <c r="F510" s="586"/>
      <c r="G510" s="591"/>
      <c r="H510" s="586"/>
      <c r="I510" s="589"/>
      <c r="J510" s="586"/>
      <c r="K510" s="83" t="s">
        <v>401</v>
      </c>
      <c r="L510" s="88" t="s">
        <v>359</v>
      </c>
      <c r="M510" s="595"/>
      <c r="N510" s="572"/>
      <c r="O510" s="574"/>
      <c r="P510" s="573"/>
      <c r="Q510" s="591"/>
      <c r="R510" s="586"/>
      <c r="S510" s="566"/>
      <c r="T510" s="566"/>
      <c r="U510" s="566"/>
      <c r="V510" s="564"/>
      <c r="W510" s="564"/>
      <c r="X510" s="626"/>
      <c r="Y510" s="564"/>
      <c r="Z510" s="564"/>
      <c r="AA510" s="564"/>
      <c r="AB510" s="566"/>
      <c r="AC510" s="566"/>
      <c r="AD510" s="566"/>
      <c r="AE510" s="566"/>
      <c r="AF510" s="586"/>
      <c r="AG510" s="801"/>
      <c r="AH510" s="796"/>
      <c r="AI510" s="801"/>
      <c r="AJ510" s="796"/>
      <c r="AK510" s="800"/>
      <c r="AL510" s="800"/>
      <c r="AM510" s="800"/>
      <c r="AN510" s="631"/>
      <c r="AO510" s="586"/>
      <c r="AP510" s="931"/>
      <c r="AQ510" s="627"/>
      <c r="AR510" s="627"/>
      <c r="AS510" s="810"/>
      <c r="AT510" s="811"/>
      <c r="AU510" s="597"/>
      <c r="AV510" s="597"/>
      <c r="AW510" s="597"/>
      <c r="AX510" s="597"/>
    </row>
    <row r="511" spans="1:50" ht="117" hidden="1" customHeight="1">
      <c r="A511" s="599"/>
      <c r="B511" s="600"/>
      <c r="C511" s="606"/>
      <c r="D511" s="606"/>
      <c r="E511" s="586"/>
      <c r="F511" s="586"/>
      <c r="G511" s="591"/>
      <c r="H511" s="586"/>
      <c r="I511" s="590"/>
      <c r="J511" s="586"/>
      <c r="K511" s="83" t="s">
        <v>402</v>
      </c>
      <c r="L511" s="88" t="s">
        <v>359</v>
      </c>
      <c r="M511" s="595"/>
      <c r="N511" s="572"/>
      <c r="O511" s="574"/>
      <c r="P511" s="573"/>
      <c r="Q511" s="591"/>
      <c r="R511" s="586"/>
      <c r="S511" s="567"/>
      <c r="T511" s="567"/>
      <c r="U511" s="567"/>
      <c r="V511" s="564"/>
      <c r="W511" s="564"/>
      <c r="X511" s="626"/>
      <c r="Y511" s="564"/>
      <c r="Z511" s="564"/>
      <c r="AA511" s="564"/>
      <c r="AB511" s="567"/>
      <c r="AC511" s="567"/>
      <c r="AD511" s="567"/>
      <c r="AE511" s="567"/>
      <c r="AF511" s="586"/>
      <c r="AG511" s="801"/>
      <c r="AH511" s="796"/>
      <c r="AI511" s="801"/>
      <c r="AJ511" s="796"/>
      <c r="AK511" s="800"/>
      <c r="AL511" s="800"/>
      <c r="AM511" s="800"/>
      <c r="AN511" s="631"/>
      <c r="AO511" s="586"/>
      <c r="AP511" s="932"/>
      <c r="AQ511" s="627"/>
      <c r="AR511" s="627"/>
      <c r="AS511" s="810"/>
      <c r="AT511" s="811"/>
      <c r="AU511" s="597"/>
      <c r="AV511" s="597"/>
      <c r="AW511" s="597"/>
      <c r="AX511" s="597"/>
    </row>
    <row r="512" spans="1:50" ht="15" hidden="1" customHeight="1">
      <c r="A512" s="599">
        <v>26</v>
      </c>
      <c r="B512" s="600" t="s">
        <v>833</v>
      </c>
      <c r="C512" s="607" t="s">
        <v>834</v>
      </c>
      <c r="D512" s="607" t="s">
        <v>835</v>
      </c>
      <c r="E512" s="586" t="s">
        <v>836</v>
      </c>
      <c r="F512" s="586" t="s">
        <v>334</v>
      </c>
      <c r="G512" s="591" t="s">
        <v>837</v>
      </c>
      <c r="H512" s="586" t="s">
        <v>838</v>
      </c>
      <c r="I512" s="588" t="s">
        <v>337</v>
      </c>
      <c r="J512" s="586" t="s">
        <v>338</v>
      </c>
      <c r="K512" s="82" t="s">
        <v>339</v>
      </c>
      <c r="L512" s="88" t="s">
        <v>340</v>
      </c>
      <c r="M512" s="595">
        <f>COUNTIF(L512:L530,"Si")</f>
        <v>12</v>
      </c>
      <c r="N512" s="572" t="str">
        <f>+IF(AND(M512&lt;6,M512&gt;0),"Moderado",IF(AND(M512&lt;12,M512&gt;5),"Mayor",IF(AND(M512&lt;20,M512&gt;11),"Catastrófico","Responda las Preguntas de Impacto")))</f>
        <v>Catastrófico</v>
      </c>
      <c r="O512" s="574" t="str">
        <f>IF(AND(EXACT(J512,"Rara vez"),(EXACT(N512,"Moderado"))),"Moderado",IF(AND(EXACT(J512,"Rara vez"),(EXACT(N512,"Mayor"))),"Alto",IF(AND(EXACT(J512,"Rara vez"),(EXACT(N512,"Catastrófico"))),"Extremo",IF(AND(EXACT(J512,"Improbable"),(EXACT(N512,"Moderado"))),"Moderado",IF(AND(EXACT(J512,"Improbable"),(EXACT(N512,"Mayor"))),"Alto",IF(AND(EXACT(J512,"Improbable"),(EXACT(N512,"Catastrófico"))),"Extremo",IF(AND(EXACT(J512,"Posible"),(EXACT(N512,"Moderado"))),"Alto",IF(AND(EXACT(J512,"Posible"),(EXACT(N512,"Mayor"))),"Extremo",IF(AND(EXACT(J512,"Posible"),(EXACT(N512,"Catastrófico"))),"Extremo",IF(AND(EXACT(J512,"Probable"),(EXACT(N512,"Moderado"))),"Alto",IF(AND(EXACT(J512,"Probable"),(EXACT(N512,"Mayor"))),"Extremo",IF(AND(EXACT(J512,"Probable"),(EXACT(N512,"Catastrófico"))),"Extremo",IF(AND(EXACT(J512,"Casi Seguro"),(EXACT(N512,"Moderado"))),"Extremo",IF(AND(EXACT(J512,"Casi Seguro"),(EXACT(N512,"Mayor"))),"Extremo",IF(AND(EXACT(J512,"Casi Seguro"),(EXACT(N512,"Catastrófico"))),"Extremo","")))))))))))))))</f>
        <v>Extremo</v>
      </c>
      <c r="P512" s="573" t="s">
        <v>341</v>
      </c>
      <c r="Q512" s="591" t="s">
        <v>839</v>
      </c>
      <c r="R512" s="586" t="s">
        <v>343</v>
      </c>
      <c r="S512" s="130" t="s">
        <v>344</v>
      </c>
      <c r="T512" s="131" t="s">
        <v>345</v>
      </c>
      <c r="U512" s="130">
        <f>+IFERROR(VLOOKUP(T512,[3]DATOS!$E$2:$F$17,2,FALSE),"")</f>
        <v>15</v>
      </c>
      <c r="V512" s="564">
        <f>SUM(U512:U518)</f>
        <v>100</v>
      </c>
      <c r="W512" s="564" t="str">
        <f>+IF(AND(V512&lt;=100,V512&gt;=96),"Fuerte",IF(AND(V512&lt;=95,V512&gt;=86),"Moderado",IF(AND(V512&lt;=85,M512&gt;=0),"Débil"," ")))</f>
        <v>Fuerte</v>
      </c>
      <c r="X512" s="626" t="s">
        <v>346</v>
      </c>
      <c r="Y512" s="564" t="str">
        <f>IF(AND(EXACT(W512,"Fuerte"),(EXACT(X512,"Fuerte"))),"Fuerte",IF(AND(EXACT(W512,"Fuerte"),(EXACT(X512,"Moderado"))),"Moderado",IF(AND(EXACT(W512,"Fuerte"),(EXACT(X512,"Débil"))),"Débil",IF(AND(EXACT(W512,"Moderado"),(EXACT(X512,"Fuerte"))),"Moderado",IF(AND(EXACT(W512,"Moderado"),(EXACT(X512,"Moderado"))),"Moderado",IF(AND(EXACT(W512,"Moderado"),(EXACT(X512,"Débil"))),"Débil",IF(AND(EXACT(W512,"Débil"),(EXACT(X512,"Fuerte"))),"Débil",IF(AND(EXACT(W512,"Débil"),(EXACT(X512,"Moderado"))),"Débil",IF(AND(EXACT(W512,"Débil"),(EXACT(X512,"Débil"))),"Débil",)))))))))</f>
        <v>Fuerte</v>
      </c>
      <c r="Z512" s="564">
        <f>IF(Y512="Fuerte",100,IF(Y512="Moderado",50,IF(Y512="Débil",0)))</f>
        <v>100</v>
      </c>
      <c r="AA512" s="564">
        <f>AVERAGE(Z512:Z530)</f>
        <v>100</v>
      </c>
      <c r="AB512" s="564" t="s">
        <v>22</v>
      </c>
      <c r="AC512" s="624">
        <v>0.33</v>
      </c>
      <c r="AD512" s="624">
        <v>0.33</v>
      </c>
      <c r="AE512" s="624">
        <v>0.34</v>
      </c>
      <c r="AF512" s="586" t="s">
        <v>840</v>
      </c>
      <c r="AG512" s="801" t="s">
        <v>841</v>
      </c>
      <c r="AH512" s="796" t="str">
        <f>+IF(AA512=100,"Fuerte",IF(AND(AA512&lt;=99,AA512&gt;=50),"Moderado",IF(AA512&lt;50,"Débil"," ")))</f>
        <v>Fuerte</v>
      </c>
      <c r="AI512" s="801" t="s">
        <v>349</v>
      </c>
      <c r="AJ512" s="796" t="s">
        <v>350</v>
      </c>
      <c r="AK512" s="800" t="str">
        <f>IF(AND(OR(AJ512="Directamente",AJ512="Indirectamente",AJ512="No Disminuye"),(AH512="Fuerte"),(AI512="Directamente"),(OR(J512="Rara vez",J512="Improbable",J512="Posible"))),"Rara vez",IF(AND(OR(AJ512="Directamente",AJ512="Indirectamente",AJ512="No Disminuye"),(AH512="Fuerte"),(AI512="Directamente"),(J512="Probable")),"Improbable",IF(AND(OR(AJ512="Directamente",AJ512="Indirectamente",AJ512="No Disminuye"),(AH512="Fuerte"),(AI512="Directamente"),(J512="Casi Seguro")),"Posible",IF(AND(AJ512="Directamente",AI512="No disminuye",AH512="Fuerte"),J512,IF(AND(OR(AJ512="Directamente",AJ512="Indirectamente",AJ512="No Disminuye"),AH512="Moderado",AI512="Directamente",(OR(J512="Rara vez",J512="Improbable"))),"Rara vez",IF(AND(OR(AJ512="Directamente",AJ512="Indirectamente",AJ512="No Disminuye"),(AH512="Moderado"),(AI512="Directamente"),(J512="Posible")),"Improbable",IF(AND(OR(AJ512="Directamente",AJ512="Indirectamente",AJ512="No Disminuye"),(AH512="Moderado"),(AI512="Directamente"),(J512="Probable")),"Posible",IF(AND(OR(AJ512="Directamente",AJ512="Indirectamente",AJ512="No Disminuye"),(AH512="Moderado"),(AI512="Directamente"),(J512="Casi Seguro")),"Probable",IF(AND(AJ512="Directamente",AI512="No disminuye",AH512="Moderado"),J512,IF(AH512="Débil",J512," ESTA COMBINACION NO ESTÁ CONTEMPLADA EN LA METODOLOGÍA "))))))))))</f>
        <v>Rara vez</v>
      </c>
      <c r="AL512" s="800" t="str">
        <f>IF(AND(OR(AJ512="Directamente",AJ512="Indirectamente",AJ512="No Disminuye"),AH512="Moderado",AI512="Directamente",(OR(J512="Raro",J512="Improbable"))),"Raro",IF(AND(OR(AJ512="Directamente",AJ512="Indirectamente",AJ512="No Disminuye"),(AH512="Moderado"),(AI512="Directamente"),(J512="Posible")),"Improbable",IF(AND(OR(AJ512="Directamente",AJ512="Indirectamente",AJ512="No Disminuye"),(AH512="Moderado"),(AI512="Directamente"),(J512="Probable")),"Posible",IF(AND(OR(AJ512="Directamente",AJ512="Indirectamente",AJ512="No Disminuye"),(AH512="Moderado"),(AI512="Directamente"),(J512="Casi Seguro")),"Probable",IF(AND(AJ512="Directamente",AI512="No disminuye",AH512="Moderado"),J512," ")))))</f>
        <v xml:space="preserve"> </v>
      </c>
      <c r="AM512" s="800" t="str">
        <f>N512</f>
        <v>Catastrófico</v>
      </c>
      <c r="AN512" s="631" t="str">
        <f>IF(AND(EXACT(AK512,"Rara vez"),(EXACT(AM512,"Moderado"))),"Moderado",IF(AND(EXACT(AK512,"Rara vez"),(EXACT(AM512,"Mayor"))),"Alto",IF(AND(EXACT(AK512,"Rara vez"),(EXACT(AM512,"Catastrófico"))),"Extremo",IF(AND(EXACT(AK512,"Improbable"),(EXACT(AM512,"Moderado"))),"Moderado",IF(AND(EXACT(AK512,"Improbable"),(EXACT(AM512,"Mayor"))),"Alto",IF(AND(EXACT(AK512,"Improbable"),(EXACT(AM512,"Catastrófico"))),"Extremo",IF(AND(EXACT(AK512,"Posible"),(EXACT(AM512,"Moderado"))),"Alto",IF(AND(EXACT(AK512,"Posible"),(EXACT(AM512,"Mayor"))),"Extremo",IF(AND(EXACT(AK512,"Posible"),(EXACT(AM512,"Catastrófico"))),"Extremo",IF(AND(EXACT(AK512,"Probable"),(EXACT(AM512,"Moderado"))),"Alto",IF(AND(EXACT(AK512,"Probable"),(EXACT(AM512,"Mayor"))),"Extremo",IF(AND(EXACT(AK512,"Probable"),(EXACT(AM512,"Catastrófico"))),"Extremo",IF(AND(EXACT(AK512,"Casi Seguro"),(EXACT(AM512,"Moderado"))),"Extremo",IF(AND(EXACT(AK512,"Casi Seguro"),(EXACT(AM512,"Mayor"))),"Extremo",IF(AND(EXACT(AK512,"Casi Seguro"),(EXACT(AM512,"Catastrófico"))),"Extremo","")))))))))))))))</f>
        <v>Extremo</v>
      </c>
      <c r="AO512" s="586" t="s">
        <v>341</v>
      </c>
      <c r="AP512" s="884" t="s">
        <v>842</v>
      </c>
      <c r="AQ512" s="627">
        <v>45292</v>
      </c>
      <c r="AR512" s="627">
        <v>45657</v>
      </c>
      <c r="AS512" s="810" t="s">
        <v>843</v>
      </c>
      <c r="AT512" s="621" t="s">
        <v>844</v>
      </c>
      <c r="AU512" s="785"/>
      <c r="AV512" s="785"/>
      <c r="AW512" s="785"/>
      <c r="AX512" s="785"/>
    </row>
    <row r="513" spans="1:50" hidden="1">
      <c r="A513" s="599"/>
      <c r="B513" s="600"/>
      <c r="C513" s="608"/>
      <c r="D513" s="608"/>
      <c r="E513" s="586"/>
      <c r="F513" s="586"/>
      <c r="G513" s="591"/>
      <c r="H513" s="586"/>
      <c r="I513" s="589"/>
      <c r="J513" s="586"/>
      <c r="K513" s="82" t="s">
        <v>354</v>
      </c>
      <c r="L513" s="88" t="s">
        <v>340</v>
      </c>
      <c r="M513" s="595"/>
      <c r="N513" s="572"/>
      <c r="O513" s="574"/>
      <c r="P513" s="573"/>
      <c r="Q513" s="591"/>
      <c r="R513" s="586"/>
      <c r="S513" s="130" t="s">
        <v>355</v>
      </c>
      <c r="T513" s="131" t="s">
        <v>356</v>
      </c>
      <c r="U513" s="130">
        <f>+IFERROR(VLOOKUP(T513,[3]DATOS!$E$2:$F$17,2,FALSE),"")</f>
        <v>15</v>
      </c>
      <c r="V513" s="564"/>
      <c r="W513" s="564"/>
      <c r="X513" s="626"/>
      <c r="Y513" s="564"/>
      <c r="Z513" s="564"/>
      <c r="AA513" s="564"/>
      <c r="AB513" s="564"/>
      <c r="AC513" s="564"/>
      <c r="AD513" s="564"/>
      <c r="AE513" s="564"/>
      <c r="AF513" s="586"/>
      <c r="AG513" s="801"/>
      <c r="AH513" s="796"/>
      <c r="AI513" s="801"/>
      <c r="AJ513" s="796"/>
      <c r="AK513" s="800"/>
      <c r="AL513" s="800"/>
      <c r="AM513" s="800"/>
      <c r="AN513" s="631"/>
      <c r="AO513" s="586"/>
      <c r="AP513" s="798"/>
      <c r="AQ513" s="627"/>
      <c r="AR513" s="627"/>
      <c r="AS513" s="810"/>
      <c r="AT513" s="622"/>
      <c r="AU513" s="776"/>
      <c r="AV513" s="776"/>
      <c r="AW513" s="776"/>
      <c r="AX513" s="776"/>
    </row>
    <row r="514" spans="1:50" hidden="1">
      <c r="A514" s="599"/>
      <c r="B514" s="600"/>
      <c r="C514" s="608"/>
      <c r="D514" s="608"/>
      <c r="E514" s="586"/>
      <c r="F514" s="586"/>
      <c r="G514" s="591"/>
      <c r="H514" s="586"/>
      <c r="I514" s="589"/>
      <c r="J514" s="586"/>
      <c r="K514" s="82" t="s">
        <v>358</v>
      </c>
      <c r="L514" s="88" t="s">
        <v>340</v>
      </c>
      <c r="M514" s="595"/>
      <c r="N514" s="572"/>
      <c r="O514" s="574"/>
      <c r="P514" s="573"/>
      <c r="Q514" s="591"/>
      <c r="R514" s="586"/>
      <c r="S514" s="130" t="s">
        <v>360</v>
      </c>
      <c r="T514" s="131" t="s">
        <v>361</v>
      </c>
      <c r="U514" s="130">
        <f>+IFERROR(VLOOKUP(T514,[3]DATOS!$E$2:$F$17,2,FALSE),"")</f>
        <v>15</v>
      </c>
      <c r="V514" s="564"/>
      <c r="W514" s="564"/>
      <c r="X514" s="626"/>
      <c r="Y514" s="564"/>
      <c r="Z514" s="564"/>
      <c r="AA514" s="564"/>
      <c r="AB514" s="564"/>
      <c r="AC514" s="564"/>
      <c r="AD514" s="564"/>
      <c r="AE514" s="564"/>
      <c r="AF514" s="586"/>
      <c r="AG514" s="801"/>
      <c r="AH514" s="796"/>
      <c r="AI514" s="801"/>
      <c r="AJ514" s="796"/>
      <c r="AK514" s="800"/>
      <c r="AL514" s="800"/>
      <c r="AM514" s="800"/>
      <c r="AN514" s="631"/>
      <c r="AO514" s="586"/>
      <c r="AP514" s="798"/>
      <c r="AQ514" s="627"/>
      <c r="AR514" s="627"/>
      <c r="AS514" s="810"/>
      <c r="AT514" s="622"/>
      <c r="AU514" s="776"/>
      <c r="AV514" s="776"/>
      <c r="AW514" s="776"/>
      <c r="AX514" s="776"/>
    </row>
    <row r="515" spans="1:50" hidden="1">
      <c r="A515" s="599"/>
      <c r="B515" s="600"/>
      <c r="C515" s="608"/>
      <c r="D515" s="608"/>
      <c r="E515" s="586"/>
      <c r="F515" s="586"/>
      <c r="G515" s="591"/>
      <c r="H515" s="586"/>
      <c r="I515" s="589"/>
      <c r="J515" s="586"/>
      <c r="K515" s="82" t="s">
        <v>363</v>
      </c>
      <c r="L515" s="88" t="s">
        <v>359</v>
      </c>
      <c r="M515" s="595"/>
      <c r="N515" s="572"/>
      <c r="O515" s="574"/>
      <c r="P515" s="573"/>
      <c r="Q515" s="591"/>
      <c r="R515" s="586"/>
      <c r="S515" s="130" t="s">
        <v>364</v>
      </c>
      <c r="T515" s="131" t="s">
        <v>365</v>
      </c>
      <c r="U515" s="130">
        <f>+IFERROR(VLOOKUP(T515,[3]DATOS!$E$2:$F$17,2,FALSE),"")</f>
        <v>15</v>
      </c>
      <c r="V515" s="564"/>
      <c r="W515" s="564"/>
      <c r="X515" s="626"/>
      <c r="Y515" s="564"/>
      <c r="Z515" s="564"/>
      <c r="AA515" s="564"/>
      <c r="AB515" s="564"/>
      <c r="AC515" s="564"/>
      <c r="AD515" s="564"/>
      <c r="AE515" s="564"/>
      <c r="AF515" s="586"/>
      <c r="AG515" s="801"/>
      <c r="AH515" s="796"/>
      <c r="AI515" s="801"/>
      <c r="AJ515" s="796"/>
      <c r="AK515" s="800"/>
      <c r="AL515" s="800"/>
      <c r="AM515" s="800"/>
      <c r="AN515" s="631"/>
      <c r="AO515" s="586"/>
      <c r="AP515" s="798"/>
      <c r="AQ515" s="627"/>
      <c r="AR515" s="627"/>
      <c r="AS515" s="810"/>
      <c r="AT515" s="622"/>
      <c r="AU515" s="776"/>
      <c r="AV515" s="776"/>
      <c r="AW515" s="776"/>
      <c r="AX515" s="776"/>
    </row>
    <row r="516" spans="1:50" hidden="1">
      <c r="A516" s="599"/>
      <c r="B516" s="600"/>
      <c r="C516" s="608"/>
      <c r="D516" s="608"/>
      <c r="E516" s="586"/>
      <c r="F516" s="586"/>
      <c r="G516" s="591"/>
      <c r="H516" s="586"/>
      <c r="I516" s="589"/>
      <c r="J516" s="586"/>
      <c r="K516" s="82" t="s">
        <v>367</v>
      </c>
      <c r="L516" s="88" t="s">
        <v>340</v>
      </c>
      <c r="M516" s="595"/>
      <c r="N516" s="572"/>
      <c r="O516" s="574"/>
      <c r="P516" s="573"/>
      <c r="Q516" s="591"/>
      <c r="R516" s="586"/>
      <c r="S516" s="130" t="s">
        <v>368</v>
      </c>
      <c r="T516" s="131" t="s">
        <v>369</v>
      </c>
      <c r="U516" s="130">
        <f>+IFERROR(VLOOKUP(T516,[3]DATOS!$E$2:$F$17,2,FALSE),"")</f>
        <v>15</v>
      </c>
      <c r="V516" s="564"/>
      <c r="W516" s="564"/>
      <c r="X516" s="626"/>
      <c r="Y516" s="564"/>
      <c r="Z516" s="564"/>
      <c r="AA516" s="564"/>
      <c r="AB516" s="564"/>
      <c r="AC516" s="564"/>
      <c r="AD516" s="564"/>
      <c r="AE516" s="564"/>
      <c r="AF516" s="586"/>
      <c r="AG516" s="801"/>
      <c r="AH516" s="796"/>
      <c r="AI516" s="801"/>
      <c r="AJ516" s="796"/>
      <c r="AK516" s="800"/>
      <c r="AL516" s="800"/>
      <c r="AM516" s="800"/>
      <c r="AN516" s="631"/>
      <c r="AO516" s="586"/>
      <c r="AP516" s="798"/>
      <c r="AQ516" s="627"/>
      <c r="AR516" s="627"/>
      <c r="AS516" s="810"/>
      <c r="AT516" s="622"/>
      <c r="AU516" s="776"/>
      <c r="AV516" s="776"/>
      <c r="AW516" s="776"/>
      <c r="AX516" s="776"/>
    </row>
    <row r="517" spans="1:50" hidden="1">
      <c r="A517" s="599"/>
      <c r="B517" s="600"/>
      <c r="C517" s="608"/>
      <c r="D517" s="608"/>
      <c r="E517" s="586"/>
      <c r="F517" s="586"/>
      <c r="G517" s="591"/>
      <c r="H517" s="586"/>
      <c r="I517" s="589"/>
      <c r="J517" s="586"/>
      <c r="K517" s="82" t="s">
        <v>371</v>
      </c>
      <c r="L517" s="88" t="s">
        <v>340</v>
      </c>
      <c r="M517" s="595"/>
      <c r="N517" s="572"/>
      <c r="O517" s="574"/>
      <c r="P517" s="573"/>
      <c r="Q517" s="591"/>
      <c r="R517" s="586"/>
      <c r="S517" s="130" t="s">
        <v>372</v>
      </c>
      <c r="T517" s="131" t="s">
        <v>373</v>
      </c>
      <c r="U517" s="130">
        <f>+IFERROR(VLOOKUP(T517,[3]DATOS!$E$2:$F$17,2,FALSE),"")</f>
        <v>15</v>
      </c>
      <c r="V517" s="564"/>
      <c r="W517" s="564"/>
      <c r="X517" s="626"/>
      <c r="Y517" s="564"/>
      <c r="Z517" s="564"/>
      <c r="AA517" s="564"/>
      <c r="AB517" s="564"/>
      <c r="AC517" s="564"/>
      <c r="AD517" s="564"/>
      <c r="AE517" s="564"/>
      <c r="AF517" s="586"/>
      <c r="AG517" s="801"/>
      <c r="AH517" s="796"/>
      <c r="AI517" s="801"/>
      <c r="AJ517" s="796"/>
      <c r="AK517" s="800"/>
      <c r="AL517" s="800"/>
      <c r="AM517" s="800"/>
      <c r="AN517" s="631"/>
      <c r="AO517" s="586"/>
      <c r="AP517" s="798"/>
      <c r="AQ517" s="627"/>
      <c r="AR517" s="627"/>
      <c r="AS517" s="810"/>
      <c r="AT517" s="622"/>
      <c r="AU517" s="776"/>
      <c r="AV517" s="776"/>
      <c r="AW517" s="776"/>
      <c r="AX517" s="776"/>
    </row>
    <row r="518" spans="1:50" hidden="1">
      <c r="A518" s="599"/>
      <c r="B518" s="600"/>
      <c r="C518" s="608"/>
      <c r="D518" s="608"/>
      <c r="E518" s="586"/>
      <c r="F518" s="586"/>
      <c r="G518" s="591"/>
      <c r="H518" s="586"/>
      <c r="I518" s="589"/>
      <c r="J518" s="586"/>
      <c r="K518" s="82" t="s">
        <v>375</v>
      </c>
      <c r="L518" s="88" t="s">
        <v>340</v>
      </c>
      <c r="M518" s="595"/>
      <c r="N518" s="572"/>
      <c r="O518" s="574"/>
      <c r="P518" s="573"/>
      <c r="Q518" s="591"/>
      <c r="R518" s="586"/>
      <c r="S518" s="130" t="s">
        <v>376</v>
      </c>
      <c r="T518" s="131" t="s">
        <v>377</v>
      </c>
      <c r="U518" s="130">
        <f>+IFERROR(VLOOKUP(T518,[3]DATOS!$E$2:$F$17,2,FALSE),"")</f>
        <v>10</v>
      </c>
      <c r="V518" s="564"/>
      <c r="W518" s="564"/>
      <c r="X518" s="626"/>
      <c r="Y518" s="564"/>
      <c r="Z518" s="564"/>
      <c r="AA518" s="564"/>
      <c r="AB518" s="564"/>
      <c r="AC518" s="564"/>
      <c r="AD518" s="564"/>
      <c r="AE518" s="564"/>
      <c r="AF518" s="586"/>
      <c r="AG518" s="801"/>
      <c r="AH518" s="796"/>
      <c r="AI518" s="801"/>
      <c r="AJ518" s="796"/>
      <c r="AK518" s="800"/>
      <c r="AL518" s="800"/>
      <c r="AM518" s="800"/>
      <c r="AN518" s="631"/>
      <c r="AO518" s="586"/>
      <c r="AP518" s="798"/>
      <c r="AQ518" s="627"/>
      <c r="AR518" s="627"/>
      <c r="AS518" s="810"/>
      <c r="AT518" s="622"/>
      <c r="AU518" s="776"/>
      <c r="AV518" s="776"/>
      <c r="AW518" s="776"/>
      <c r="AX518" s="776"/>
    </row>
    <row r="519" spans="1:50" ht="30" hidden="1">
      <c r="A519" s="599"/>
      <c r="B519" s="600"/>
      <c r="C519" s="608"/>
      <c r="D519" s="608"/>
      <c r="E519" s="586"/>
      <c r="F519" s="586"/>
      <c r="G519" s="591"/>
      <c r="H519" s="586"/>
      <c r="I519" s="589"/>
      <c r="J519" s="586"/>
      <c r="K519" s="82" t="s">
        <v>379</v>
      </c>
      <c r="L519" s="88" t="s">
        <v>359</v>
      </c>
      <c r="M519" s="595"/>
      <c r="N519" s="572"/>
      <c r="O519" s="574"/>
      <c r="P519" s="573"/>
      <c r="Q519" s="591"/>
      <c r="R519" s="586"/>
      <c r="S519" s="564"/>
      <c r="T519" s="626"/>
      <c r="U519" s="564"/>
      <c r="V519" s="564"/>
      <c r="W519" s="564"/>
      <c r="X519" s="626"/>
      <c r="Y519" s="564"/>
      <c r="Z519" s="564"/>
      <c r="AA519" s="564"/>
      <c r="AB519" s="564"/>
      <c r="AC519" s="564"/>
      <c r="AD519" s="564"/>
      <c r="AE519" s="564"/>
      <c r="AF519" s="586"/>
      <c r="AG519" s="801"/>
      <c r="AH519" s="796"/>
      <c r="AI519" s="801"/>
      <c r="AJ519" s="796"/>
      <c r="AK519" s="800"/>
      <c r="AL519" s="800"/>
      <c r="AM519" s="800"/>
      <c r="AN519" s="631"/>
      <c r="AO519" s="586"/>
      <c r="AP519" s="798"/>
      <c r="AQ519" s="627"/>
      <c r="AR519" s="627"/>
      <c r="AS519" s="810"/>
      <c r="AT519" s="622"/>
      <c r="AU519" s="776"/>
      <c r="AV519" s="776"/>
      <c r="AW519" s="776"/>
      <c r="AX519" s="776"/>
    </row>
    <row r="520" spans="1:50" hidden="1">
      <c r="A520" s="599"/>
      <c r="B520" s="600"/>
      <c r="C520" s="608"/>
      <c r="D520" s="608"/>
      <c r="E520" s="586"/>
      <c r="F520" s="586"/>
      <c r="G520" s="591"/>
      <c r="H520" s="586"/>
      <c r="I520" s="589"/>
      <c r="J520" s="586"/>
      <c r="K520" s="82" t="s">
        <v>381</v>
      </c>
      <c r="L520" s="88" t="s">
        <v>340</v>
      </c>
      <c r="M520" s="595"/>
      <c r="N520" s="572"/>
      <c r="O520" s="574"/>
      <c r="P520" s="573"/>
      <c r="Q520" s="591"/>
      <c r="R520" s="586"/>
      <c r="S520" s="564"/>
      <c r="T520" s="626"/>
      <c r="U520" s="564"/>
      <c r="V520" s="564"/>
      <c r="W520" s="564"/>
      <c r="X520" s="626"/>
      <c r="Y520" s="564"/>
      <c r="Z520" s="564"/>
      <c r="AA520" s="564"/>
      <c r="AB520" s="564"/>
      <c r="AC520" s="564"/>
      <c r="AD520" s="564"/>
      <c r="AE520" s="564"/>
      <c r="AF520" s="586"/>
      <c r="AG520" s="801"/>
      <c r="AH520" s="796"/>
      <c r="AI520" s="801"/>
      <c r="AJ520" s="796"/>
      <c r="AK520" s="800"/>
      <c r="AL520" s="800"/>
      <c r="AM520" s="800"/>
      <c r="AN520" s="631"/>
      <c r="AO520" s="586"/>
      <c r="AP520" s="798"/>
      <c r="AQ520" s="627"/>
      <c r="AR520" s="627"/>
      <c r="AS520" s="810"/>
      <c r="AT520" s="622"/>
      <c r="AU520" s="776"/>
      <c r="AV520" s="776"/>
      <c r="AW520" s="776"/>
      <c r="AX520" s="776"/>
    </row>
    <row r="521" spans="1:50" hidden="1">
      <c r="A521" s="599"/>
      <c r="B521" s="600"/>
      <c r="C521" s="592" t="s">
        <v>845</v>
      </c>
      <c r="D521" s="592" t="s">
        <v>846</v>
      </c>
      <c r="E521" s="586"/>
      <c r="F521" s="586"/>
      <c r="G521" s="591"/>
      <c r="H521" s="586"/>
      <c r="I521" s="589"/>
      <c r="J521" s="586"/>
      <c r="K521" s="82" t="s">
        <v>385</v>
      </c>
      <c r="L521" s="88" t="s">
        <v>340</v>
      </c>
      <c r="M521" s="595"/>
      <c r="N521" s="572"/>
      <c r="O521" s="574"/>
      <c r="P521" s="573"/>
      <c r="Q521" s="591"/>
      <c r="R521" s="586"/>
      <c r="S521" s="564"/>
      <c r="T521" s="626"/>
      <c r="U521" s="564"/>
      <c r="V521" s="564"/>
      <c r="W521" s="564"/>
      <c r="X521" s="626"/>
      <c r="Y521" s="564"/>
      <c r="Z521" s="564"/>
      <c r="AA521" s="564"/>
      <c r="AB521" s="564"/>
      <c r="AC521" s="564"/>
      <c r="AD521" s="564"/>
      <c r="AE521" s="564"/>
      <c r="AF521" s="586"/>
      <c r="AG521" s="801"/>
      <c r="AH521" s="796"/>
      <c r="AI521" s="801"/>
      <c r="AJ521" s="796"/>
      <c r="AK521" s="800"/>
      <c r="AL521" s="800"/>
      <c r="AM521" s="800"/>
      <c r="AN521" s="631"/>
      <c r="AO521" s="586"/>
      <c r="AP521" s="798"/>
      <c r="AQ521" s="627"/>
      <c r="AR521" s="627"/>
      <c r="AS521" s="810"/>
      <c r="AT521" s="622"/>
      <c r="AU521" s="776"/>
      <c r="AV521" s="776"/>
      <c r="AW521" s="776"/>
      <c r="AX521" s="776"/>
    </row>
    <row r="522" spans="1:50" hidden="1">
      <c r="A522" s="599"/>
      <c r="B522" s="600"/>
      <c r="C522" s="593"/>
      <c r="D522" s="593"/>
      <c r="E522" s="586"/>
      <c r="F522" s="586"/>
      <c r="G522" s="591"/>
      <c r="H522" s="586"/>
      <c r="I522" s="589"/>
      <c r="J522" s="586"/>
      <c r="K522" s="82" t="s">
        <v>387</v>
      </c>
      <c r="L522" s="88" t="s">
        <v>340</v>
      </c>
      <c r="M522" s="595"/>
      <c r="N522" s="572"/>
      <c r="O522" s="574"/>
      <c r="P522" s="573"/>
      <c r="Q522" s="591"/>
      <c r="R522" s="586"/>
      <c r="S522" s="564"/>
      <c r="T522" s="626"/>
      <c r="U522" s="564"/>
      <c r="V522" s="564"/>
      <c r="W522" s="564"/>
      <c r="X522" s="626"/>
      <c r="Y522" s="564"/>
      <c r="Z522" s="564"/>
      <c r="AA522" s="564"/>
      <c r="AB522" s="564"/>
      <c r="AC522" s="564"/>
      <c r="AD522" s="564"/>
      <c r="AE522" s="564"/>
      <c r="AF522" s="586"/>
      <c r="AG522" s="801"/>
      <c r="AH522" s="796"/>
      <c r="AI522" s="801"/>
      <c r="AJ522" s="796"/>
      <c r="AK522" s="800"/>
      <c r="AL522" s="800"/>
      <c r="AM522" s="800"/>
      <c r="AN522" s="631"/>
      <c r="AO522" s="586"/>
      <c r="AP522" s="799"/>
      <c r="AQ522" s="627"/>
      <c r="AR522" s="627"/>
      <c r="AS522" s="810"/>
      <c r="AT522" s="623"/>
      <c r="AU522" s="776"/>
      <c r="AV522" s="776"/>
      <c r="AW522" s="776"/>
      <c r="AX522" s="776"/>
    </row>
    <row r="523" spans="1:50" ht="15" hidden="1" customHeight="1">
      <c r="A523" s="599"/>
      <c r="B523" s="600"/>
      <c r="C523" s="593"/>
      <c r="D523" s="593"/>
      <c r="E523" s="586"/>
      <c r="F523" s="586"/>
      <c r="G523" s="591" t="s">
        <v>584</v>
      </c>
      <c r="H523" s="586"/>
      <c r="I523" s="589"/>
      <c r="J523" s="586"/>
      <c r="K523" s="82" t="s">
        <v>390</v>
      </c>
      <c r="L523" s="88" t="s">
        <v>340</v>
      </c>
      <c r="M523" s="595"/>
      <c r="N523" s="572"/>
      <c r="O523" s="574"/>
      <c r="P523" s="573"/>
      <c r="Q523" s="591" t="s">
        <v>391</v>
      </c>
      <c r="R523" s="586"/>
      <c r="S523" s="565"/>
      <c r="T523" s="565"/>
      <c r="U523" s="565"/>
      <c r="V523" s="564"/>
      <c r="W523" s="564"/>
      <c r="X523" s="626"/>
      <c r="Y523" s="564"/>
      <c r="Z523" s="564"/>
      <c r="AA523" s="564"/>
      <c r="AB523" s="565"/>
      <c r="AC523" s="565"/>
      <c r="AD523" s="565"/>
      <c r="AE523" s="565"/>
      <c r="AF523" s="586"/>
      <c r="AG523" s="801"/>
      <c r="AH523" s="796"/>
      <c r="AI523" s="801"/>
      <c r="AJ523" s="796"/>
      <c r="AK523" s="800"/>
      <c r="AL523" s="800"/>
      <c r="AM523" s="800"/>
      <c r="AN523" s="631"/>
      <c r="AO523" s="586"/>
      <c r="AP523" s="802" t="s">
        <v>847</v>
      </c>
      <c r="AQ523" s="627"/>
      <c r="AR523" s="627"/>
      <c r="AS523" s="810"/>
      <c r="AT523" s="621" t="s">
        <v>848</v>
      </c>
      <c r="AU523" s="776"/>
      <c r="AV523" s="776"/>
      <c r="AW523" s="776"/>
      <c r="AX523" s="776"/>
    </row>
    <row r="524" spans="1:50" ht="52.5" hidden="1" customHeight="1">
      <c r="A524" s="599"/>
      <c r="B524" s="600"/>
      <c r="C524" s="593"/>
      <c r="D524" s="593"/>
      <c r="E524" s="586"/>
      <c r="F524" s="586"/>
      <c r="G524" s="591"/>
      <c r="H524" s="586"/>
      <c r="I524" s="589"/>
      <c r="J524" s="586"/>
      <c r="K524" s="83" t="s">
        <v>395</v>
      </c>
      <c r="L524" s="88" t="s">
        <v>340</v>
      </c>
      <c r="M524" s="595"/>
      <c r="N524" s="572"/>
      <c r="O524" s="574"/>
      <c r="P524" s="573"/>
      <c r="Q524" s="591"/>
      <c r="R524" s="586"/>
      <c r="S524" s="566"/>
      <c r="T524" s="566"/>
      <c r="U524" s="566"/>
      <c r="V524" s="564"/>
      <c r="W524" s="564"/>
      <c r="X524" s="626"/>
      <c r="Y524" s="564"/>
      <c r="Z524" s="564"/>
      <c r="AA524" s="564"/>
      <c r="AB524" s="566"/>
      <c r="AC524" s="566"/>
      <c r="AD524" s="566"/>
      <c r="AE524" s="566"/>
      <c r="AF524" s="586"/>
      <c r="AG524" s="801"/>
      <c r="AH524" s="796"/>
      <c r="AI524" s="801"/>
      <c r="AJ524" s="796"/>
      <c r="AK524" s="800"/>
      <c r="AL524" s="800"/>
      <c r="AM524" s="800"/>
      <c r="AN524" s="631"/>
      <c r="AO524" s="586"/>
      <c r="AP524" s="802"/>
      <c r="AQ524" s="627"/>
      <c r="AR524" s="627"/>
      <c r="AS524" s="810"/>
      <c r="AT524" s="622"/>
      <c r="AU524" s="776"/>
      <c r="AV524" s="776"/>
      <c r="AW524" s="776"/>
      <c r="AX524" s="776"/>
    </row>
    <row r="525" spans="1:50" hidden="1">
      <c r="A525" s="599"/>
      <c r="B525" s="600"/>
      <c r="C525" s="593"/>
      <c r="D525" s="593"/>
      <c r="E525" s="586"/>
      <c r="F525" s="586"/>
      <c r="G525" s="591"/>
      <c r="H525" s="586"/>
      <c r="I525" s="589"/>
      <c r="J525" s="586"/>
      <c r="K525" s="83" t="s">
        <v>397</v>
      </c>
      <c r="L525" s="88" t="s">
        <v>340</v>
      </c>
      <c r="M525" s="595"/>
      <c r="N525" s="572"/>
      <c r="O525" s="574"/>
      <c r="P525" s="573"/>
      <c r="Q525" s="591"/>
      <c r="R525" s="586"/>
      <c r="S525" s="566"/>
      <c r="T525" s="566"/>
      <c r="U525" s="566"/>
      <c r="V525" s="564"/>
      <c r="W525" s="564"/>
      <c r="X525" s="626"/>
      <c r="Y525" s="564"/>
      <c r="Z525" s="564"/>
      <c r="AA525" s="564"/>
      <c r="AB525" s="566"/>
      <c r="AC525" s="566"/>
      <c r="AD525" s="566"/>
      <c r="AE525" s="566"/>
      <c r="AF525" s="586"/>
      <c r="AG525" s="801"/>
      <c r="AH525" s="796"/>
      <c r="AI525" s="801"/>
      <c r="AJ525" s="796"/>
      <c r="AK525" s="800"/>
      <c r="AL525" s="800"/>
      <c r="AM525" s="800"/>
      <c r="AN525" s="631"/>
      <c r="AO525" s="586"/>
      <c r="AP525" s="802"/>
      <c r="AQ525" s="627"/>
      <c r="AR525" s="627"/>
      <c r="AS525" s="810"/>
      <c r="AT525" s="622"/>
      <c r="AU525" s="776"/>
      <c r="AV525" s="776"/>
      <c r="AW525" s="776"/>
      <c r="AX525" s="776"/>
    </row>
    <row r="526" spans="1:50" hidden="1">
      <c r="A526" s="599"/>
      <c r="B526" s="600"/>
      <c r="C526" s="593"/>
      <c r="D526" s="593"/>
      <c r="E526" s="586"/>
      <c r="F526" s="586"/>
      <c r="G526" s="591"/>
      <c r="H526" s="586"/>
      <c r="I526" s="589"/>
      <c r="J526" s="586"/>
      <c r="K526" s="83" t="s">
        <v>398</v>
      </c>
      <c r="L526" s="88" t="s">
        <v>359</v>
      </c>
      <c r="M526" s="595"/>
      <c r="N526" s="572"/>
      <c r="O526" s="574"/>
      <c r="P526" s="573"/>
      <c r="Q526" s="591"/>
      <c r="R526" s="586"/>
      <c r="S526" s="566"/>
      <c r="T526" s="566"/>
      <c r="U526" s="566"/>
      <c r="V526" s="564"/>
      <c r="W526" s="564"/>
      <c r="X526" s="626"/>
      <c r="Y526" s="564"/>
      <c r="Z526" s="564"/>
      <c r="AA526" s="564"/>
      <c r="AB526" s="566"/>
      <c r="AC526" s="566"/>
      <c r="AD526" s="566"/>
      <c r="AE526" s="566"/>
      <c r="AF526" s="586"/>
      <c r="AG526" s="801"/>
      <c r="AH526" s="796"/>
      <c r="AI526" s="801"/>
      <c r="AJ526" s="796"/>
      <c r="AK526" s="800"/>
      <c r="AL526" s="800"/>
      <c r="AM526" s="800"/>
      <c r="AN526" s="631"/>
      <c r="AO526" s="586"/>
      <c r="AP526" s="802"/>
      <c r="AQ526" s="627"/>
      <c r="AR526" s="627"/>
      <c r="AS526" s="810"/>
      <c r="AT526" s="622"/>
      <c r="AU526" s="776"/>
      <c r="AV526" s="776"/>
      <c r="AW526" s="776"/>
      <c r="AX526" s="776"/>
    </row>
    <row r="527" spans="1:50" hidden="1">
      <c r="A527" s="599"/>
      <c r="B527" s="600"/>
      <c r="C527" s="593"/>
      <c r="D527" s="593"/>
      <c r="E527" s="586"/>
      <c r="F527" s="586"/>
      <c r="G527" s="591"/>
      <c r="H527" s="586"/>
      <c r="I527" s="589"/>
      <c r="J527" s="586"/>
      <c r="K527" s="83" t="s">
        <v>399</v>
      </c>
      <c r="L527" s="88" t="s">
        <v>359</v>
      </c>
      <c r="M527" s="595"/>
      <c r="N527" s="572"/>
      <c r="O527" s="574"/>
      <c r="P527" s="573"/>
      <c r="Q527" s="591"/>
      <c r="R527" s="586"/>
      <c r="S527" s="566"/>
      <c r="T527" s="566"/>
      <c r="U527" s="566"/>
      <c r="V527" s="564"/>
      <c r="W527" s="564"/>
      <c r="X527" s="626"/>
      <c r="Y527" s="564"/>
      <c r="Z527" s="564"/>
      <c r="AA527" s="564"/>
      <c r="AB527" s="566"/>
      <c r="AC527" s="566"/>
      <c r="AD527" s="566"/>
      <c r="AE527" s="566"/>
      <c r="AF527" s="586"/>
      <c r="AG527" s="801"/>
      <c r="AH527" s="796"/>
      <c r="AI527" s="801"/>
      <c r="AJ527" s="796"/>
      <c r="AK527" s="800"/>
      <c r="AL527" s="800"/>
      <c r="AM527" s="800"/>
      <c r="AN527" s="631"/>
      <c r="AO527" s="586"/>
      <c r="AP527" s="802"/>
      <c r="AQ527" s="627"/>
      <c r="AR527" s="627"/>
      <c r="AS527" s="810"/>
      <c r="AT527" s="622"/>
      <c r="AU527" s="776"/>
      <c r="AV527" s="776"/>
      <c r="AW527" s="776"/>
      <c r="AX527" s="776"/>
    </row>
    <row r="528" spans="1:50" hidden="1">
      <c r="A528" s="599"/>
      <c r="B528" s="600"/>
      <c r="C528" s="593"/>
      <c r="D528" s="593"/>
      <c r="E528" s="586"/>
      <c r="F528" s="586"/>
      <c r="G528" s="591"/>
      <c r="H528" s="586"/>
      <c r="I528" s="589"/>
      <c r="J528" s="586"/>
      <c r="K528" s="83" t="s">
        <v>400</v>
      </c>
      <c r="L528" s="88" t="s">
        <v>359</v>
      </c>
      <c r="M528" s="595"/>
      <c r="N528" s="572"/>
      <c r="O528" s="574"/>
      <c r="P528" s="573"/>
      <c r="Q528" s="591"/>
      <c r="R528" s="586"/>
      <c r="S528" s="566"/>
      <c r="T528" s="566"/>
      <c r="U528" s="566"/>
      <c r="V528" s="564"/>
      <c r="W528" s="564"/>
      <c r="X528" s="626"/>
      <c r="Y528" s="564"/>
      <c r="Z528" s="564"/>
      <c r="AA528" s="564"/>
      <c r="AB528" s="566"/>
      <c r="AC528" s="566"/>
      <c r="AD528" s="566"/>
      <c r="AE528" s="566"/>
      <c r="AF528" s="586"/>
      <c r="AG528" s="801"/>
      <c r="AH528" s="796"/>
      <c r="AI528" s="801"/>
      <c r="AJ528" s="796"/>
      <c r="AK528" s="800"/>
      <c r="AL528" s="800"/>
      <c r="AM528" s="800"/>
      <c r="AN528" s="631"/>
      <c r="AO528" s="586"/>
      <c r="AP528" s="802"/>
      <c r="AQ528" s="627"/>
      <c r="AR528" s="627"/>
      <c r="AS528" s="810"/>
      <c r="AT528" s="622"/>
      <c r="AU528" s="776"/>
      <c r="AV528" s="776"/>
      <c r="AW528" s="776"/>
      <c r="AX528" s="776"/>
    </row>
    <row r="529" spans="1:50" hidden="1">
      <c r="A529" s="599"/>
      <c r="B529" s="600"/>
      <c r="C529" s="593"/>
      <c r="D529" s="593"/>
      <c r="E529" s="586"/>
      <c r="F529" s="586"/>
      <c r="G529" s="591"/>
      <c r="H529" s="586"/>
      <c r="I529" s="589"/>
      <c r="J529" s="586"/>
      <c r="K529" s="83" t="s">
        <v>401</v>
      </c>
      <c r="L529" s="88" t="s">
        <v>359</v>
      </c>
      <c r="M529" s="595"/>
      <c r="N529" s="572"/>
      <c r="O529" s="574"/>
      <c r="P529" s="573"/>
      <c r="Q529" s="591"/>
      <c r="R529" s="586"/>
      <c r="S529" s="566"/>
      <c r="T529" s="566"/>
      <c r="U529" s="566"/>
      <c r="V529" s="564"/>
      <c r="W529" s="564"/>
      <c r="X529" s="626"/>
      <c r="Y529" s="564"/>
      <c r="Z529" s="564"/>
      <c r="AA529" s="564"/>
      <c r="AB529" s="566"/>
      <c r="AC529" s="566"/>
      <c r="AD529" s="566"/>
      <c r="AE529" s="566"/>
      <c r="AF529" s="586"/>
      <c r="AG529" s="801"/>
      <c r="AH529" s="796"/>
      <c r="AI529" s="801"/>
      <c r="AJ529" s="796"/>
      <c r="AK529" s="800"/>
      <c r="AL529" s="800"/>
      <c r="AM529" s="800"/>
      <c r="AN529" s="631"/>
      <c r="AO529" s="586"/>
      <c r="AP529" s="802"/>
      <c r="AQ529" s="627"/>
      <c r="AR529" s="627"/>
      <c r="AS529" s="810"/>
      <c r="AT529" s="622"/>
      <c r="AU529" s="776"/>
      <c r="AV529" s="776"/>
      <c r="AW529" s="776"/>
      <c r="AX529" s="776"/>
    </row>
    <row r="530" spans="1:50" ht="178.5" hidden="1" customHeight="1">
      <c r="A530" s="599"/>
      <c r="B530" s="600"/>
      <c r="C530" s="594"/>
      <c r="D530" s="594"/>
      <c r="E530" s="586"/>
      <c r="F530" s="586"/>
      <c r="G530" s="591"/>
      <c r="H530" s="586"/>
      <c r="I530" s="590"/>
      <c r="J530" s="586"/>
      <c r="K530" s="83" t="s">
        <v>402</v>
      </c>
      <c r="L530" s="88" t="s">
        <v>359</v>
      </c>
      <c r="M530" s="595"/>
      <c r="N530" s="572"/>
      <c r="O530" s="574"/>
      <c r="P530" s="573"/>
      <c r="Q530" s="591"/>
      <c r="R530" s="586"/>
      <c r="S530" s="567"/>
      <c r="T530" s="567"/>
      <c r="U530" s="567"/>
      <c r="V530" s="564"/>
      <c r="W530" s="564"/>
      <c r="X530" s="626"/>
      <c r="Y530" s="564"/>
      <c r="Z530" s="564"/>
      <c r="AA530" s="564"/>
      <c r="AB530" s="567"/>
      <c r="AC530" s="567"/>
      <c r="AD530" s="567"/>
      <c r="AE530" s="567"/>
      <c r="AF530" s="586"/>
      <c r="AG530" s="801"/>
      <c r="AH530" s="796"/>
      <c r="AI530" s="801"/>
      <c r="AJ530" s="796"/>
      <c r="AK530" s="800"/>
      <c r="AL530" s="800"/>
      <c r="AM530" s="800"/>
      <c r="AN530" s="631"/>
      <c r="AO530" s="586"/>
      <c r="AP530" s="802"/>
      <c r="AQ530" s="627"/>
      <c r="AR530" s="627"/>
      <c r="AS530" s="810"/>
      <c r="AT530" s="623"/>
      <c r="AU530" s="777"/>
      <c r="AV530" s="777"/>
      <c r="AW530" s="777"/>
      <c r="AX530" s="777"/>
    </row>
    <row r="531" spans="1:50" s="361" customFormat="1" ht="333" hidden="1" customHeight="1">
      <c r="A531" s="940">
        <v>27</v>
      </c>
      <c r="B531" s="943" t="s">
        <v>818</v>
      </c>
      <c r="C531" s="943" t="s">
        <v>849</v>
      </c>
      <c r="D531" s="943" t="s">
        <v>850</v>
      </c>
      <c r="E531" s="947" t="s">
        <v>851</v>
      </c>
      <c r="F531" s="947" t="s">
        <v>334</v>
      </c>
      <c r="G531" s="947" t="s">
        <v>822</v>
      </c>
      <c r="H531" s="947" t="s">
        <v>852</v>
      </c>
      <c r="I531" s="947" t="s">
        <v>853</v>
      </c>
      <c r="J531" s="947" t="s">
        <v>338</v>
      </c>
      <c r="K531" s="472" t="s">
        <v>339</v>
      </c>
      <c r="L531" s="475" t="s">
        <v>340</v>
      </c>
      <c r="M531" s="951">
        <v>9</v>
      </c>
      <c r="N531" s="951" t="s">
        <v>540</v>
      </c>
      <c r="O531" s="954" t="s">
        <v>541</v>
      </c>
      <c r="P531" s="583" t="s">
        <v>341</v>
      </c>
      <c r="Q531" s="583" t="s">
        <v>854</v>
      </c>
      <c r="R531" s="583" t="s">
        <v>343</v>
      </c>
      <c r="S531" s="478" t="s">
        <v>344</v>
      </c>
      <c r="T531" s="478" t="s">
        <v>345</v>
      </c>
      <c r="U531" s="478">
        <v>15</v>
      </c>
      <c r="V531" s="957">
        <v>100</v>
      </c>
      <c r="W531" s="957" t="s">
        <v>346</v>
      </c>
      <c r="X531" s="957" t="s">
        <v>346</v>
      </c>
      <c r="Y531" s="957" t="s">
        <v>346</v>
      </c>
      <c r="Z531" s="957">
        <v>100</v>
      </c>
      <c r="AA531" s="957">
        <v>100</v>
      </c>
      <c r="AB531" s="957" t="s">
        <v>22</v>
      </c>
      <c r="AC531" s="937">
        <v>0.33</v>
      </c>
      <c r="AD531" s="937">
        <v>0.33</v>
      </c>
      <c r="AE531" s="937">
        <v>0.34</v>
      </c>
      <c r="AF531" s="583" t="s">
        <v>855</v>
      </c>
      <c r="AG531" s="583" t="s">
        <v>856</v>
      </c>
      <c r="AH531" s="583" t="s">
        <v>346</v>
      </c>
      <c r="AI531" s="583" t="s">
        <v>349</v>
      </c>
      <c r="AJ531" s="583" t="s">
        <v>350</v>
      </c>
      <c r="AK531" s="583" t="s">
        <v>338</v>
      </c>
      <c r="AL531" s="965" t="s">
        <v>540</v>
      </c>
      <c r="AM531" s="968" t="str">
        <f>N531</f>
        <v>Mayor</v>
      </c>
      <c r="AN531" s="961" t="s">
        <v>541</v>
      </c>
      <c r="AO531" s="583" t="s">
        <v>341</v>
      </c>
      <c r="AP531" s="581" t="s">
        <v>857</v>
      </c>
      <c r="AQ531" s="485">
        <v>45292</v>
      </c>
      <c r="AR531" s="479" t="s">
        <v>691</v>
      </c>
      <c r="AS531" s="477" t="s">
        <v>825</v>
      </c>
      <c r="AT531" s="477" t="s">
        <v>858</v>
      </c>
      <c r="AU531" s="964" t="s">
        <v>521</v>
      </c>
      <c r="AV531" s="964" t="s">
        <v>521</v>
      </c>
      <c r="AW531" s="964" t="s">
        <v>521</v>
      </c>
      <c r="AX531" s="360" t="s">
        <v>521</v>
      </c>
    </row>
    <row r="532" spans="1:50" s="361" customFormat="1" ht="27.75" hidden="1" customHeight="1">
      <c r="A532" s="941"/>
      <c r="B532" s="944"/>
      <c r="C532" s="944"/>
      <c r="D532" s="944"/>
      <c r="E532" s="948"/>
      <c r="F532" s="948"/>
      <c r="G532" s="948"/>
      <c r="H532" s="948"/>
      <c r="I532" s="948"/>
      <c r="J532" s="948"/>
      <c r="K532" s="473" t="s">
        <v>354</v>
      </c>
      <c r="L532" s="476" t="s">
        <v>340</v>
      </c>
      <c r="M532" s="952"/>
      <c r="N532" s="952"/>
      <c r="O532" s="955"/>
      <c r="P532" s="584"/>
      <c r="Q532" s="584"/>
      <c r="R532" s="584"/>
      <c r="S532" s="481" t="s">
        <v>355</v>
      </c>
      <c r="T532" s="481" t="s">
        <v>356</v>
      </c>
      <c r="U532" s="481">
        <v>15</v>
      </c>
      <c r="V532" s="938"/>
      <c r="W532" s="938"/>
      <c r="X532" s="938"/>
      <c r="Y532" s="938"/>
      <c r="Z532" s="938"/>
      <c r="AA532" s="938"/>
      <c r="AB532" s="938"/>
      <c r="AC532" s="938"/>
      <c r="AD532" s="938"/>
      <c r="AE532" s="938"/>
      <c r="AF532" s="584"/>
      <c r="AG532" s="584"/>
      <c r="AH532" s="584"/>
      <c r="AI532" s="584"/>
      <c r="AJ532" s="584"/>
      <c r="AK532" s="584"/>
      <c r="AL532" s="966"/>
      <c r="AM532" s="968"/>
      <c r="AN532" s="962"/>
      <c r="AO532" s="584"/>
      <c r="AP532" s="579"/>
      <c r="AQ532" s="482"/>
      <c r="AR532" s="482"/>
      <c r="AS532" s="480"/>
      <c r="AT532" s="480"/>
      <c r="AU532" s="959"/>
      <c r="AV532" s="959"/>
      <c r="AW532" s="959"/>
      <c r="AX532" s="360" t="s">
        <v>521</v>
      </c>
    </row>
    <row r="533" spans="1:50" s="361" customFormat="1" ht="27.75" hidden="1" customHeight="1">
      <c r="A533" s="941"/>
      <c r="B533" s="944"/>
      <c r="C533" s="944"/>
      <c r="D533" s="944"/>
      <c r="E533" s="948"/>
      <c r="F533" s="948"/>
      <c r="G533" s="948"/>
      <c r="H533" s="948"/>
      <c r="I533" s="948"/>
      <c r="J533" s="948"/>
      <c r="K533" s="473" t="s">
        <v>358</v>
      </c>
      <c r="L533" s="476" t="s">
        <v>340</v>
      </c>
      <c r="M533" s="952"/>
      <c r="N533" s="952"/>
      <c r="O533" s="955"/>
      <c r="P533" s="584"/>
      <c r="Q533" s="584"/>
      <c r="R533" s="584"/>
      <c r="S533" s="481" t="s">
        <v>360</v>
      </c>
      <c r="T533" s="481" t="s">
        <v>361</v>
      </c>
      <c r="U533" s="481">
        <v>15</v>
      </c>
      <c r="V533" s="938"/>
      <c r="W533" s="938"/>
      <c r="X533" s="938"/>
      <c r="Y533" s="938"/>
      <c r="Z533" s="938"/>
      <c r="AA533" s="938"/>
      <c r="AB533" s="938"/>
      <c r="AC533" s="938"/>
      <c r="AD533" s="938"/>
      <c r="AE533" s="938"/>
      <c r="AF533" s="584"/>
      <c r="AG533" s="584"/>
      <c r="AH533" s="584"/>
      <c r="AI533" s="584"/>
      <c r="AJ533" s="584"/>
      <c r="AK533" s="584"/>
      <c r="AL533" s="966"/>
      <c r="AM533" s="968"/>
      <c r="AN533" s="962"/>
      <c r="AO533" s="584"/>
      <c r="AP533" s="579"/>
      <c r="AQ533" s="482"/>
      <c r="AR533" s="482"/>
      <c r="AS533" s="480"/>
      <c r="AT533" s="480"/>
      <c r="AU533" s="959"/>
      <c r="AV533" s="959"/>
      <c r="AW533" s="959"/>
      <c r="AX533" s="360" t="s">
        <v>521</v>
      </c>
    </row>
    <row r="534" spans="1:50" s="361" customFormat="1" ht="27.75" hidden="1" customHeight="1">
      <c r="A534" s="941"/>
      <c r="B534" s="944"/>
      <c r="C534" s="944"/>
      <c r="D534" s="944"/>
      <c r="E534" s="948"/>
      <c r="F534" s="948"/>
      <c r="G534" s="948"/>
      <c r="H534" s="948"/>
      <c r="I534" s="948"/>
      <c r="J534" s="948"/>
      <c r="K534" s="473" t="s">
        <v>363</v>
      </c>
      <c r="L534" s="476" t="s">
        <v>359</v>
      </c>
      <c r="M534" s="952"/>
      <c r="N534" s="952"/>
      <c r="O534" s="955"/>
      <c r="P534" s="584"/>
      <c r="Q534" s="584"/>
      <c r="R534" s="584"/>
      <c r="S534" s="481" t="s">
        <v>364</v>
      </c>
      <c r="T534" s="481" t="s">
        <v>365</v>
      </c>
      <c r="U534" s="481">
        <v>15</v>
      </c>
      <c r="V534" s="938"/>
      <c r="W534" s="938"/>
      <c r="X534" s="938"/>
      <c r="Y534" s="938"/>
      <c r="Z534" s="938"/>
      <c r="AA534" s="938"/>
      <c r="AB534" s="938"/>
      <c r="AC534" s="938"/>
      <c r="AD534" s="938"/>
      <c r="AE534" s="938"/>
      <c r="AF534" s="584"/>
      <c r="AG534" s="584"/>
      <c r="AH534" s="584"/>
      <c r="AI534" s="584"/>
      <c r="AJ534" s="584"/>
      <c r="AK534" s="584"/>
      <c r="AL534" s="966"/>
      <c r="AM534" s="968"/>
      <c r="AN534" s="962"/>
      <c r="AO534" s="584"/>
      <c r="AP534" s="579"/>
      <c r="AQ534" s="482"/>
      <c r="AR534" s="482"/>
      <c r="AS534" s="480"/>
      <c r="AT534" s="480"/>
      <c r="AU534" s="959"/>
      <c r="AV534" s="959"/>
      <c r="AW534" s="959"/>
      <c r="AX534" s="360" t="s">
        <v>521</v>
      </c>
    </row>
    <row r="535" spans="1:50" s="361" customFormat="1" ht="27.75" hidden="1" customHeight="1">
      <c r="A535" s="941"/>
      <c r="B535" s="944"/>
      <c r="C535" s="944"/>
      <c r="D535" s="944"/>
      <c r="E535" s="948"/>
      <c r="F535" s="948"/>
      <c r="G535" s="948"/>
      <c r="H535" s="948"/>
      <c r="I535" s="948"/>
      <c r="J535" s="948"/>
      <c r="K535" s="473" t="s">
        <v>367</v>
      </c>
      <c r="L535" s="476" t="s">
        <v>340</v>
      </c>
      <c r="M535" s="952"/>
      <c r="N535" s="952"/>
      <c r="O535" s="955"/>
      <c r="P535" s="584"/>
      <c r="Q535" s="584"/>
      <c r="R535" s="584"/>
      <c r="S535" s="481" t="s">
        <v>368</v>
      </c>
      <c r="T535" s="481" t="s">
        <v>369</v>
      </c>
      <c r="U535" s="481">
        <v>15</v>
      </c>
      <c r="V535" s="938"/>
      <c r="W535" s="938"/>
      <c r="X535" s="938"/>
      <c r="Y535" s="938"/>
      <c r="Z535" s="938"/>
      <c r="AA535" s="938"/>
      <c r="AB535" s="938"/>
      <c r="AC535" s="938"/>
      <c r="AD535" s="938"/>
      <c r="AE535" s="938"/>
      <c r="AF535" s="584"/>
      <c r="AG535" s="584"/>
      <c r="AH535" s="584"/>
      <c r="AI535" s="584"/>
      <c r="AJ535" s="584"/>
      <c r="AK535" s="584"/>
      <c r="AL535" s="966"/>
      <c r="AM535" s="968"/>
      <c r="AN535" s="962"/>
      <c r="AO535" s="584"/>
      <c r="AP535" s="579"/>
      <c r="AQ535" s="482"/>
      <c r="AR535" s="482"/>
      <c r="AS535" s="480"/>
      <c r="AT535" s="480"/>
      <c r="AU535" s="959"/>
      <c r="AV535" s="959"/>
      <c r="AW535" s="959"/>
      <c r="AX535" s="360" t="s">
        <v>521</v>
      </c>
    </row>
    <row r="536" spans="1:50" s="361" customFormat="1" ht="186.75" hidden="1" customHeight="1">
      <c r="A536" s="941"/>
      <c r="B536" s="944"/>
      <c r="C536" s="944"/>
      <c r="D536" s="944"/>
      <c r="E536" s="948"/>
      <c r="F536" s="948"/>
      <c r="G536" s="948"/>
      <c r="H536" s="948"/>
      <c r="I536" s="948"/>
      <c r="J536" s="948"/>
      <c r="K536" s="473" t="s">
        <v>371</v>
      </c>
      <c r="L536" s="476" t="s">
        <v>359</v>
      </c>
      <c r="M536" s="952"/>
      <c r="N536" s="952"/>
      <c r="O536" s="955"/>
      <c r="P536" s="584"/>
      <c r="Q536" s="584"/>
      <c r="R536" s="584"/>
      <c r="S536" s="481" t="s">
        <v>372</v>
      </c>
      <c r="T536" s="481" t="s">
        <v>373</v>
      </c>
      <c r="U536" s="481">
        <v>15</v>
      </c>
      <c r="V536" s="938"/>
      <c r="W536" s="938"/>
      <c r="X536" s="938"/>
      <c r="Y536" s="938"/>
      <c r="Z536" s="938"/>
      <c r="AA536" s="938"/>
      <c r="AB536" s="938"/>
      <c r="AC536" s="938"/>
      <c r="AD536" s="938"/>
      <c r="AE536" s="938"/>
      <c r="AF536" s="584"/>
      <c r="AG536" s="584"/>
      <c r="AH536" s="584"/>
      <c r="AI536" s="584"/>
      <c r="AJ536" s="584"/>
      <c r="AK536" s="584"/>
      <c r="AL536" s="966"/>
      <c r="AM536" s="968"/>
      <c r="AN536" s="962"/>
      <c r="AO536" s="584"/>
      <c r="AP536" s="582"/>
      <c r="AQ536" s="482"/>
      <c r="AR536" s="482"/>
      <c r="AS536" s="480"/>
      <c r="AT536" s="480"/>
      <c r="AU536" s="959"/>
      <c r="AV536" s="959"/>
      <c r="AW536" s="959"/>
      <c r="AX536" s="360" t="s">
        <v>521</v>
      </c>
    </row>
    <row r="537" spans="1:50" s="361" customFormat="1" ht="27.75" hidden="1" customHeight="1">
      <c r="A537" s="941"/>
      <c r="B537" s="944"/>
      <c r="C537" s="944"/>
      <c r="D537" s="944"/>
      <c r="E537" s="948"/>
      <c r="F537" s="948"/>
      <c r="G537" s="948"/>
      <c r="H537" s="948"/>
      <c r="I537" s="948"/>
      <c r="J537" s="948"/>
      <c r="K537" s="474" t="s">
        <v>375</v>
      </c>
      <c r="L537" s="476" t="s">
        <v>340</v>
      </c>
      <c r="M537" s="952"/>
      <c r="N537" s="952"/>
      <c r="O537" s="955"/>
      <c r="P537" s="584"/>
      <c r="Q537" s="584"/>
      <c r="R537" s="584"/>
      <c r="S537" s="481" t="s">
        <v>376</v>
      </c>
      <c r="T537" s="481" t="s">
        <v>377</v>
      </c>
      <c r="U537" s="481">
        <v>10</v>
      </c>
      <c r="V537" s="938"/>
      <c r="W537" s="938"/>
      <c r="X537" s="938"/>
      <c r="Y537" s="938"/>
      <c r="Z537" s="938"/>
      <c r="AA537" s="938"/>
      <c r="AB537" s="938"/>
      <c r="AC537" s="938"/>
      <c r="AD537" s="938"/>
      <c r="AE537" s="938"/>
      <c r="AF537" s="584"/>
      <c r="AG537" s="584"/>
      <c r="AH537" s="584"/>
      <c r="AI537" s="584"/>
      <c r="AJ537" s="584"/>
      <c r="AK537" s="584"/>
      <c r="AL537" s="966"/>
      <c r="AM537" s="968"/>
      <c r="AN537" s="962"/>
      <c r="AO537" s="584"/>
      <c r="AP537" s="579" t="s">
        <v>859</v>
      </c>
      <c r="AQ537" s="482"/>
      <c r="AR537" s="482"/>
      <c r="AS537" s="480"/>
      <c r="AT537" s="480"/>
      <c r="AU537" s="959"/>
      <c r="AV537" s="959"/>
      <c r="AW537" s="959"/>
      <c r="AX537" s="360" t="s">
        <v>521</v>
      </c>
    </row>
    <row r="538" spans="1:50" s="361" customFormat="1" ht="27.75" hidden="1" customHeight="1">
      <c r="A538" s="941"/>
      <c r="B538" s="944"/>
      <c r="C538" s="944"/>
      <c r="D538" s="944"/>
      <c r="E538" s="948"/>
      <c r="F538" s="948"/>
      <c r="G538" s="948"/>
      <c r="H538" s="948"/>
      <c r="I538" s="948"/>
      <c r="J538" s="948"/>
      <c r="K538" s="473" t="s">
        <v>379</v>
      </c>
      <c r="L538" s="476" t="s">
        <v>359</v>
      </c>
      <c r="M538" s="952"/>
      <c r="N538" s="952"/>
      <c r="O538" s="955"/>
      <c r="P538" s="584"/>
      <c r="Q538" s="584"/>
      <c r="R538" s="584"/>
      <c r="S538" s="938" t="s">
        <v>521</v>
      </c>
      <c r="T538" s="938" t="s">
        <v>521</v>
      </c>
      <c r="U538" s="938" t="s">
        <v>521</v>
      </c>
      <c r="V538" s="938"/>
      <c r="W538" s="938"/>
      <c r="X538" s="938"/>
      <c r="Y538" s="938"/>
      <c r="Z538" s="938"/>
      <c r="AA538" s="938"/>
      <c r="AB538" s="938"/>
      <c r="AC538" s="938"/>
      <c r="AD538" s="938"/>
      <c r="AE538" s="938"/>
      <c r="AF538" s="584"/>
      <c r="AG538" s="584"/>
      <c r="AH538" s="584"/>
      <c r="AI538" s="584"/>
      <c r="AJ538" s="584"/>
      <c r="AK538" s="584"/>
      <c r="AL538" s="966"/>
      <c r="AM538" s="968"/>
      <c r="AN538" s="962"/>
      <c r="AO538" s="584"/>
      <c r="AP538" s="579"/>
      <c r="AQ538" s="482"/>
      <c r="AR538" s="482"/>
      <c r="AS538" s="480"/>
      <c r="AT538" s="480"/>
      <c r="AU538" s="959"/>
      <c r="AV538" s="959"/>
      <c r="AW538" s="959"/>
      <c r="AX538" s="360" t="s">
        <v>521</v>
      </c>
    </row>
    <row r="539" spans="1:50" s="361" customFormat="1" ht="27.75" hidden="1" customHeight="1">
      <c r="A539" s="941"/>
      <c r="B539" s="944"/>
      <c r="C539" s="946"/>
      <c r="D539" s="946"/>
      <c r="E539" s="948"/>
      <c r="F539" s="948"/>
      <c r="G539" s="948"/>
      <c r="H539" s="948"/>
      <c r="I539" s="948"/>
      <c r="J539" s="948"/>
      <c r="K539" s="473" t="s">
        <v>381</v>
      </c>
      <c r="L539" s="476" t="s">
        <v>359</v>
      </c>
      <c r="M539" s="952"/>
      <c r="N539" s="952"/>
      <c r="O539" s="955"/>
      <c r="P539" s="584"/>
      <c r="Q539" s="584"/>
      <c r="R539" s="584"/>
      <c r="S539" s="938"/>
      <c r="T539" s="938"/>
      <c r="U539" s="938"/>
      <c r="V539" s="938"/>
      <c r="W539" s="938"/>
      <c r="X539" s="938"/>
      <c r="Y539" s="938"/>
      <c r="Z539" s="938"/>
      <c r="AA539" s="938"/>
      <c r="AB539" s="938"/>
      <c r="AC539" s="938"/>
      <c r="AD539" s="938"/>
      <c r="AE539" s="938"/>
      <c r="AF539" s="584"/>
      <c r="AG539" s="584"/>
      <c r="AH539" s="584"/>
      <c r="AI539" s="584"/>
      <c r="AJ539" s="584"/>
      <c r="AK539" s="584"/>
      <c r="AL539" s="966"/>
      <c r="AM539" s="968"/>
      <c r="AN539" s="962"/>
      <c r="AO539" s="584"/>
      <c r="AP539" s="579"/>
      <c r="AQ539" s="482"/>
      <c r="AR539" s="482"/>
      <c r="AS539" s="480"/>
      <c r="AT539" s="480"/>
      <c r="AU539" s="959"/>
      <c r="AV539" s="959"/>
      <c r="AW539" s="959"/>
      <c r="AX539" s="360" t="s">
        <v>521</v>
      </c>
    </row>
    <row r="540" spans="1:50" s="361" customFormat="1" ht="27.75" hidden="1" customHeight="1">
      <c r="A540" s="941"/>
      <c r="B540" s="944"/>
      <c r="C540" s="944" t="s">
        <v>860</v>
      </c>
      <c r="D540" s="944" t="s">
        <v>861</v>
      </c>
      <c r="E540" s="948"/>
      <c r="F540" s="948"/>
      <c r="G540" s="948"/>
      <c r="H540" s="948"/>
      <c r="I540" s="948"/>
      <c r="J540" s="948"/>
      <c r="K540" s="473" t="s">
        <v>385</v>
      </c>
      <c r="L540" s="476" t="s">
        <v>340</v>
      </c>
      <c r="M540" s="952"/>
      <c r="N540" s="952"/>
      <c r="O540" s="955"/>
      <c r="P540" s="584"/>
      <c r="Q540" s="584"/>
      <c r="R540" s="584"/>
      <c r="S540" s="938"/>
      <c r="T540" s="938"/>
      <c r="U540" s="938"/>
      <c r="V540" s="938"/>
      <c r="W540" s="938"/>
      <c r="X540" s="938"/>
      <c r="Y540" s="938"/>
      <c r="Z540" s="938"/>
      <c r="AA540" s="938"/>
      <c r="AB540" s="938"/>
      <c r="AC540" s="938"/>
      <c r="AD540" s="938"/>
      <c r="AE540" s="938"/>
      <c r="AF540" s="584"/>
      <c r="AG540" s="584"/>
      <c r="AH540" s="584"/>
      <c r="AI540" s="584"/>
      <c r="AJ540" s="584"/>
      <c r="AK540" s="584"/>
      <c r="AL540" s="966"/>
      <c r="AM540" s="968"/>
      <c r="AN540" s="962"/>
      <c r="AO540" s="584"/>
      <c r="AP540" s="579"/>
      <c r="AQ540" s="482"/>
      <c r="AR540" s="482"/>
      <c r="AS540" s="480"/>
      <c r="AT540" s="480"/>
      <c r="AU540" s="959"/>
      <c r="AV540" s="959"/>
      <c r="AW540" s="959"/>
      <c r="AX540" s="360" t="s">
        <v>521</v>
      </c>
    </row>
    <row r="541" spans="1:50" s="361" customFormat="1" ht="89.25" hidden="1" customHeight="1">
      <c r="A541" s="941"/>
      <c r="B541" s="944"/>
      <c r="C541" s="944"/>
      <c r="D541" s="944"/>
      <c r="E541" s="948"/>
      <c r="F541" s="948"/>
      <c r="G541" s="949"/>
      <c r="H541" s="948"/>
      <c r="I541" s="948"/>
      <c r="J541" s="948"/>
      <c r="K541" s="473" t="s">
        <v>387</v>
      </c>
      <c r="L541" s="476" t="s">
        <v>359</v>
      </c>
      <c r="M541" s="952"/>
      <c r="N541" s="952"/>
      <c r="O541" s="955"/>
      <c r="P541" s="584"/>
      <c r="Q541" s="585"/>
      <c r="R541" s="585"/>
      <c r="S541" s="939"/>
      <c r="T541" s="939"/>
      <c r="U541" s="939"/>
      <c r="V541" s="939"/>
      <c r="W541" s="939"/>
      <c r="X541" s="939"/>
      <c r="Y541" s="939"/>
      <c r="Z541" s="939"/>
      <c r="AA541" s="938"/>
      <c r="AB541" s="939"/>
      <c r="AC541" s="939"/>
      <c r="AD541" s="939"/>
      <c r="AE541" s="939"/>
      <c r="AF541" s="584"/>
      <c r="AG541" s="584"/>
      <c r="AH541" s="584"/>
      <c r="AI541" s="584"/>
      <c r="AJ541" s="584"/>
      <c r="AK541" s="584"/>
      <c r="AL541" s="966"/>
      <c r="AM541" s="968"/>
      <c r="AN541" s="962"/>
      <c r="AO541" s="584"/>
      <c r="AP541" s="579"/>
      <c r="AQ541" s="482"/>
      <c r="AR541" s="482"/>
      <c r="AS541" s="480"/>
      <c r="AT541" s="486"/>
      <c r="AU541" s="960"/>
      <c r="AV541" s="960"/>
      <c r="AW541" s="960"/>
      <c r="AX541" s="360" t="s">
        <v>521</v>
      </c>
    </row>
    <row r="542" spans="1:50" s="361" customFormat="1" ht="27.75" hidden="1" customHeight="1">
      <c r="A542" s="941"/>
      <c r="B542" s="944"/>
      <c r="C542" s="944"/>
      <c r="D542" s="944"/>
      <c r="E542" s="948"/>
      <c r="F542" s="948"/>
      <c r="G542" s="948" t="s">
        <v>815</v>
      </c>
      <c r="H542" s="948"/>
      <c r="I542" s="948"/>
      <c r="J542" s="948"/>
      <c r="K542" s="473" t="s">
        <v>390</v>
      </c>
      <c r="L542" s="476" t="s">
        <v>340</v>
      </c>
      <c r="M542" s="952"/>
      <c r="N542" s="952"/>
      <c r="O542" s="955"/>
      <c r="P542" s="584"/>
      <c r="Q542" s="584" t="s">
        <v>391</v>
      </c>
      <c r="R542" s="584" t="s">
        <v>521</v>
      </c>
      <c r="S542" s="938" t="s">
        <v>521</v>
      </c>
      <c r="T542" s="938" t="s">
        <v>521</v>
      </c>
      <c r="U542" s="938" t="s">
        <v>521</v>
      </c>
      <c r="V542" s="938" t="s">
        <v>521</v>
      </c>
      <c r="W542" s="938" t="s">
        <v>521</v>
      </c>
      <c r="X542" s="938" t="s">
        <v>521</v>
      </c>
      <c r="Y542" s="938" t="s">
        <v>521</v>
      </c>
      <c r="Z542" s="938" t="s">
        <v>521</v>
      </c>
      <c r="AA542" s="938"/>
      <c r="AB542" s="938" t="s">
        <v>521</v>
      </c>
      <c r="AC542" s="938" t="s">
        <v>521</v>
      </c>
      <c r="AD542" s="938" t="s">
        <v>521</v>
      </c>
      <c r="AE542" s="938" t="s">
        <v>521</v>
      </c>
      <c r="AF542" s="584"/>
      <c r="AG542" s="584"/>
      <c r="AH542" s="584"/>
      <c r="AI542" s="584"/>
      <c r="AJ542" s="584"/>
      <c r="AK542" s="584"/>
      <c r="AL542" s="966"/>
      <c r="AM542" s="968"/>
      <c r="AN542" s="962"/>
      <c r="AO542" s="584"/>
      <c r="AP542" s="579"/>
      <c r="AQ542" s="482"/>
      <c r="AR542" s="482"/>
      <c r="AS542" s="480"/>
      <c r="AT542" s="480" t="s">
        <v>862</v>
      </c>
      <c r="AU542" s="959" t="s">
        <v>521</v>
      </c>
      <c r="AV542" s="959" t="s">
        <v>521</v>
      </c>
      <c r="AW542" s="959" t="s">
        <v>521</v>
      </c>
      <c r="AX542" s="360" t="s">
        <v>521</v>
      </c>
    </row>
    <row r="543" spans="1:50" s="361" customFormat="1" ht="27.75" hidden="1" customHeight="1">
      <c r="A543" s="941"/>
      <c r="B543" s="944"/>
      <c r="C543" s="944"/>
      <c r="D543" s="944"/>
      <c r="E543" s="948"/>
      <c r="F543" s="948"/>
      <c r="G543" s="948"/>
      <c r="H543" s="948"/>
      <c r="I543" s="948"/>
      <c r="J543" s="948"/>
      <c r="K543" s="473" t="s">
        <v>395</v>
      </c>
      <c r="L543" s="476" t="s">
        <v>359</v>
      </c>
      <c r="M543" s="952"/>
      <c r="N543" s="952"/>
      <c r="O543" s="955"/>
      <c r="P543" s="584"/>
      <c r="Q543" s="584"/>
      <c r="R543" s="584"/>
      <c r="S543" s="938"/>
      <c r="T543" s="938"/>
      <c r="U543" s="938"/>
      <c r="V543" s="938"/>
      <c r="W543" s="938"/>
      <c r="X543" s="938"/>
      <c r="Y543" s="938"/>
      <c r="Z543" s="938"/>
      <c r="AA543" s="938"/>
      <c r="AB543" s="938"/>
      <c r="AC543" s="938"/>
      <c r="AD543" s="938"/>
      <c r="AE543" s="938"/>
      <c r="AF543" s="584"/>
      <c r="AG543" s="584"/>
      <c r="AH543" s="584"/>
      <c r="AI543" s="584"/>
      <c r="AJ543" s="584"/>
      <c r="AK543" s="584"/>
      <c r="AL543" s="966"/>
      <c r="AM543" s="968"/>
      <c r="AN543" s="962"/>
      <c r="AO543" s="584"/>
      <c r="AP543" s="579"/>
      <c r="AQ543" s="482"/>
      <c r="AR543" s="482"/>
      <c r="AS543" s="480"/>
      <c r="AT543" s="480"/>
      <c r="AU543" s="959"/>
      <c r="AV543" s="959"/>
      <c r="AW543" s="959"/>
      <c r="AX543" s="360" t="s">
        <v>521</v>
      </c>
    </row>
    <row r="544" spans="1:50" s="361" customFormat="1" ht="27.75" hidden="1" customHeight="1">
      <c r="A544" s="941"/>
      <c r="B544" s="944"/>
      <c r="C544" s="944"/>
      <c r="D544" s="944"/>
      <c r="E544" s="948"/>
      <c r="F544" s="948"/>
      <c r="G544" s="948"/>
      <c r="H544" s="948"/>
      <c r="I544" s="948"/>
      <c r="J544" s="948"/>
      <c r="K544" s="473" t="s">
        <v>397</v>
      </c>
      <c r="L544" s="476" t="s">
        <v>340</v>
      </c>
      <c r="M544" s="952"/>
      <c r="N544" s="952"/>
      <c r="O544" s="955"/>
      <c r="P544" s="584"/>
      <c r="Q544" s="584"/>
      <c r="R544" s="584"/>
      <c r="S544" s="938"/>
      <c r="T544" s="938"/>
      <c r="U544" s="938"/>
      <c r="V544" s="938"/>
      <c r="W544" s="938"/>
      <c r="X544" s="938"/>
      <c r="Y544" s="938"/>
      <c r="Z544" s="938"/>
      <c r="AA544" s="938"/>
      <c r="AB544" s="938"/>
      <c r="AC544" s="938"/>
      <c r="AD544" s="938"/>
      <c r="AE544" s="938"/>
      <c r="AF544" s="584"/>
      <c r="AG544" s="584"/>
      <c r="AH544" s="584"/>
      <c r="AI544" s="584"/>
      <c r="AJ544" s="584"/>
      <c r="AK544" s="584"/>
      <c r="AL544" s="966"/>
      <c r="AM544" s="968"/>
      <c r="AN544" s="962"/>
      <c r="AO544" s="584"/>
      <c r="AP544" s="579"/>
      <c r="AQ544" s="482"/>
      <c r="AR544" s="482"/>
      <c r="AS544" s="480"/>
      <c r="AT544" s="480"/>
      <c r="AU544" s="959"/>
      <c r="AV544" s="959"/>
      <c r="AW544" s="959"/>
      <c r="AX544" s="360" t="s">
        <v>521</v>
      </c>
    </row>
    <row r="545" spans="1:50" s="361" customFormat="1" ht="27.75" hidden="1" customHeight="1">
      <c r="A545" s="941"/>
      <c r="B545" s="944"/>
      <c r="C545" s="944"/>
      <c r="D545" s="944"/>
      <c r="E545" s="948"/>
      <c r="F545" s="948"/>
      <c r="G545" s="948"/>
      <c r="H545" s="948"/>
      <c r="I545" s="948"/>
      <c r="J545" s="948"/>
      <c r="K545" s="473" t="s">
        <v>398</v>
      </c>
      <c r="L545" s="476" t="s">
        <v>340</v>
      </c>
      <c r="M545" s="952"/>
      <c r="N545" s="952"/>
      <c r="O545" s="955"/>
      <c r="P545" s="584"/>
      <c r="Q545" s="584"/>
      <c r="R545" s="584"/>
      <c r="S545" s="938"/>
      <c r="T545" s="938"/>
      <c r="U545" s="938"/>
      <c r="V545" s="938"/>
      <c r="W545" s="938"/>
      <c r="X545" s="938"/>
      <c r="Y545" s="938"/>
      <c r="Z545" s="938"/>
      <c r="AA545" s="938"/>
      <c r="AB545" s="938"/>
      <c r="AC545" s="938"/>
      <c r="AD545" s="938"/>
      <c r="AE545" s="938"/>
      <c r="AF545" s="584"/>
      <c r="AG545" s="584"/>
      <c r="AH545" s="584"/>
      <c r="AI545" s="584"/>
      <c r="AJ545" s="584"/>
      <c r="AK545" s="584"/>
      <c r="AL545" s="966"/>
      <c r="AM545" s="968"/>
      <c r="AN545" s="962"/>
      <c r="AO545" s="584"/>
      <c r="AP545" s="579"/>
      <c r="AQ545" s="482"/>
      <c r="AR545" s="482"/>
      <c r="AS545" s="480"/>
      <c r="AT545" s="480"/>
      <c r="AU545" s="959"/>
      <c r="AV545" s="959"/>
      <c r="AW545" s="959"/>
      <c r="AX545" s="360" t="s">
        <v>521</v>
      </c>
    </row>
    <row r="546" spans="1:50" s="361" customFormat="1" ht="27.75" hidden="1" customHeight="1">
      <c r="A546" s="941"/>
      <c r="B546" s="944"/>
      <c r="C546" s="944"/>
      <c r="D546" s="944"/>
      <c r="E546" s="948"/>
      <c r="F546" s="948"/>
      <c r="G546" s="948"/>
      <c r="H546" s="948"/>
      <c r="I546" s="948"/>
      <c r="J546" s="948"/>
      <c r="K546" s="473" t="s">
        <v>399</v>
      </c>
      <c r="L546" s="476" t="s">
        <v>359</v>
      </c>
      <c r="M546" s="952"/>
      <c r="N546" s="952"/>
      <c r="O546" s="955"/>
      <c r="P546" s="584"/>
      <c r="Q546" s="584"/>
      <c r="R546" s="584"/>
      <c r="S546" s="938"/>
      <c r="T546" s="938"/>
      <c r="U546" s="938"/>
      <c r="V546" s="938"/>
      <c r="W546" s="938"/>
      <c r="X546" s="938"/>
      <c r="Y546" s="938"/>
      <c r="Z546" s="938"/>
      <c r="AA546" s="938"/>
      <c r="AB546" s="938"/>
      <c r="AC546" s="938"/>
      <c r="AD546" s="938"/>
      <c r="AE546" s="938"/>
      <c r="AF546" s="584"/>
      <c r="AG546" s="584"/>
      <c r="AH546" s="584"/>
      <c r="AI546" s="584"/>
      <c r="AJ546" s="584"/>
      <c r="AK546" s="584"/>
      <c r="AL546" s="966"/>
      <c r="AM546" s="968"/>
      <c r="AN546" s="962"/>
      <c r="AO546" s="584"/>
      <c r="AP546" s="579"/>
      <c r="AQ546" s="482"/>
      <c r="AR546" s="482"/>
      <c r="AS546" s="480"/>
      <c r="AT546" s="480"/>
      <c r="AU546" s="959"/>
      <c r="AV546" s="959"/>
      <c r="AW546" s="959"/>
      <c r="AX546" s="360" t="s">
        <v>521</v>
      </c>
    </row>
    <row r="547" spans="1:50" s="361" customFormat="1" ht="27.75" hidden="1" customHeight="1">
      <c r="A547" s="941"/>
      <c r="B547" s="944"/>
      <c r="C547" s="944"/>
      <c r="D547" s="944"/>
      <c r="E547" s="948"/>
      <c r="F547" s="948"/>
      <c r="G547" s="948"/>
      <c r="H547" s="948"/>
      <c r="I547" s="948"/>
      <c r="J547" s="948"/>
      <c r="K547" s="473" t="s">
        <v>400</v>
      </c>
      <c r="L547" s="476" t="s">
        <v>359</v>
      </c>
      <c r="M547" s="952"/>
      <c r="N547" s="952"/>
      <c r="O547" s="955"/>
      <c r="P547" s="584"/>
      <c r="Q547" s="584"/>
      <c r="R547" s="584"/>
      <c r="S547" s="938"/>
      <c r="T547" s="938"/>
      <c r="U547" s="938"/>
      <c r="V547" s="938"/>
      <c r="W547" s="938"/>
      <c r="X547" s="938"/>
      <c r="Y547" s="938"/>
      <c r="Z547" s="938"/>
      <c r="AA547" s="938"/>
      <c r="AB547" s="938"/>
      <c r="AC547" s="938"/>
      <c r="AD547" s="938"/>
      <c r="AE547" s="938"/>
      <c r="AF547" s="584"/>
      <c r="AG547" s="584"/>
      <c r="AH547" s="584"/>
      <c r="AI547" s="584"/>
      <c r="AJ547" s="584"/>
      <c r="AK547" s="584"/>
      <c r="AL547" s="966"/>
      <c r="AM547" s="968"/>
      <c r="AN547" s="962"/>
      <c r="AO547" s="584"/>
      <c r="AP547" s="579"/>
      <c r="AQ547" s="482"/>
      <c r="AR547" s="482"/>
      <c r="AS547" s="480"/>
      <c r="AT547" s="480"/>
      <c r="AU547" s="959"/>
      <c r="AV547" s="959"/>
      <c r="AW547" s="959"/>
      <c r="AX547" s="360" t="s">
        <v>521</v>
      </c>
    </row>
    <row r="548" spans="1:50" s="361" customFormat="1" ht="27.75" hidden="1" customHeight="1">
      <c r="A548" s="941"/>
      <c r="B548" s="944"/>
      <c r="C548" s="944"/>
      <c r="D548" s="944"/>
      <c r="E548" s="948"/>
      <c r="F548" s="948"/>
      <c r="G548" s="948"/>
      <c r="H548" s="948"/>
      <c r="I548" s="948"/>
      <c r="J548" s="948"/>
      <c r="K548" s="473" t="s">
        <v>401</v>
      </c>
      <c r="L548" s="476" t="s">
        <v>359</v>
      </c>
      <c r="M548" s="952"/>
      <c r="N548" s="952"/>
      <c r="O548" s="955"/>
      <c r="P548" s="584"/>
      <c r="Q548" s="584"/>
      <c r="R548" s="584"/>
      <c r="S548" s="938"/>
      <c r="T548" s="938"/>
      <c r="U548" s="938"/>
      <c r="V548" s="938"/>
      <c r="W548" s="938"/>
      <c r="X548" s="938"/>
      <c r="Y548" s="938"/>
      <c r="Z548" s="938"/>
      <c r="AA548" s="938"/>
      <c r="AB548" s="938"/>
      <c r="AC548" s="938"/>
      <c r="AD548" s="938"/>
      <c r="AE548" s="938"/>
      <c r="AF548" s="584"/>
      <c r="AG548" s="584"/>
      <c r="AH548" s="584"/>
      <c r="AI548" s="584"/>
      <c r="AJ548" s="584"/>
      <c r="AK548" s="584"/>
      <c r="AL548" s="966"/>
      <c r="AM548" s="968"/>
      <c r="AN548" s="962"/>
      <c r="AO548" s="584"/>
      <c r="AP548" s="579"/>
      <c r="AQ548" s="482"/>
      <c r="AR548" s="482"/>
      <c r="AS548" s="480"/>
      <c r="AT548" s="480"/>
      <c r="AU548" s="959"/>
      <c r="AV548" s="959"/>
      <c r="AW548" s="959"/>
      <c r="AX548" s="360" t="s">
        <v>521</v>
      </c>
    </row>
    <row r="549" spans="1:50" s="361" customFormat="1" ht="238.5" customHeight="1">
      <c r="A549" s="942"/>
      <c r="B549" s="945"/>
      <c r="C549" s="946"/>
      <c r="D549" s="946"/>
      <c r="E549" s="949"/>
      <c r="F549" s="949"/>
      <c r="G549" s="949"/>
      <c r="H549" s="949"/>
      <c r="I549" s="950"/>
      <c r="J549" s="949"/>
      <c r="K549" s="473" t="s">
        <v>402</v>
      </c>
      <c r="L549" s="476" t="s">
        <v>359</v>
      </c>
      <c r="M549" s="953"/>
      <c r="N549" s="953"/>
      <c r="O549" s="956"/>
      <c r="P549" s="585"/>
      <c r="Q549" s="585"/>
      <c r="R549" s="585"/>
      <c r="S549" s="958"/>
      <c r="T549" s="958"/>
      <c r="U549" s="958"/>
      <c r="V549" s="939"/>
      <c r="W549" s="939"/>
      <c r="X549" s="939"/>
      <c r="Y549" s="939"/>
      <c r="Z549" s="939"/>
      <c r="AA549" s="939"/>
      <c r="AB549" s="958"/>
      <c r="AC549" s="958"/>
      <c r="AD549" s="958"/>
      <c r="AE549" s="958"/>
      <c r="AF549" s="585"/>
      <c r="AG549" s="585"/>
      <c r="AH549" s="585"/>
      <c r="AI549" s="585"/>
      <c r="AJ549" s="585"/>
      <c r="AK549" s="585"/>
      <c r="AL549" s="967"/>
      <c r="AM549" s="968"/>
      <c r="AN549" s="963"/>
      <c r="AO549" s="585"/>
      <c r="AP549" s="580"/>
      <c r="AQ549" s="484"/>
      <c r="AR549" s="484"/>
      <c r="AS549" s="483"/>
      <c r="AT549" s="483"/>
      <c r="AU549" s="960"/>
      <c r="AV549" s="960"/>
      <c r="AW549" s="960"/>
      <c r="AX549" s="360" t="s">
        <v>521</v>
      </c>
    </row>
    <row r="550" spans="1:50" ht="27.75" customHeight="1"/>
  </sheetData>
  <autoFilter xmlns:x14="http://schemas.microsoft.com/office/spreadsheetml/2009/9/main" ref="A5:AY549" xr:uid="{00000000-0001-0000-0600-000000000000}">
    <filterColumn colId="8">
      <filters>
        <mc:AlternateContent xmlns:mc="http://schemas.openxmlformats.org/markup-compatibility/2006">
          <mc:Choice Requires="x14">
            <x14:filter val="Beneficios de transporte Escolar (rutas y subsidio), para estudiantes de las Instituciones Educativas con matricula oficial distrital"/>
            <x14:filter val="Procedimiento 14-PD-049 Trámite, Liquidación y Reconocimiento de Prestaciones Sociales de Pensiones, Auxilios, Seguros y ajustes de Cesantías_x000a_Procedimiento Trámite, liquidación y reconocimiento de prestaciones sociales de cesantías de docentes y directivos docentes adscritos al FNPM"/>
            <x14:filter val="Riesgo asociado a trámite de asignación de cupo escolar"/>
            <x14:filter val="Riesgo asociado al Trámite Ascenso en el Escalafón Nacional Docente y al _x000a_Trámite Inscripción en el Escalafón Nacional Docente"/>
            <x14:filter val="Riesgo asociado al trámite de legalización de documentos para estudiar en el exterior"/>
          </mc:Choice>
          <mc:Fallback>
            <filter val="Beneficios de transporte Escolar (rutas y subsidio), para estudiantes de las Instituciones Educativas con matricula oficial distrital"/>
            <filter val="Riesgo asociado a trámite de asignación de cupo escolar"/>
            <filter val="Riesgo asociado al Trámite Ascenso en el Escalafón Nacional Docente y al _x000a_Trámite Inscripción en el Escalafón Nacional Docente"/>
            <filter val="Riesgo asociado al trámite de legalización de documentos para estudiar en el exterior"/>
          </mc:Fallback>
        </mc:AlternateContent>
      </filters>
    </filterColumn>
  </autoFilter>
  <mergeCells count="1957">
    <mergeCell ref="AU542:AU549"/>
    <mergeCell ref="AV542:AV549"/>
    <mergeCell ref="AW542:AW549"/>
    <mergeCell ref="AN531:AN549"/>
    <mergeCell ref="AU531:AU541"/>
    <mergeCell ref="AV531:AV541"/>
    <mergeCell ref="AW531:AW541"/>
    <mergeCell ref="S538:S541"/>
    <mergeCell ref="T538:T541"/>
    <mergeCell ref="U538:U541"/>
    <mergeCell ref="AF531:AF549"/>
    <mergeCell ref="AG531:AG549"/>
    <mergeCell ref="AH531:AH549"/>
    <mergeCell ref="AI531:AI549"/>
    <mergeCell ref="AJ531:AJ549"/>
    <mergeCell ref="AK531:AK549"/>
    <mergeCell ref="AL531:AL549"/>
    <mergeCell ref="AM531:AM549"/>
    <mergeCell ref="W542:W549"/>
    <mergeCell ref="X542:X549"/>
    <mergeCell ref="Y542:Y549"/>
    <mergeCell ref="Z542:Z549"/>
    <mergeCell ref="AB542:AB549"/>
    <mergeCell ref="AD542:AD549"/>
    <mergeCell ref="AE542:AE549"/>
    <mergeCell ref="W531:W541"/>
    <mergeCell ref="X531:X541"/>
    <mergeCell ref="Y531:Y541"/>
    <mergeCell ref="Z531:Z541"/>
    <mergeCell ref="AA531:AA549"/>
    <mergeCell ref="AB531:AB541"/>
    <mergeCell ref="AC531:AC541"/>
    <mergeCell ref="AT215:AT225"/>
    <mergeCell ref="AF382:AF389"/>
    <mergeCell ref="AD531:AD541"/>
    <mergeCell ref="AE531:AE541"/>
    <mergeCell ref="A531:A549"/>
    <mergeCell ref="B531:B549"/>
    <mergeCell ref="C531:C539"/>
    <mergeCell ref="D531:D539"/>
    <mergeCell ref="E531:E549"/>
    <mergeCell ref="F531:F549"/>
    <mergeCell ref="G531:G541"/>
    <mergeCell ref="H531:H549"/>
    <mergeCell ref="I531:I549"/>
    <mergeCell ref="J531:J549"/>
    <mergeCell ref="M531:M549"/>
    <mergeCell ref="N531:N549"/>
    <mergeCell ref="O531:O549"/>
    <mergeCell ref="P531:P549"/>
    <mergeCell ref="Q531:Q541"/>
    <mergeCell ref="R531:R541"/>
    <mergeCell ref="V531:V541"/>
    <mergeCell ref="C540:C549"/>
    <mergeCell ref="D540:D549"/>
    <mergeCell ref="G542:G549"/>
    <mergeCell ref="Q542:Q549"/>
    <mergeCell ref="R542:R549"/>
    <mergeCell ref="S542:S549"/>
    <mergeCell ref="T542:T549"/>
    <mergeCell ref="U542:U549"/>
    <mergeCell ref="V542:V549"/>
    <mergeCell ref="AC542:AC549"/>
    <mergeCell ref="AU512:AU530"/>
    <mergeCell ref="AV512:AV530"/>
    <mergeCell ref="AN512:AN530"/>
    <mergeCell ref="AW512:AW530"/>
    <mergeCell ref="AX512:AX530"/>
    <mergeCell ref="AX474:AX484"/>
    <mergeCell ref="AW455:AW465"/>
    <mergeCell ref="AX455:AX465"/>
    <mergeCell ref="AT234:AT252"/>
    <mergeCell ref="U55:U62"/>
    <mergeCell ref="S74:S81"/>
    <mergeCell ref="T74:T81"/>
    <mergeCell ref="U74:U81"/>
    <mergeCell ref="S93:S100"/>
    <mergeCell ref="T93:T100"/>
    <mergeCell ref="U93:U100"/>
    <mergeCell ref="S146:S149"/>
    <mergeCell ref="W245:W252"/>
    <mergeCell ref="X245:X252"/>
    <mergeCell ref="Y245:Y252"/>
    <mergeCell ref="T245:T252"/>
    <mergeCell ref="U245:U252"/>
    <mergeCell ref="Y321:Y328"/>
    <mergeCell ref="V112:V119"/>
    <mergeCell ref="Y390:Y400"/>
    <mergeCell ref="X93:X100"/>
    <mergeCell ref="Y82:Y92"/>
    <mergeCell ref="V340:V347"/>
    <mergeCell ref="W112:W119"/>
    <mergeCell ref="X112:X119"/>
    <mergeCell ref="Y112:Y119"/>
    <mergeCell ref="X101:X111"/>
    <mergeCell ref="AW466:AW473"/>
    <mergeCell ref="AX466:AX473"/>
    <mergeCell ref="AU401:AU416"/>
    <mergeCell ref="AV401:AV416"/>
    <mergeCell ref="AW401:AW416"/>
    <mergeCell ref="AX401:AX416"/>
    <mergeCell ref="AQ455:AQ473"/>
    <mergeCell ref="AM417:AM435"/>
    <mergeCell ref="AU493:AU503"/>
    <mergeCell ref="AV493:AV503"/>
    <mergeCell ref="AW493:AW503"/>
    <mergeCell ref="AX493:AX503"/>
    <mergeCell ref="AW428:AW435"/>
    <mergeCell ref="AX428:AX435"/>
    <mergeCell ref="AW436:AW445"/>
    <mergeCell ref="AX436:AX445"/>
    <mergeCell ref="AU447:AU454"/>
    <mergeCell ref="AV447:AV454"/>
    <mergeCell ref="AU474:AU484"/>
    <mergeCell ref="AV474:AV484"/>
    <mergeCell ref="AO493:AO511"/>
    <mergeCell ref="AT485:AT492"/>
    <mergeCell ref="AW447:AW454"/>
    <mergeCell ref="AT504:AT511"/>
    <mergeCell ref="AP493:AP498"/>
    <mergeCell ref="AX485:AX492"/>
    <mergeCell ref="AW504:AW511"/>
    <mergeCell ref="AX504:AX511"/>
    <mergeCell ref="AO474:AO492"/>
    <mergeCell ref="AU504:AU511"/>
    <mergeCell ref="AV504:AV511"/>
    <mergeCell ref="AX359:AX366"/>
    <mergeCell ref="AT375:AT389"/>
    <mergeCell ref="AT493:AT503"/>
    <mergeCell ref="AM436:AM454"/>
    <mergeCell ref="AP485:AP492"/>
    <mergeCell ref="AR474:AR492"/>
    <mergeCell ref="AR455:AR473"/>
    <mergeCell ref="AN436:AN454"/>
    <mergeCell ref="AP428:AP435"/>
    <mergeCell ref="AO417:AO435"/>
    <mergeCell ref="AQ493:AQ511"/>
    <mergeCell ref="AP499:AP511"/>
    <mergeCell ref="AS493:AS511"/>
    <mergeCell ref="AU485:AU492"/>
    <mergeCell ref="AV485:AV492"/>
    <mergeCell ref="AW485:AW492"/>
    <mergeCell ref="AV359:AV366"/>
    <mergeCell ref="AW359:AW366"/>
    <mergeCell ref="AW474:AW484"/>
    <mergeCell ref="AT359:AT366"/>
    <mergeCell ref="AT466:AT473"/>
    <mergeCell ref="AV367:AV374"/>
    <mergeCell ref="AW367:AW374"/>
    <mergeCell ref="AX367:AX374"/>
    <mergeCell ref="AS390:AS416"/>
    <mergeCell ref="AT428:AT435"/>
    <mergeCell ref="AP474:AP484"/>
    <mergeCell ref="AR417:AR435"/>
    <mergeCell ref="AQ474:AQ492"/>
    <mergeCell ref="AR348:AR389"/>
    <mergeCell ref="AU466:AU473"/>
    <mergeCell ref="AV466:AV473"/>
    <mergeCell ref="AX253:AX263"/>
    <mergeCell ref="AQ253:AQ271"/>
    <mergeCell ref="AX310:AX320"/>
    <mergeCell ref="AW340:AW347"/>
    <mergeCell ref="AX340:AX347"/>
    <mergeCell ref="AT417:AT427"/>
    <mergeCell ref="AW348:AW358"/>
    <mergeCell ref="AX348:AX358"/>
    <mergeCell ref="AX447:AX454"/>
    <mergeCell ref="AU455:AU465"/>
    <mergeCell ref="AV455:AV465"/>
    <mergeCell ref="AX417:AX427"/>
    <mergeCell ref="AS455:AS473"/>
    <mergeCell ref="AT409:AT416"/>
    <mergeCell ref="X474:X484"/>
    <mergeCell ref="AU417:AU427"/>
    <mergeCell ref="AV417:AV427"/>
    <mergeCell ref="AW417:AW427"/>
    <mergeCell ref="AU382:AU389"/>
    <mergeCell ref="AV382:AV389"/>
    <mergeCell ref="AW382:AW389"/>
    <mergeCell ref="AX382:AX389"/>
    <mergeCell ref="AU390:AU400"/>
    <mergeCell ref="AV390:AV400"/>
    <mergeCell ref="AW390:AW400"/>
    <mergeCell ref="AX390:AX400"/>
    <mergeCell ref="AI417:AI435"/>
    <mergeCell ref="AL436:AL454"/>
    <mergeCell ref="AM474:AM492"/>
    <mergeCell ref="AN474:AN492"/>
    <mergeCell ref="AH436:AH454"/>
    <mergeCell ref="AI474:AI492"/>
    <mergeCell ref="AV139:AV149"/>
    <mergeCell ref="AW139:AW149"/>
    <mergeCell ref="AX139:AX149"/>
    <mergeCell ref="AV158:AV168"/>
    <mergeCell ref="AW158:AW168"/>
    <mergeCell ref="AU150:AU157"/>
    <mergeCell ref="AV264:AV271"/>
    <mergeCell ref="AW264:AW271"/>
    <mergeCell ref="AX264:AX271"/>
    <mergeCell ref="AU272:AU282"/>
    <mergeCell ref="AV272:AV282"/>
    <mergeCell ref="AW272:AW282"/>
    <mergeCell ref="AX272:AX282"/>
    <mergeCell ref="AU283:AU290"/>
    <mergeCell ref="AV283:AV290"/>
    <mergeCell ref="AW215:AW225"/>
    <mergeCell ref="AX215:AX225"/>
    <mergeCell ref="AU226:AU233"/>
    <mergeCell ref="AV226:AV233"/>
    <mergeCell ref="AW226:AW233"/>
    <mergeCell ref="AX226:AX233"/>
    <mergeCell ref="AU234:AU243"/>
    <mergeCell ref="AV234:AV243"/>
    <mergeCell ref="AW234:AW243"/>
    <mergeCell ref="AX234:AX243"/>
    <mergeCell ref="AU244:AU252"/>
    <mergeCell ref="AV244:AV252"/>
    <mergeCell ref="AW283:AW290"/>
    <mergeCell ref="AX283:AX290"/>
    <mergeCell ref="AU253:AU263"/>
    <mergeCell ref="AV253:AV263"/>
    <mergeCell ref="AW253:AW263"/>
    <mergeCell ref="AU82:AU100"/>
    <mergeCell ref="AV82:AV100"/>
    <mergeCell ref="AW82:AW100"/>
    <mergeCell ref="AX82:AX100"/>
    <mergeCell ref="AU101:AU111"/>
    <mergeCell ref="AU120:AU130"/>
    <mergeCell ref="AV120:AV130"/>
    <mergeCell ref="AV131:AV138"/>
    <mergeCell ref="AW120:AW130"/>
    <mergeCell ref="AW131:AW138"/>
    <mergeCell ref="AX120:AX130"/>
    <mergeCell ref="AX131:AX138"/>
    <mergeCell ref="AW244:AW252"/>
    <mergeCell ref="AX244:AX252"/>
    <mergeCell ref="AW177:AW187"/>
    <mergeCell ref="AX177:AX187"/>
    <mergeCell ref="AU188:AU195"/>
    <mergeCell ref="AV188:AV195"/>
    <mergeCell ref="AW188:AW195"/>
    <mergeCell ref="AX188:AX195"/>
    <mergeCell ref="AU196:AU206"/>
    <mergeCell ref="AV196:AV206"/>
    <mergeCell ref="AW196:AW206"/>
    <mergeCell ref="AX196:AX206"/>
    <mergeCell ref="AU207:AU214"/>
    <mergeCell ref="AV207:AV214"/>
    <mergeCell ref="AW207:AW214"/>
    <mergeCell ref="AX207:AX214"/>
    <mergeCell ref="AV150:AV157"/>
    <mergeCell ref="AW150:AW157"/>
    <mergeCell ref="AX150:AX157"/>
    <mergeCell ref="AU139:AU149"/>
    <mergeCell ref="Q234:Q244"/>
    <mergeCell ref="R234:R244"/>
    <mergeCell ref="V234:V244"/>
    <mergeCell ref="S245:S252"/>
    <mergeCell ref="R245:R252"/>
    <mergeCell ref="V245:V252"/>
    <mergeCell ref="AU25:AU35"/>
    <mergeCell ref="AV25:AV35"/>
    <mergeCell ref="AW25:AW35"/>
    <mergeCell ref="AX25:AX35"/>
    <mergeCell ref="AU36:AU43"/>
    <mergeCell ref="AV36:AV43"/>
    <mergeCell ref="AW36:AW43"/>
    <mergeCell ref="AX36:AX43"/>
    <mergeCell ref="AU112:AU119"/>
    <mergeCell ref="AV101:AV111"/>
    <mergeCell ref="AV112:AV119"/>
    <mergeCell ref="AW102:AW111"/>
    <mergeCell ref="AW112:AW119"/>
    <mergeCell ref="AX101:AX111"/>
    <mergeCell ref="AX112:AX119"/>
    <mergeCell ref="S241:S244"/>
    <mergeCell ref="T241:T244"/>
    <mergeCell ref="U241:U244"/>
    <mergeCell ref="AT226:AT233"/>
    <mergeCell ref="W215:W225"/>
    <mergeCell ref="X215:X225"/>
    <mergeCell ref="Y215:Y225"/>
    <mergeCell ref="Z215:Z225"/>
    <mergeCell ref="AA215:AA233"/>
    <mergeCell ref="AB215:AB225"/>
    <mergeCell ref="AC215:AC225"/>
    <mergeCell ref="A234:A252"/>
    <mergeCell ref="B234:B252"/>
    <mergeCell ref="C234:C242"/>
    <mergeCell ref="D234:D242"/>
    <mergeCell ref="E234:E252"/>
    <mergeCell ref="F234:F252"/>
    <mergeCell ref="G234:G244"/>
    <mergeCell ref="H234:H252"/>
    <mergeCell ref="I234:I252"/>
    <mergeCell ref="J234:J252"/>
    <mergeCell ref="M234:M252"/>
    <mergeCell ref="N234:N252"/>
    <mergeCell ref="O234:O252"/>
    <mergeCell ref="P234:P252"/>
    <mergeCell ref="C224:C233"/>
    <mergeCell ref="D224:D233"/>
    <mergeCell ref="G226:G233"/>
    <mergeCell ref="AP226:AP233"/>
    <mergeCell ref="AH215:AH233"/>
    <mergeCell ref="AI215:AI233"/>
    <mergeCell ref="AH101:AH119"/>
    <mergeCell ref="AH196:AH214"/>
    <mergeCell ref="AG139:AG157"/>
    <mergeCell ref="AI139:AI157"/>
    <mergeCell ref="AI158:AI176"/>
    <mergeCell ref="AP131:AP138"/>
    <mergeCell ref="AJ215:AJ233"/>
    <mergeCell ref="AP120:AP130"/>
    <mergeCell ref="AP139:AP149"/>
    <mergeCell ref="AJ139:AJ157"/>
    <mergeCell ref="AI120:AI138"/>
    <mergeCell ref="AK139:AK157"/>
    <mergeCell ref="AP188:AP195"/>
    <mergeCell ref="H215:H233"/>
    <mergeCell ref="I215:I233"/>
    <mergeCell ref="J215:J233"/>
    <mergeCell ref="M215:M233"/>
    <mergeCell ref="N215:N233"/>
    <mergeCell ref="P215:P233"/>
    <mergeCell ref="AL215:AL233"/>
    <mergeCell ref="AM215:AM233"/>
    <mergeCell ref="AP101:AP111"/>
    <mergeCell ref="AG112:AG119"/>
    <mergeCell ref="Q226:Q233"/>
    <mergeCell ref="R226:R233"/>
    <mergeCell ref="AA196:AA214"/>
    <mergeCell ref="S222:S225"/>
    <mergeCell ref="T222:T225"/>
    <mergeCell ref="U222:U225"/>
    <mergeCell ref="AQ234:AQ252"/>
    <mergeCell ref="AQ196:AQ214"/>
    <mergeCell ref="AQ215:AQ233"/>
    <mergeCell ref="AI348:AI389"/>
    <mergeCell ref="AE390:AE400"/>
    <mergeCell ref="AF272:AF282"/>
    <mergeCell ref="AG253:AG263"/>
    <mergeCell ref="AG264:AG271"/>
    <mergeCell ref="AF283:AF290"/>
    <mergeCell ref="AG348:AG358"/>
    <mergeCell ref="AP272:AP282"/>
    <mergeCell ref="AQ272:AQ290"/>
    <mergeCell ref="AG272:AG282"/>
    <mergeCell ref="AG283:AG290"/>
    <mergeCell ref="AM291:AM309"/>
    <mergeCell ref="AN291:AN309"/>
    <mergeCell ref="AO291:AO309"/>
    <mergeCell ref="AP340:AP347"/>
    <mergeCell ref="AP329:AP339"/>
    <mergeCell ref="AH291:AH309"/>
    <mergeCell ref="AI291:AI309"/>
    <mergeCell ref="AL310:AL328"/>
    <mergeCell ref="AM310:AM328"/>
    <mergeCell ref="AI310:AI328"/>
    <mergeCell ref="AN215:AN233"/>
    <mergeCell ref="AO215:AO233"/>
    <mergeCell ref="AP215:AP225"/>
    <mergeCell ref="AL196:AL214"/>
    <mergeCell ref="AM196:AM214"/>
    <mergeCell ref="AN196:AN214"/>
    <mergeCell ref="AP207:AP214"/>
    <mergeCell ref="AP196:AP206"/>
    <mergeCell ref="AO196:AO214"/>
    <mergeCell ref="AH177:AH195"/>
    <mergeCell ref="AG207:AG214"/>
    <mergeCell ref="AF188:AF195"/>
    <mergeCell ref="AG188:AG195"/>
    <mergeCell ref="AI177:AI195"/>
    <mergeCell ref="AF226:AF233"/>
    <mergeCell ref="AG226:AG233"/>
    <mergeCell ref="AE382:AE389"/>
    <mergeCell ref="AF409:AF416"/>
    <mergeCell ref="AM348:AM389"/>
    <mergeCell ref="AF359:AF366"/>
    <mergeCell ref="AB234:AB244"/>
    <mergeCell ref="AC234:AC244"/>
    <mergeCell ref="AB196:AB206"/>
    <mergeCell ref="AB207:AB214"/>
    <mergeCell ref="AD215:AD225"/>
    <mergeCell ref="AK234:AK252"/>
    <mergeCell ref="AH474:AH492"/>
    <mergeCell ref="AD493:AD503"/>
    <mergeCell ref="AT367:AT372"/>
    <mergeCell ref="AT373:AT374"/>
    <mergeCell ref="AB382:AB389"/>
    <mergeCell ref="AF390:AF400"/>
    <mergeCell ref="AF367:AF374"/>
    <mergeCell ref="AG367:AG374"/>
    <mergeCell ref="AC390:AC400"/>
    <mergeCell ref="AG474:AG484"/>
    <mergeCell ref="AD340:AD347"/>
    <mergeCell ref="AC310:AC320"/>
    <mergeCell ref="AD310:AD320"/>
    <mergeCell ref="AG359:AG366"/>
    <mergeCell ref="AE348:AE358"/>
    <mergeCell ref="AC504:AC511"/>
    <mergeCell ref="AF321:AF328"/>
    <mergeCell ref="AO436:AO454"/>
    <mergeCell ref="AB474:AB484"/>
    <mergeCell ref="AC474:AC484"/>
    <mergeCell ref="AD474:AD484"/>
    <mergeCell ref="AE474:AE484"/>
    <mergeCell ref="AG455:AG465"/>
    <mergeCell ref="AF436:AF446"/>
    <mergeCell ref="AF447:AF454"/>
    <mergeCell ref="AB504:AB511"/>
    <mergeCell ref="AK493:AK511"/>
    <mergeCell ref="AJ474:AJ492"/>
    <mergeCell ref="AI455:AI473"/>
    <mergeCell ref="AK474:AK492"/>
    <mergeCell ref="AL474:AL492"/>
    <mergeCell ref="AN417:AN435"/>
    <mergeCell ref="AP417:AP427"/>
    <mergeCell ref="AQ390:AQ416"/>
    <mergeCell ref="AP367:AP389"/>
    <mergeCell ref="AT348:AT353"/>
    <mergeCell ref="AT354:AT358"/>
    <mergeCell ref="AU310:AU320"/>
    <mergeCell ref="AK329:AK347"/>
    <mergeCell ref="AG428:AG435"/>
    <mergeCell ref="AF329:AF339"/>
    <mergeCell ref="AC382:AC389"/>
    <mergeCell ref="AC329:AC339"/>
    <mergeCell ref="AG329:AG339"/>
    <mergeCell ref="AH329:AH347"/>
    <mergeCell ref="AL329:AL347"/>
    <mergeCell ref="AG291:AG301"/>
    <mergeCell ref="AP283:AP290"/>
    <mergeCell ref="AK390:AK416"/>
    <mergeCell ref="AO329:AO347"/>
    <mergeCell ref="AF310:AF320"/>
    <mergeCell ref="AE401:AE408"/>
    <mergeCell ref="AC409:AC416"/>
    <mergeCell ref="AD417:AD427"/>
    <mergeCell ref="AG417:AG427"/>
    <mergeCell ref="AG382:AG389"/>
    <mergeCell ref="AD409:AD416"/>
    <mergeCell ref="AD428:AD435"/>
    <mergeCell ref="AE409:AE416"/>
    <mergeCell ref="AT329:AT339"/>
    <mergeCell ref="AP310:AP320"/>
    <mergeCell ref="AI329:AI347"/>
    <mergeCell ref="AF340:AF347"/>
    <mergeCell ref="T279:T282"/>
    <mergeCell ref="U279:U282"/>
    <mergeCell ref="AV348:AV358"/>
    <mergeCell ref="AQ436:AQ454"/>
    <mergeCell ref="AR436:AR454"/>
    <mergeCell ref="AP455:AP465"/>
    <mergeCell ref="AU340:AU347"/>
    <mergeCell ref="AV340:AV347"/>
    <mergeCell ref="AS348:AS389"/>
    <mergeCell ref="AG310:AG320"/>
    <mergeCell ref="AG321:AG328"/>
    <mergeCell ref="AU359:AU366"/>
    <mergeCell ref="AT455:AT465"/>
    <mergeCell ref="AG436:AG446"/>
    <mergeCell ref="AT390:AT400"/>
    <mergeCell ref="AL348:AL389"/>
    <mergeCell ref="AU367:AU374"/>
    <mergeCell ref="AI436:AI454"/>
    <mergeCell ref="AU436:AU445"/>
    <mergeCell ref="AV436:AV445"/>
    <mergeCell ref="AU348:AU358"/>
    <mergeCell ref="AP348:AP366"/>
    <mergeCell ref="AP390:AP408"/>
    <mergeCell ref="AU428:AU435"/>
    <mergeCell ref="AV428:AV435"/>
    <mergeCell ref="AO390:AO416"/>
    <mergeCell ref="AP409:AP416"/>
    <mergeCell ref="AK348:AK389"/>
    <mergeCell ref="X272:X282"/>
    <mergeCell ref="Y272:Y282"/>
    <mergeCell ref="Z272:Z282"/>
    <mergeCell ref="Z283:Z290"/>
    <mergeCell ref="AA272:AA290"/>
    <mergeCell ref="AJ291:AJ309"/>
    <mergeCell ref="O272:O290"/>
    <mergeCell ref="AE310:AE320"/>
    <mergeCell ref="AP291:AP301"/>
    <mergeCell ref="AW291:AW301"/>
    <mergeCell ref="AR291:AR309"/>
    <mergeCell ref="AX291:AX301"/>
    <mergeCell ref="AU321:AU328"/>
    <mergeCell ref="AV321:AV328"/>
    <mergeCell ref="AW321:AW328"/>
    <mergeCell ref="AX321:AX328"/>
    <mergeCell ref="AT340:AT347"/>
    <mergeCell ref="AU302:AU309"/>
    <mergeCell ref="AU329:AU339"/>
    <mergeCell ref="AS310:AS328"/>
    <mergeCell ref="AT302:AT309"/>
    <mergeCell ref="AV329:AV339"/>
    <mergeCell ref="AW329:AW339"/>
    <mergeCell ref="AX329:AX339"/>
    <mergeCell ref="AT291:AT301"/>
    <mergeCell ref="AP302:AP309"/>
    <mergeCell ref="AR310:AR328"/>
    <mergeCell ref="AQ291:AQ309"/>
    <mergeCell ref="AV310:AV320"/>
    <mergeCell ref="AW310:AW320"/>
    <mergeCell ref="AR329:AR347"/>
    <mergeCell ref="AS329:AS347"/>
    <mergeCell ref="AW302:AW309"/>
    <mergeCell ref="AX302:AX309"/>
    <mergeCell ref="AU291:AU301"/>
    <mergeCell ref="AV291:AV301"/>
    <mergeCell ref="AV302:AV309"/>
    <mergeCell ref="AF302:AF309"/>
    <mergeCell ref="AG302:AG309"/>
    <mergeCell ref="AT283:AT290"/>
    <mergeCell ref="AS272:AS290"/>
    <mergeCell ref="AH272:AH290"/>
    <mergeCell ref="AO272:AO290"/>
    <mergeCell ref="AJ310:AJ328"/>
    <mergeCell ref="AK310:AK328"/>
    <mergeCell ref="AL272:AL290"/>
    <mergeCell ref="AT321:AT328"/>
    <mergeCell ref="AK272:AK290"/>
    <mergeCell ref="AJ272:AJ290"/>
    <mergeCell ref="AI272:AI290"/>
    <mergeCell ref="AS291:AS309"/>
    <mergeCell ref="M272:M290"/>
    <mergeCell ref="G321:G328"/>
    <mergeCell ref="AC291:AC301"/>
    <mergeCell ref="AD291:AD301"/>
    <mergeCell ref="AE291:AE301"/>
    <mergeCell ref="AR272:AR290"/>
    <mergeCell ref="AT272:AT282"/>
    <mergeCell ref="AN272:AN290"/>
    <mergeCell ref="AO310:AO328"/>
    <mergeCell ref="AQ310:AQ328"/>
    <mergeCell ref="R283:R290"/>
    <mergeCell ref="W272:W282"/>
    <mergeCell ref="V310:V320"/>
    <mergeCell ref="Q310:Q320"/>
    <mergeCell ref="AC302:AC309"/>
    <mergeCell ref="AD302:AD309"/>
    <mergeCell ref="Q283:Q290"/>
    <mergeCell ref="AB283:AB290"/>
    <mergeCell ref="Q272:Q282"/>
    <mergeCell ref="W283:W290"/>
    <mergeCell ref="S298:S301"/>
    <mergeCell ref="AP321:AP328"/>
    <mergeCell ref="AF291:AF301"/>
    <mergeCell ref="T298:T301"/>
    <mergeCell ref="M310:M328"/>
    <mergeCell ref="J310:J328"/>
    <mergeCell ref="AB310:AB320"/>
    <mergeCell ref="R291:R301"/>
    <mergeCell ref="S317:S320"/>
    <mergeCell ref="S279:S282"/>
    <mergeCell ref="Y283:Y290"/>
    <mergeCell ref="V272:V282"/>
    <mergeCell ref="AG401:AG408"/>
    <mergeCell ref="AA329:AA347"/>
    <mergeCell ref="V367:V374"/>
    <mergeCell ref="W367:W374"/>
    <mergeCell ref="X367:X374"/>
    <mergeCell ref="W382:W389"/>
    <mergeCell ref="R382:R389"/>
    <mergeCell ref="W359:W366"/>
    <mergeCell ref="X390:X400"/>
    <mergeCell ref="V382:V389"/>
    <mergeCell ref="W401:W408"/>
    <mergeCell ref="H348:H389"/>
    <mergeCell ref="G382:G389"/>
    <mergeCell ref="B329:B347"/>
    <mergeCell ref="E329:E347"/>
    <mergeCell ref="F329:F347"/>
    <mergeCell ref="O329:O347"/>
    <mergeCell ref="P329:P347"/>
    <mergeCell ref="Q329:Q339"/>
    <mergeCell ref="U355:U358"/>
    <mergeCell ref="G401:G408"/>
    <mergeCell ref="R401:R408"/>
    <mergeCell ref="G359:G366"/>
    <mergeCell ref="AB329:AB339"/>
    <mergeCell ref="Y401:Y408"/>
    <mergeCell ref="W390:W400"/>
    <mergeCell ref="V401:V408"/>
    <mergeCell ref="Z367:Z374"/>
    <mergeCell ref="Q382:Q389"/>
    <mergeCell ref="AG340:AG347"/>
    <mergeCell ref="D348:D360"/>
    <mergeCell ref="I310:I328"/>
    <mergeCell ref="P310:P328"/>
    <mergeCell ref="J291:J309"/>
    <mergeCell ref="G291:G301"/>
    <mergeCell ref="A390:A416"/>
    <mergeCell ref="F348:F389"/>
    <mergeCell ref="AB348:AB358"/>
    <mergeCell ref="AB359:AB366"/>
    <mergeCell ref="B390:B416"/>
    <mergeCell ref="E390:E416"/>
    <mergeCell ref="R340:R347"/>
    <mergeCell ref="W340:W347"/>
    <mergeCell ref="T336:T339"/>
    <mergeCell ref="U336:U339"/>
    <mergeCell ref="J329:J347"/>
    <mergeCell ref="M329:M347"/>
    <mergeCell ref="S336:S339"/>
    <mergeCell ref="F390:F416"/>
    <mergeCell ref="AE302:AE309"/>
    <mergeCell ref="AB321:AB328"/>
    <mergeCell ref="AA291:AA309"/>
    <mergeCell ref="AC401:AC408"/>
    <mergeCell ref="AD401:AD408"/>
    <mergeCell ref="V409:V416"/>
    <mergeCell ref="W409:W416"/>
    <mergeCell ref="X409:X416"/>
    <mergeCell ref="Z409:Z416"/>
    <mergeCell ref="Q340:Q347"/>
    <mergeCell ref="Y340:Y347"/>
    <mergeCell ref="B348:B389"/>
    <mergeCell ref="V283:V290"/>
    <mergeCell ref="R272:R282"/>
    <mergeCell ref="N272:N290"/>
    <mergeCell ref="H291:H309"/>
    <mergeCell ref="H310:H328"/>
    <mergeCell ref="H272:H290"/>
    <mergeCell ref="I272:I290"/>
    <mergeCell ref="I291:I309"/>
    <mergeCell ref="G283:G290"/>
    <mergeCell ref="J272:J290"/>
    <mergeCell ref="AQ348:AQ389"/>
    <mergeCell ref="X348:X358"/>
    <mergeCell ref="R367:R374"/>
    <mergeCell ref="AQ329:AQ347"/>
    <mergeCell ref="A329:A347"/>
    <mergeCell ref="Z329:Z339"/>
    <mergeCell ref="X340:X347"/>
    <mergeCell ref="G348:G358"/>
    <mergeCell ref="X359:X366"/>
    <mergeCell ref="Z382:Z389"/>
    <mergeCell ref="AA348:AA389"/>
    <mergeCell ref="G340:G347"/>
    <mergeCell ref="I329:I347"/>
    <mergeCell ref="Z348:Z358"/>
    <mergeCell ref="S355:S358"/>
    <mergeCell ref="T355:T358"/>
    <mergeCell ref="Q375:Q381"/>
    <mergeCell ref="R375:R381"/>
    <mergeCell ref="V375:V381"/>
    <mergeCell ref="W375:W381"/>
    <mergeCell ref="Q359:Q366"/>
    <mergeCell ref="C338:C347"/>
    <mergeCell ref="A348:A389"/>
    <mergeCell ref="AO455:AO473"/>
    <mergeCell ref="AH455:AH473"/>
    <mergeCell ref="X447:X454"/>
    <mergeCell ref="Z455:Z465"/>
    <mergeCell ref="AF348:AF358"/>
    <mergeCell ref="AT310:AT320"/>
    <mergeCell ref="AN310:AN328"/>
    <mergeCell ref="R310:R320"/>
    <mergeCell ref="R321:R328"/>
    <mergeCell ref="N310:N328"/>
    <mergeCell ref="T317:T320"/>
    <mergeCell ref="AS436:AS454"/>
    <mergeCell ref="Z401:Z408"/>
    <mergeCell ref="AT401:AT408"/>
    <mergeCell ref="AT447:AT454"/>
    <mergeCell ref="AJ417:AJ435"/>
    <mergeCell ref="AA436:AA454"/>
    <mergeCell ref="AT436:AT446"/>
    <mergeCell ref="AI390:AI416"/>
    <mergeCell ref="AH310:AH328"/>
    <mergeCell ref="Y329:Y339"/>
    <mergeCell ref="AH348:AH389"/>
    <mergeCell ref="AQ417:AQ435"/>
    <mergeCell ref="AB428:AB435"/>
    <mergeCell ref="AC428:AC435"/>
    <mergeCell ref="AJ329:AJ347"/>
    <mergeCell ref="Z390:Z400"/>
    <mergeCell ref="N329:N347"/>
    <mergeCell ref="Q401:Q416"/>
    <mergeCell ref="AM329:AM347"/>
    <mergeCell ref="AN329:AN347"/>
    <mergeCell ref="AL455:AL473"/>
    <mergeCell ref="Q428:Q435"/>
    <mergeCell ref="I417:I435"/>
    <mergeCell ref="H417:H435"/>
    <mergeCell ref="G447:G454"/>
    <mergeCell ref="Q436:Q446"/>
    <mergeCell ref="H436:H454"/>
    <mergeCell ref="Q447:Q454"/>
    <mergeCell ref="AE428:AE435"/>
    <mergeCell ref="Z417:Z427"/>
    <mergeCell ref="AB455:AB465"/>
    <mergeCell ref="U462:U465"/>
    <mergeCell ref="R455:R465"/>
    <mergeCell ref="X417:X427"/>
    <mergeCell ref="S424:S427"/>
    <mergeCell ref="AF417:AF427"/>
    <mergeCell ref="AK417:AK435"/>
    <mergeCell ref="W455:W465"/>
    <mergeCell ref="X455:X465"/>
    <mergeCell ref="AE417:AE427"/>
    <mergeCell ref="Y455:Y465"/>
    <mergeCell ref="AC466:AC473"/>
    <mergeCell ref="A291:A309"/>
    <mergeCell ref="R329:R339"/>
    <mergeCell ref="Y302:Y309"/>
    <mergeCell ref="G302:G309"/>
    <mergeCell ref="Q302:Q309"/>
    <mergeCell ref="R302:R309"/>
    <mergeCell ref="V302:V309"/>
    <mergeCell ref="W302:W309"/>
    <mergeCell ref="X302:X309"/>
    <mergeCell ref="AB340:AB347"/>
    <mergeCell ref="O310:O328"/>
    <mergeCell ref="C319:C328"/>
    <mergeCell ref="C310:C318"/>
    <mergeCell ref="AA310:AA328"/>
    <mergeCell ref="W321:W328"/>
    <mergeCell ref="Z340:Z347"/>
    <mergeCell ref="F310:F328"/>
    <mergeCell ref="Z302:Z309"/>
    <mergeCell ref="B310:B328"/>
    <mergeCell ref="E310:E328"/>
    <mergeCell ref="M291:M309"/>
    <mergeCell ref="P291:P309"/>
    <mergeCell ref="N291:N309"/>
    <mergeCell ref="X329:X339"/>
    <mergeCell ref="G329:G339"/>
    <mergeCell ref="Q291:Q301"/>
    <mergeCell ref="H329:H347"/>
    <mergeCell ref="A310:A328"/>
    <mergeCell ref="O291:O309"/>
    <mergeCell ref="V291:V301"/>
    <mergeCell ref="W291:W301"/>
    <mergeCell ref="Q321:Q328"/>
    <mergeCell ref="AJ348:AJ389"/>
    <mergeCell ref="AL417:AL435"/>
    <mergeCell ref="W466:W473"/>
    <mergeCell ref="X466:X473"/>
    <mergeCell ref="Y466:Y473"/>
    <mergeCell ref="AF466:AF473"/>
    <mergeCell ref="AD466:AD473"/>
    <mergeCell ref="D329:D337"/>
    <mergeCell ref="C300:C309"/>
    <mergeCell ref="D300:D309"/>
    <mergeCell ref="D319:D328"/>
    <mergeCell ref="C361:C389"/>
    <mergeCell ref="C291:C299"/>
    <mergeCell ref="D361:D389"/>
    <mergeCell ref="C390:C402"/>
    <mergeCell ref="D390:D402"/>
    <mergeCell ref="D291:D299"/>
    <mergeCell ref="G409:G416"/>
    <mergeCell ref="AA417:AA435"/>
    <mergeCell ref="AC455:AC465"/>
    <mergeCell ref="AD455:AD465"/>
    <mergeCell ref="AC340:AC347"/>
    <mergeCell ref="E436:E454"/>
    <mergeCell ref="E455:E473"/>
    <mergeCell ref="F455:F473"/>
    <mergeCell ref="G455:G465"/>
    <mergeCell ref="H455:H473"/>
    <mergeCell ref="J455:J473"/>
    <mergeCell ref="V466:V473"/>
    <mergeCell ref="Y447:Y454"/>
    <mergeCell ref="Y436:Y446"/>
    <mergeCell ref="Z436:Z446"/>
    <mergeCell ref="AD359:AD366"/>
    <mergeCell ref="AE359:AE366"/>
    <mergeCell ref="V428:V435"/>
    <mergeCell ref="W428:W435"/>
    <mergeCell ref="X428:X435"/>
    <mergeCell ref="Y428:Y435"/>
    <mergeCell ref="T424:T427"/>
    <mergeCell ref="U424:U427"/>
    <mergeCell ref="Z428:Z435"/>
    <mergeCell ref="W417:W427"/>
    <mergeCell ref="X375:X381"/>
    <mergeCell ref="Y375:Y381"/>
    <mergeCell ref="T409:T416"/>
    <mergeCell ref="B291:B309"/>
    <mergeCell ref="C329:C337"/>
    <mergeCell ref="X436:X446"/>
    <mergeCell ref="R436:R446"/>
    <mergeCell ref="S443:S446"/>
    <mergeCell ref="T443:T446"/>
    <mergeCell ref="U443:U446"/>
    <mergeCell ref="V436:V446"/>
    <mergeCell ref="B436:B454"/>
    <mergeCell ref="G310:G320"/>
    <mergeCell ref="Y382:Y389"/>
    <mergeCell ref="X321:X328"/>
    <mergeCell ref="Y310:Y320"/>
    <mergeCell ref="W310:W320"/>
    <mergeCell ref="V321:V328"/>
    <mergeCell ref="AD329:AD339"/>
    <mergeCell ref="AE329:AE339"/>
    <mergeCell ref="U298:U301"/>
    <mergeCell ref="AB417:AB427"/>
    <mergeCell ref="AC417:AC427"/>
    <mergeCell ref="AE340:AE347"/>
    <mergeCell ref="AB390:AB400"/>
    <mergeCell ref="AD390:AD400"/>
    <mergeCell ref="AG466:AG473"/>
    <mergeCell ref="AE455:AE465"/>
    <mergeCell ref="AE466:AE473"/>
    <mergeCell ref="R409:R416"/>
    <mergeCell ref="AK291:AK309"/>
    <mergeCell ref="X310:X320"/>
    <mergeCell ref="R359:R366"/>
    <mergeCell ref="AB447:AB454"/>
    <mergeCell ref="AC447:AC454"/>
    <mergeCell ref="AD447:AD454"/>
    <mergeCell ref="U317:U320"/>
    <mergeCell ref="Z321:Z328"/>
    <mergeCell ref="T401:T408"/>
    <mergeCell ref="V359:V366"/>
    <mergeCell ref="X291:X301"/>
    <mergeCell ref="Y291:Y301"/>
    <mergeCell ref="Z291:Z301"/>
    <mergeCell ref="V329:V339"/>
    <mergeCell ref="W329:W339"/>
    <mergeCell ref="R390:R400"/>
    <mergeCell ref="AB291:AB301"/>
    <mergeCell ref="AB302:AB309"/>
    <mergeCell ref="B474:B492"/>
    <mergeCell ref="W485:W492"/>
    <mergeCell ref="X485:X492"/>
    <mergeCell ref="AR493:AR511"/>
    <mergeCell ref="AD485:AD492"/>
    <mergeCell ref="AE485:AE492"/>
    <mergeCell ref="AE493:AE503"/>
    <mergeCell ref="D310:D318"/>
    <mergeCell ref="AT523:AT530"/>
    <mergeCell ref="AQ512:AQ530"/>
    <mergeCell ref="AR512:AR530"/>
    <mergeCell ref="AS512:AS530"/>
    <mergeCell ref="AP523:AP530"/>
    <mergeCell ref="Q512:Q522"/>
    <mergeCell ref="R512:R522"/>
    <mergeCell ref="V512:V522"/>
    <mergeCell ref="W512:W522"/>
    <mergeCell ref="X512:X522"/>
    <mergeCell ref="AP512:AP522"/>
    <mergeCell ref="AA512:AA530"/>
    <mergeCell ref="AF512:AF530"/>
    <mergeCell ref="S500:S503"/>
    <mergeCell ref="T500:T503"/>
    <mergeCell ref="U500:U503"/>
    <mergeCell ref="AE512:AE522"/>
    <mergeCell ref="AE367:AE374"/>
    <mergeCell ref="W474:W484"/>
    <mergeCell ref="Z375:Z381"/>
    <mergeCell ref="S401:S408"/>
    <mergeCell ref="L382:L389"/>
    <mergeCell ref="E348:E389"/>
    <mergeCell ref="Y359:Y366"/>
    <mergeCell ref="A474:A492"/>
    <mergeCell ref="A455:A473"/>
    <mergeCell ref="B455:B473"/>
    <mergeCell ref="G390:G400"/>
    <mergeCell ref="J436:J454"/>
    <mergeCell ref="M436:M454"/>
    <mergeCell ref="AJ455:AJ473"/>
    <mergeCell ref="Q493:Q503"/>
    <mergeCell ref="Y512:Y522"/>
    <mergeCell ref="G523:G530"/>
    <mergeCell ref="Q523:Q530"/>
    <mergeCell ref="R523:R530"/>
    <mergeCell ref="V523:V530"/>
    <mergeCell ref="W523:W530"/>
    <mergeCell ref="X523:X530"/>
    <mergeCell ref="Y523:Y530"/>
    <mergeCell ref="Z523:Z530"/>
    <mergeCell ref="A436:A454"/>
    <mergeCell ref="M455:M473"/>
    <mergeCell ref="F436:F454"/>
    <mergeCell ref="V447:V454"/>
    <mergeCell ref="W436:W446"/>
    <mergeCell ref="M512:M530"/>
    <mergeCell ref="N512:N530"/>
    <mergeCell ref="O512:O530"/>
    <mergeCell ref="P512:P530"/>
    <mergeCell ref="H390:H416"/>
    <mergeCell ref="L409:L416"/>
    <mergeCell ref="V455:V465"/>
    <mergeCell ref="AC485:AC492"/>
    <mergeCell ref="X401:X408"/>
    <mergeCell ref="AE436:AE446"/>
    <mergeCell ref="G474:G484"/>
    <mergeCell ref="H474:H492"/>
    <mergeCell ref="J474:J492"/>
    <mergeCell ref="J390:J416"/>
    <mergeCell ref="AD382:AD389"/>
    <mergeCell ref="AC348:AC358"/>
    <mergeCell ref="AD348:AD358"/>
    <mergeCell ref="AA455:AA473"/>
    <mergeCell ref="G367:G374"/>
    <mergeCell ref="R348:R358"/>
    <mergeCell ref="V348:V358"/>
    <mergeCell ref="X382:X389"/>
    <mergeCell ref="Y409:Y416"/>
    <mergeCell ref="Y348:Y358"/>
    <mergeCell ref="AA390:AA416"/>
    <mergeCell ref="N348:N389"/>
    <mergeCell ref="Z359:Z366"/>
    <mergeCell ref="W348:W358"/>
    <mergeCell ref="Y417:Y427"/>
    <mergeCell ref="U447:U454"/>
    <mergeCell ref="S466:S473"/>
    <mergeCell ref="T466:T473"/>
    <mergeCell ref="U466:U473"/>
    <mergeCell ref="T397:T400"/>
    <mergeCell ref="M348:M389"/>
    <mergeCell ref="N455:N473"/>
    <mergeCell ref="G436:G446"/>
    <mergeCell ref="Q455:Q465"/>
    <mergeCell ref="Y367:Y374"/>
    <mergeCell ref="Q367:Q374"/>
    <mergeCell ref="J417:J435"/>
    <mergeCell ref="M417:M435"/>
    <mergeCell ref="AP466:AP473"/>
    <mergeCell ref="AR390:AR416"/>
    <mergeCell ref="O348:O389"/>
    <mergeCell ref="P348:P389"/>
    <mergeCell ref="Q348:Q358"/>
    <mergeCell ref="AN348:AN389"/>
    <mergeCell ref="AO348:AO389"/>
    <mergeCell ref="AB436:AB446"/>
    <mergeCell ref="AC436:AC446"/>
    <mergeCell ref="AT474:AT484"/>
    <mergeCell ref="AF485:AF492"/>
    <mergeCell ref="M493:M511"/>
    <mergeCell ref="V417:V427"/>
    <mergeCell ref="K382:K389"/>
    <mergeCell ref="AL493:AL511"/>
    <mergeCell ref="AM493:AM511"/>
    <mergeCell ref="AN493:AN511"/>
    <mergeCell ref="AH417:AH435"/>
    <mergeCell ref="W493:W503"/>
    <mergeCell ref="AF428:AF435"/>
    <mergeCell ref="AG447:AG454"/>
    <mergeCell ref="AP436:AP446"/>
    <mergeCell ref="AM455:AM473"/>
    <mergeCell ref="AF455:AF465"/>
    <mergeCell ref="AK455:AK473"/>
    <mergeCell ref="U409:U416"/>
    <mergeCell ref="AP447:AP454"/>
    <mergeCell ref="AN455:AN473"/>
    <mergeCell ref="AH493:AH511"/>
    <mergeCell ref="AF493:AF511"/>
    <mergeCell ref="V493:V503"/>
    <mergeCell ref="V474:V484"/>
    <mergeCell ref="Z512:Z522"/>
    <mergeCell ref="AE447:AE454"/>
    <mergeCell ref="AB466:AB473"/>
    <mergeCell ref="Z466:Z473"/>
    <mergeCell ref="AB512:AB522"/>
    <mergeCell ref="AC512:AC522"/>
    <mergeCell ref="AD512:AD522"/>
    <mergeCell ref="AB493:AB503"/>
    <mergeCell ref="AC523:AC530"/>
    <mergeCell ref="AD523:AD530"/>
    <mergeCell ref="S504:S511"/>
    <mergeCell ref="V485:V492"/>
    <mergeCell ref="R504:R511"/>
    <mergeCell ref="I493:I511"/>
    <mergeCell ref="AG485:AG492"/>
    <mergeCell ref="R493:R503"/>
    <mergeCell ref="AB485:AB492"/>
    <mergeCell ref="R447:R454"/>
    <mergeCell ref="W447:W454"/>
    <mergeCell ref="AD504:AD511"/>
    <mergeCell ref="AE504:AE511"/>
    <mergeCell ref="AG493:AG511"/>
    <mergeCell ref="AF474:AF484"/>
    <mergeCell ref="AE523:AE530"/>
    <mergeCell ref="C474:C482"/>
    <mergeCell ref="AT512:AT522"/>
    <mergeCell ref="S519:S522"/>
    <mergeCell ref="T519:T522"/>
    <mergeCell ref="U519:U522"/>
    <mergeCell ref="P474:P492"/>
    <mergeCell ref="AL291:AL309"/>
    <mergeCell ref="AI512:AI530"/>
    <mergeCell ref="AJ512:AJ530"/>
    <mergeCell ref="AK512:AK530"/>
    <mergeCell ref="AL512:AL530"/>
    <mergeCell ref="Y485:Y492"/>
    <mergeCell ref="Z485:Z492"/>
    <mergeCell ref="Q474:Q484"/>
    <mergeCell ref="R474:R484"/>
    <mergeCell ref="AS474:AS492"/>
    <mergeCell ref="AS417:AS427"/>
    <mergeCell ref="AS428:AS435"/>
    <mergeCell ref="E291:E309"/>
    <mergeCell ref="F291:F309"/>
    <mergeCell ref="R417:R427"/>
    <mergeCell ref="O417:O435"/>
    <mergeCell ref="Q417:Q427"/>
    <mergeCell ref="J348:J389"/>
    <mergeCell ref="I348:I389"/>
    <mergeCell ref="S397:S400"/>
    <mergeCell ref="AO512:AO530"/>
    <mergeCell ref="AG512:AG530"/>
    <mergeCell ref="AH512:AH530"/>
    <mergeCell ref="T462:T465"/>
    <mergeCell ref="O455:O473"/>
    <mergeCell ref="P455:P473"/>
    <mergeCell ref="C272:C280"/>
    <mergeCell ref="D272:D280"/>
    <mergeCell ref="D281:D290"/>
    <mergeCell ref="AM272:AM290"/>
    <mergeCell ref="AT196:AT206"/>
    <mergeCell ref="AG196:AG206"/>
    <mergeCell ref="Z196:Z206"/>
    <mergeCell ref="R196:R206"/>
    <mergeCell ref="G264:G271"/>
    <mergeCell ref="Q264:Q271"/>
    <mergeCell ref="R264:R271"/>
    <mergeCell ref="V264:V271"/>
    <mergeCell ref="W264:W271"/>
    <mergeCell ref="X264:X271"/>
    <mergeCell ref="AT253:AT263"/>
    <mergeCell ref="AP264:AP271"/>
    <mergeCell ref="AT264:AT271"/>
    <mergeCell ref="AN253:AN271"/>
    <mergeCell ref="S260:S263"/>
    <mergeCell ref="T260:T263"/>
    <mergeCell ref="U260:U263"/>
    <mergeCell ref="C253:C261"/>
    <mergeCell ref="D253:D261"/>
    <mergeCell ref="C262:C271"/>
    <mergeCell ref="D262:D271"/>
    <mergeCell ref="I253:I271"/>
    <mergeCell ref="R253:R263"/>
    <mergeCell ref="V253:V263"/>
    <mergeCell ref="AJ253:AJ271"/>
    <mergeCell ref="AK196:AK214"/>
    <mergeCell ref="S203:S206"/>
    <mergeCell ref="AC207:AC214"/>
    <mergeCell ref="D215:D223"/>
    <mergeCell ref="V196:V206"/>
    <mergeCell ref="AI196:AI214"/>
    <mergeCell ref="AF207:AF214"/>
    <mergeCell ref="AF196:AF206"/>
    <mergeCell ref="AJ196:AJ214"/>
    <mergeCell ref="AD264:AD271"/>
    <mergeCell ref="AE264:AE271"/>
    <mergeCell ref="AF253:AF263"/>
    <mergeCell ref="AE215:AE225"/>
    <mergeCell ref="E196:E214"/>
    <mergeCell ref="F196:F214"/>
    <mergeCell ref="G196:G206"/>
    <mergeCell ref="H196:H214"/>
    <mergeCell ref="I196:I214"/>
    <mergeCell ref="G207:G214"/>
    <mergeCell ref="Q207:Q214"/>
    <mergeCell ref="R207:R214"/>
    <mergeCell ref="V207:V214"/>
    <mergeCell ref="W207:W214"/>
    <mergeCell ref="X207:X214"/>
    <mergeCell ref="Y207:Y214"/>
    <mergeCell ref="Z207:Z214"/>
    <mergeCell ref="AD207:AD214"/>
    <mergeCell ref="AE207:AE214"/>
    <mergeCell ref="AG215:AG225"/>
    <mergeCell ref="V215:V225"/>
    <mergeCell ref="E215:E233"/>
    <mergeCell ref="F215:F233"/>
    <mergeCell ref="G215:G225"/>
    <mergeCell ref="AF234:AF252"/>
    <mergeCell ref="AF215:AF225"/>
    <mergeCell ref="A272:A290"/>
    <mergeCell ref="X283:X290"/>
    <mergeCell ref="C281:C290"/>
    <mergeCell ref="B272:B290"/>
    <mergeCell ref="G272:G282"/>
    <mergeCell ref="E272:E290"/>
    <mergeCell ref="Q215:Q225"/>
    <mergeCell ref="R215:R225"/>
    <mergeCell ref="A196:A214"/>
    <mergeCell ref="A215:A233"/>
    <mergeCell ref="B215:B233"/>
    <mergeCell ref="C215:C223"/>
    <mergeCell ref="O215:O233"/>
    <mergeCell ref="C243:C252"/>
    <mergeCell ref="D243:D252"/>
    <mergeCell ref="G245:G252"/>
    <mergeCell ref="Q245:Q252"/>
    <mergeCell ref="F272:F290"/>
    <mergeCell ref="P272:P290"/>
    <mergeCell ref="A253:A271"/>
    <mergeCell ref="B253:B271"/>
    <mergeCell ref="E253:E271"/>
    <mergeCell ref="F253:F271"/>
    <mergeCell ref="G253:G263"/>
    <mergeCell ref="H253:H271"/>
    <mergeCell ref="J253:J271"/>
    <mergeCell ref="M253:M271"/>
    <mergeCell ref="N253:N271"/>
    <mergeCell ref="O253:O271"/>
    <mergeCell ref="P253:P271"/>
    <mergeCell ref="Q253:Q263"/>
    <mergeCell ref="D196:D204"/>
    <mergeCell ref="W196:W206"/>
    <mergeCell ref="W234:W244"/>
    <mergeCell ref="X234:X244"/>
    <mergeCell ref="Y234:Y244"/>
    <mergeCell ref="Z234:Z244"/>
    <mergeCell ref="AA234:AA252"/>
    <mergeCell ref="V226:V233"/>
    <mergeCell ref="W226:W233"/>
    <mergeCell ref="X226:X233"/>
    <mergeCell ref="Y226:Y233"/>
    <mergeCell ref="Z226:Z233"/>
    <mergeCell ref="AB226:AB233"/>
    <mergeCell ref="AC226:AC233"/>
    <mergeCell ref="AD226:AD233"/>
    <mergeCell ref="AE226:AE233"/>
    <mergeCell ref="AG234:AG252"/>
    <mergeCell ref="AB245:AB252"/>
    <mergeCell ref="AC245:AC252"/>
    <mergeCell ref="AR196:AR214"/>
    <mergeCell ref="AS196:AS214"/>
    <mergeCell ref="Z253:Z263"/>
    <mergeCell ref="AP253:AP263"/>
    <mergeCell ref="AD245:AD252"/>
    <mergeCell ref="AE245:AE252"/>
    <mergeCell ref="AH234:AH252"/>
    <mergeCell ref="AD234:AD244"/>
    <mergeCell ref="AE234:AE244"/>
    <mergeCell ref="AI234:AI252"/>
    <mergeCell ref="AJ234:AJ252"/>
    <mergeCell ref="Z245:Z252"/>
    <mergeCell ref="AE177:AE187"/>
    <mergeCell ref="AO177:AO195"/>
    <mergeCell ref="AP245:AP252"/>
    <mergeCell ref="AK215:AK233"/>
    <mergeCell ref="X196:X206"/>
    <mergeCell ref="AR253:AR271"/>
    <mergeCell ref="AS253:AS271"/>
    <mergeCell ref="AK253:AK271"/>
    <mergeCell ref="AL253:AL271"/>
    <mergeCell ref="AM253:AM271"/>
    <mergeCell ref="AO253:AO271"/>
    <mergeCell ref="Y264:Y271"/>
    <mergeCell ref="Z264:Z271"/>
    <mergeCell ref="AA253:AA271"/>
    <mergeCell ref="X253:X263"/>
    <mergeCell ref="Y253:Y263"/>
    <mergeCell ref="AF264:AF271"/>
    <mergeCell ref="AC264:AC271"/>
    <mergeCell ref="AH253:AH271"/>
    <mergeCell ref="AI253:AI271"/>
    <mergeCell ref="AT207:AT214"/>
    <mergeCell ref="AL234:AL252"/>
    <mergeCell ref="AM234:AM252"/>
    <mergeCell ref="AN234:AN252"/>
    <mergeCell ref="AO234:AO252"/>
    <mergeCell ref="AP234:AP244"/>
    <mergeCell ref="AR234:AR252"/>
    <mergeCell ref="AS234:AS252"/>
    <mergeCell ref="AU215:AU225"/>
    <mergeCell ref="AV215:AV225"/>
    <mergeCell ref="AU264:AU271"/>
    <mergeCell ref="AR215:AR233"/>
    <mergeCell ref="AS215:AS233"/>
    <mergeCell ref="Q196:Q206"/>
    <mergeCell ref="C186:C195"/>
    <mergeCell ref="D186:D195"/>
    <mergeCell ref="AX158:AX168"/>
    <mergeCell ref="AU177:AU187"/>
    <mergeCell ref="AV177:AV187"/>
    <mergeCell ref="AJ177:AJ195"/>
    <mergeCell ref="AG158:AG176"/>
    <mergeCell ref="AD158:AD176"/>
    <mergeCell ref="AP158:AP176"/>
    <mergeCell ref="Q188:Q195"/>
    <mergeCell ref="AT158:AT176"/>
    <mergeCell ref="AE188:AE195"/>
    <mergeCell ref="AK177:AK195"/>
    <mergeCell ref="AL177:AL195"/>
    <mergeCell ref="AM177:AM195"/>
    <mergeCell ref="AN177:AN195"/>
    <mergeCell ref="AN158:AN176"/>
    <mergeCell ref="AO158:AO176"/>
    <mergeCell ref="AU158:AU168"/>
    <mergeCell ref="Z158:Z168"/>
    <mergeCell ref="A177:A195"/>
    <mergeCell ref="B177:B195"/>
    <mergeCell ref="E177:E195"/>
    <mergeCell ref="F177:F195"/>
    <mergeCell ref="G177:G187"/>
    <mergeCell ref="AP177:AP187"/>
    <mergeCell ref="AQ177:AQ195"/>
    <mergeCell ref="AR177:AR195"/>
    <mergeCell ref="Z188:Z195"/>
    <mergeCell ref="M177:M195"/>
    <mergeCell ref="N177:N195"/>
    <mergeCell ref="O177:O195"/>
    <mergeCell ref="P177:P195"/>
    <mergeCell ref="H177:H195"/>
    <mergeCell ref="D167:D176"/>
    <mergeCell ref="C177:C185"/>
    <mergeCell ref="D177:D185"/>
    <mergeCell ref="AE158:AE176"/>
    <mergeCell ref="AG177:AG187"/>
    <mergeCell ref="AF177:AF187"/>
    <mergeCell ref="AB188:AB195"/>
    <mergeCell ref="AC188:AC195"/>
    <mergeCell ref="AD188:AD195"/>
    <mergeCell ref="AC158:AC176"/>
    <mergeCell ref="AD177:AD187"/>
    <mergeCell ref="G188:G195"/>
    <mergeCell ref="AF158:AF176"/>
    <mergeCell ref="AH158:AH176"/>
    <mergeCell ref="AS177:AS195"/>
    <mergeCell ref="AT177:AT187"/>
    <mergeCell ref="AT188:AT195"/>
    <mergeCell ref="AL139:AL157"/>
    <mergeCell ref="AF131:AF138"/>
    <mergeCell ref="AA177:AA187"/>
    <mergeCell ref="AA188:AA195"/>
    <mergeCell ref="AS158:AS176"/>
    <mergeCell ref="AJ158:AJ176"/>
    <mergeCell ref="AK158:AK176"/>
    <mergeCell ref="AL158:AL176"/>
    <mergeCell ref="AM158:AM176"/>
    <mergeCell ref="W177:W187"/>
    <mergeCell ref="V169:V176"/>
    <mergeCell ref="W169:W176"/>
    <mergeCell ref="X188:X195"/>
    <mergeCell ref="Y188:Y195"/>
    <mergeCell ref="AB158:AB176"/>
    <mergeCell ref="X158:X168"/>
    <mergeCell ref="Y158:Y168"/>
    <mergeCell ref="V177:V187"/>
    <mergeCell ref="AB139:AB157"/>
    <mergeCell ref="AQ139:AQ157"/>
    <mergeCell ref="AR139:AR157"/>
    <mergeCell ref="W158:W168"/>
    <mergeCell ref="AB177:AB187"/>
    <mergeCell ref="AC177:AC187"/>
    <mergeCell ref="AT120:AT130"/>
    <mergeCell ref="AS139:AS157"/>
    <mergeCell ref="AT139:AT149"/>
    <mergeCell ref="AP150:AP157"/>
    <mergeCell ref="AT150:AT157"/>
    <mergeCell ref="A120:A138"/>
    <mergeCell ref="B120:B138"/>
    <mergeCell ref="E120:E138"/>
    <mergeCell ref="F120:F138"/>
    <mergeCell ref="G131:G138"/>
    <mergeCell ref="V131:V138"/>
    <mergeCell ref="A139:A157"/>
    <mergeCell ref="AA120:AA138"/>
    <mergeCell ref="AF120:AF130"/>
    <mergeCell ref="AG120:AG130"/>
    <mergeCell ref="AH120:AH138"/>
    <mergeCell ref="G120:G130"/>
    <mergeCell ref="H120:H138"/>
    <mergeCell ref="J120:J138"/>
    <mergeCell ref="M120:M138"/>
    <mergeCell ref="W131:W138"/>
    <mergeCell ref="I139:I157"/>
    <mergeCell ref="AH139:AH157"/>
    <mergeCell ref="AT131:AT138"/>
    <mergeCell ref="G150:G157"/>
    <mergeCell ref="Q150:Q157"/>
    <mergeCell ref="R150:R157"/>
    <mergeCell ref="AS120:AS138"/>
    <mergeCell ref="AQ120:AQ138"/>
    <mergeCell ref="AR120:AR138"/>
    <mergeCell ref="S127:S130"/>
    <mergeCell ref="Y120:Y130"/>
    <mergeCell ref="AU131:AU138"/>
    <mergeCell ref="A101:A119"/>
    <mergeCell ref="B101:B119"/>
    <mergeCell ref="AB131:AB138"/>
    <mergeCell ref="AM101:AM119"/>
    <mergeCell ref="AN101:AN119"/>
    <mergeCell ref="AO101:AO119"/>
    <mergeCell ref="O139:O157"/>
    <mergeCell ref="R120:R130"/>
    <mergeCell ref="X131:X138"/>
    <mergeCell ref="T127:T130"/>
    <mergeCell ref="U127:U130"/>
    <mergeCell ref="AK120:AK138"/>
    <mergeCell ref="AL120:AL138"/>
    <mergeCell ref="AM120:AM138"/>
    <mergeCell ref="AN120:AN138"/>
    <mergeCell ref="AO120:AO138"/>
    <mergeCell ref="M139:M157"/>
    <mergeCell ref="B139:B157"/>
    <mergeCell ref="E139:E157"/>
    <mergeCell ref="F139:F157"/>
    <mergeCell ref="G139:G149"/>
    <mergeCell ref="H139:H157"/>
    <mergeCell ref="AG101:AG111"/>
    <mergeCell ref="AF139:AF157"/>
    <mergeCell ref="AC139:AC157"/>
    <mergeCell ref="AD139:AD157"/>
    <mergeCell ref="AF112:AF119"/>
    <mergeCell ref="AK101:AK119"/>
    <mergeCell ref="AL101:AL119"/>
    <mergeCell ref="AE112:AE119"/>
    <mergeCell ref="AE131:AE138"/>
    <mergeCell ref="R131:R138"/>
    <mergeCell ref="O120:O138"/>
    <mergeCell ref="P120:P138"/>
    <mergeCell ref="Q120:Q130"/>
    <mergeCell ref="V120:V130"/>
    <mergeCell ref="W120:W130"/>
    <mergeCell ref="M101:M119"/>
    <mergeCell ref="R112:R119"/>
    <mergeCell ref="AD112:AD119"/>
    <mergeCell ref="AC101:AC111"/>
    <mergeCell ref="AD101:AD111"/>
    <mergeCell ref="AJ120:AJ138"/>
    <mergeCell ref="AE139:AE157"/>
    <mergeCell ref="AE93:AE100"/>
    <mergeCell ref="N139:N157"/>
    <mergeCell ref="Z120:Z130"/>
    <mergeCell ref="Z82:Z92"/>
    <mergeCell ref="AA82:AA100"/>
    <mergeCell ref="AF82:AF92"/>
    <mergeCell ref="AT93:AT100"/>
    <mergeCell ref="G82:G92"/>
    <mergeCell ref="H82:H100"/>
    <mergeCell ref="AP82:AP92"/>
    <mergeCell ref="Q93:Q100"/>
    <mergeCell ref="R93:R100"/>
    <mergeCell ref="A82:A100"/>
    <mergeCell ref="B82:B100"/>
    <mergeCell ref="AG93:AG100"/>
    <mergeCell ref="R82:R92"/>
    <mergeCell ref="Q112:Q119"/>
    <mergeCell ref="N101:N119"/>
    <mergeCell ref="D91:D100"/>
    <mergeCell ref="C101:C109"/>
    <mergeCell ref="AT112:AT119"/>
    <mergeCell ref="AQ101:AQ119"/>
    <mergeCell ref="AR101:AR119"/>
    <mergeCell ref="AS101:AS119"/>
    <mergeCell ref="AT101:AT111"/>
    <mergeCell ref="I101:I119"/>
    <mergeCell ref="E82:E100"/>
    <mergeCell ref="F82:F100"/>
    <mergeCell ref="AJ82:AJ100"/>
    <mergeCell ref="AK82:AK100"/>
    <mergeCell ref="AA101:AA119"/>
    <mergeCell ref="AF101:AF111"/>
    <mergeCell ref="AJ101:AJ119"/>
    <mergeCell ref="E101:E119"/>
    <mergeCell ref="F101:F119"/>
    <mergeCell ref="AP112:AP119"/>
    <mergeCell ref="AE101:AE111"/>
    <mergeCell ref="AI101:AI119"/>
    <mergeCell ref="AQ82:AQ100"/>
    <mergeCell ref="AH82:AH100"/>
    <mergeCell ref="AI82:AI100"/>
    <mergeCell ref="AF93:AF100"/>
    <mergeCell ref="AG82:AG92"/>
    <mergeCell ref="AP93:AP100"/>
    <mergeCell ref="AR82:AR100"/>
    <mergeCell ref="AL82:AL100"/>
    <mergeCell ref="AM82:AM100"/>
    <mergeCell ref="AO63:AO81"/>
    <mergeCell ref="AA63:AA81"/>
    <mergeCell ref="AF63:AF73"/>
    <mergeCell ref="I63:I81"/>
    <mergeCell ref="AP63:AP73"/>
    <mergeCell ref="AQ63:AQ81"/>
    <mergeCell ref="AR63:AR81"/>
    <mergeCell ref="AL63:AL81"/>
    <mergeCell ref="O63:O81"/>
    <mergeCell ref="W93:W100"/>
    <mergeCell ref="J82:J100"/>
    <mergeCell ref="N82:N100"/>
    <mergeCell ref="O82:O100"/>
    <mergeCell ref="P82:P100"/>
    <mergeCell ref="Q82:Q92"/>
    <mergeCell ref="AE63:AE73"/>
    <mergeCell ref="I82:I100"/>
    <mergeCell ref="M82:M100"/>
    <mergeCell ref="AE82:AE92"/>
    <mergeCell ref="Y93:Y100"/>
    <mergeCell ref="AD93:AD100"/>
    <mergeCell ref="AN82:AN100"/>
    <mergeCell ref="AO82:AO100"/>
    <mergeCell ref="AT44:AT54"/>
    <mergeCell ref="Y44:Y54"/>
    <mergeCell ref="Z44:Z54"/>
    <mergeCell ref="Z74:Z81"/>
    <mergeCell ref="AC63:AC73"/>
    <mergeCell ref="AI63:AI81"/>
    <mergeCell ref="AF74:AF81"/>
    <mergeCell ref="AG74:AG81"/>
    <mergeCell ref="W82:W92"/>
    <mergeCell ref="X82:X92"/>
    <mergeCell ref="AG63:AG73"/>
    <mergeCell ref="AH63:AH81"/>
    <mergeCell ref="R55:R62"/>
    <mergeCell ref="Q55:Q62"/>
    <mergeCell ref="AK63:AK81"/>
    <mergeCell ref="Q63:Q73"/>
    <mergeCell ref="AJ63:AJ81"/>
    <mergeCell ref="V63:V73"/>
    <mergeCell ref="W63:W73"/>
    <mergeCell ref="Q74:Q81"/>
    <mergeCell ref="R74:R81"/>
    <mergeCell ref="V74:V81"/>
    <mergeCell ref="X63:X73"/>
    <mergeCell ref="AS63:AS81"/>
    <mergeCell ref="AT63:AT73"/>
    <mergeCell ref="AP74:AP81"/>
    <mergeCell ref="AT74:AT81"/>
    <mergeCell ref="AS82:AS100"/>
    <mergeCell ref="AT82:AT92"/>
    <mergeCell ref="AM63:AM81"/>
    <mergeCell ref="AN63:AN81"/>
    <mergeCell ref="Y74:Y81"/>
    <mergeCell ref="AW44:AW62"/>
    <mergeCell ref="AX44:AX62"/>
    <mergeCell ref="AT55:AT62"/>
    <mergeCell ref="AF44:AF54"/>
    <mergeCell ref="AK44:AK62"/>
    <mergeCell ref="AL44:AL62"/>
    <mergeCell ref="AA25:AA43"/>
    <mergeCell ref="AF25:AF35"/>
    <mergeCell ref="AF36:AF43"/>
    <mergeCell ref="AG36:AG43"/>
    <mergeCell ref="AI44:AI62"/>
    <mergeCell ref="AP55:AP62"/>
    <mergeCell ref="AU63:AU81"/>
    <mergeCell ref="AV63:AV81"/>
    <mergeCell ref="AX63:AX81"/>
    <mergeCell ref="W74:W81"/>
    <mergeCell ref="X74:X81"/>
    <mergeCell ref="Y63:Y73"/>
    <mergeCell ref="Z63:Z73"/>
    <mergeCell ref="AM44:AM62"/>
    <mergeCell ref="AN44:AN62"/>
    <mergeCell ref="AO44:AO62"/>
    <mergeCell ref="AU44:AU62"/>
    <mergeCell ref="AP36:AP43"/>
    <mergeCell ref="AT36:AT43"/>
    <mergeCell ref="AR25:AR43"/>
    <mergeCell ref="AS25:AS43"/>
    <mergeCell ref="AT25:AT35"/>
    <mergeCell ref="AP25:AP35"/>
    <mergeCell ref="AQ25:AQ43"/>
    <mergeCell ref="AG25:AG35"/>
    <mergeCell ref="AH25:AH43"/>
    <mergeCell ref="W55:W62"/>
    <mergeCell ref="X55:X62"/>
    <mergeCell ref="Y55:Y62"/>
    <mergeCell ref="Z55:Z62"/>
    <mergeCell ref="AF55:AF62"/>
    <mergeCell ref="AV44:AV62"/>
    <mergeCell ref="AQ6:AQ24"/>
    <mergeCell ref="AR6:AR24"/>
    <mergeCell ref="AS6:AS24"/>
    <mergeCell ref="AT6:AT16"/>
    <mergeCell ref="V17:V24"/>
    <mergeCell ref="AP17:AP24"/>
    <mergeCell ref="X17:X24"/>
    <mergeCell ref="Y17:Y24"/>
    <mergeCell ref="AJ6:AJ24"/>
    <mergeCell ref="AG17:AG24"/>
    <mergeCell ref="AN6:AN24"/>
    <mergeCell ref="AO6:AO24"/>
    <mergeCell ref="W17:W24"/>
    <mergeCell ref="V6:V16"/>
    <mergeCell ref="W6:W16"/>
    <mergeCell ref="X6:X16"/>
    <mergeCell ref="Y6:Y16"/>
    <mergeCell ref="Z6:Z16"/>
    <mergeCell ref="AJ44:AJ62"/>
    <mergeCell ref="V55:V62"/>
    <mergeCell ref="AB25:AB35"/>
    <mergeCell ref="AH44:AH62"/>
    <mergeCell ref="AP44:AP54"/>
    <mergeCell ref="AQ44:AQ62"/>
    <mergeCell ref="AR44:AR62"/>
    <mergeCell ref="AS44:AS62"/>
    <mergeCell ref="S3:U3"/>
    <mergeCell ref="Z17:Z24"/>
    <mergeCell ref="T17:T24"/>
    <mergeCell ref="U17:U24"/>
    <mergeCell ref="S13:S16"/>
    <mergeCell ref="AX4:AX5"/>
    <mergeCell ref="AC17:AC24"/>
    <mergeCell ref="AD17:AD24"/>
    <mergeCell ref="AI3:AI5"/>
    <mergeCell ref="AJ3:AJ5"/>
    <mergeCell ref="AQ4:AQ5"/>
    <mergeCell ref="AA6:AA24"/>
    <mergeCell ref="AF6:AF16"/>
    <mergeCell ref="AG6:AG16"/>
    <mergeCell ref="AH6:AH24"/>
    <mergeCell ref="AK6:AK24"/>
    <mergeCell ref="AL6:AL24"/>
    <mergeCell ref="AM6:AM24"/>
    <mergeCell ref="AF17:AF24"/>
    <mergeCell ref="AU6:AU24"/>
    <mergeCell ref="AV6:AV24"/>
    <mergeCell ref="AW6:AW24"/>
    <mergeCell ref="AX6:AX24"/>
    <mergeCell ref="AE17:AE24"/>
    <mergeCell ref="AU3:AX3"/>
    <mergeCell ref="AU4:AU5"/>
    <mergeCell ref="AR4:AR5"/>
    <mergeCell ref="AS4:AS5"/>
    <mergeCell ref="AT4:AT5"/>
    <mergeCell ref="AW4:AW5"/>
    <mergeCell ref="AU2:AX2"/>
    <mergeCell ref="A3:A5"/>
    <mergeCell ref="E3:E5"/>
    <mergeCell ref="G3:G5"/>
    <mergeCell ref="H3:H5"/>
    <mergeCell ref="J3:J5"/>
    <mergeCell ref="K3:M4"/>
    <mergeCell ref="AV4:AV5"/>
    <mergeCell ref="H6:H24"/>
    <mergeCell ref="AH3:AH5"/>
    <mergeCell ref="Z3:Z5"/>
    <mergeCell ref="AA3:AA5"/>
    <mergeCell ref="AF3:AF5"/>
    <mergeCell ref="AO3:AO5"/>
    <mergeCell ref="AM25:AM43"/>
    <mergeCell ref="AI25:AI43"/>
    <mergeCell ref="H25:H43"/>
    <mergeCell ref="J6:J24"/>
    <mergeCell ref="M6:M24"/>
    <mergeCell ref="N6:N24"/>
    <mergeCell ref="O6:O24"/>
    <mergeCell ref="P6:P24"/>
    <mergeCell ref="AG3:AG5"/>
    <mergeCell ref="V3:V5"/>
    <mergeCell ref="W3:W5"/>
    <mergeCell ref="X3:X5"/>
    <mergeCell ref="Y3:Y5"/>
    <mergeCell ref="AK3:AK5"/>
    <mergeCell ref="AM3:AM5"/>
    <mergeCell ref="AN3:AN5"/>
    <mergeCell ref="AP3:AT3"/>
    <mergeCell ref="AC3:AC5"/>
    <mergeCell ref="R44:R54"/>
    <mergeCell ref="V44:V54"/>
    <mergeCell ref="W44:W54"/>
    <mergeCell ref="Q17:Q24"/>
    <mergeCell ref="A6:A24"/>
    <mergeCell ref="B6:B24"/>
    <mergeCell ref="E6:E24"/>
    <mergeCell ref="F6:F24"/>
    <mergeCell ref="G6:G16"/>
    <mergeCell ref="A1:E1"/>
    <mergeCell ref="F1:AT1"/>
    <mergeCell ref="A2:H2"/>
    <mergeCell ref="J2:P2"/>
    <mergeCell ref="Q2:AT2"/>
    <mergeCell ref="S4:S5"/>
    <mergeCell ref="T4:T5"/>
    <mergeCell ref="U4:U5"/>
    <mergeCell ref="AP4:AP5"/>
    <mergeCell ref="T13:T16"/>
    <mergeCell ref="U13:U16"/>
    <mergeCell ref="AK25:AK43"/>
    <mergeCell ref="AL25:AL43"/>
    <mergeCell ref="AE6:AE16"/>
    <mergeCell ref="AD3:AD5"/>
    <mergeCell ref="AE3:AE5"/>
    <mergeCell ref="AB6:AB16"/>
    <mergeCell ref="AB17:AB24"/>
    <mergeCell ref="S17:S24"/>
    <mergeCell ref="AP6:AP16"/>
    <mergeCell ref="N3:N5"/>
    <mergeCell ref="Q3:Q5"/>
    <mergeCell ref="R3:R5"/>
    <mergeCell ref="T32:T35"/>
    <mergeCell ref="U32:U35"/>
    <mergeCell ref="AN25:AN43"/>
    <mergeCell ref="AO25:AO43"/>
    <mergeCell ref="AI6:AI24"/>
    <mergeCell ref="I6:I24"/>
    <mergeCell ref="I25:I43"/>
    <mergeCell ref="R6:R16"/>
    <mergeCell ref="AT17:AT24"/>
    <mergeCell ref="Q6:Q16"/>
    <mergeCell ref="G17:G24"/>
    <mergeCell ref="G36:G43"/>
    <mergeCell ref="Q36:Q43"/>
    <mergeCell ref="R36:R43"/>
    <mergeCell ref="V36:V43"/>
    <mergeCell ref="W36:W43"/>
    <mergeCell ref="X36:X43"/>
    <mergeCell ref="Y36:Y43"/>
    <mergeCell ref="Z36:Z43"/>
    <mergeCell ref="AJ25:AJ43"/>
    <mergeCell ref="AC25:AC35"/>
    <mergeCell ref="V25:V35"/>
    <mergeCell ref="W25:W35"/>
    <mergeCell ref="AA44:AA62"/>
    <mergeCell ref="X44:X54"/>
    <mergeCell ref="A25:A43"/>
    <mergeCell ref="Z25:Z35"/>
    <mergeCell ref="E25:E43"/>
    <mergeCell ref="O3:O5"/>
    <mergeCell ref="P3:P5"/>
    <mergeCell ref="AB3:AB5"/>
    <mergeCell ref="C15:C24"/>
    <mergeCell ref="I3:I5"/>
    <mergeCell ref="F3:F5"/>
    <mergeCell ref="B3:D3"/>
    <mergeCell ref="B4:B5"/>
    <mergeCell ref="C4:C5"/>
    <mergeCell ref="D4:D5"/>
    <mergeCell ref="C25:C33"/>
    <mergeCell ref="C34:C43"/>
    <mergeCell ref="D25:D33"/>
    <mergeCell ref="D34:D43"/>
    <mergeCell ref="D15:D24"/>
    <mergeCell ref="C6:C14"/>
    <mergeCell ref="D6:D14"/>
    <mergeCell ref="R17:R24"/>
    <mergeCell ref="F25:F43"/>
    <mergeCell ref="B25:B43"/>
    <mergeCell ref="C44:C52"/>
    <mergeCell ref="D44:D52"/>
    <mergeCell ref="C53:C62"/>
    <mergeCell ref="A44:A62"/>
    <mergeCell ref="B44:B62"/>
    <mergeCell ref="T70:T73"/>
    <mergeCell ref="R25:R35"/>
    <mergeCell ref="AD63:AD73"/>
    <mergeCell ref="I177:I195"/>
    <mergeCell ref="J177:J195"/>
    <mergeCell ref="AG44:AG54"/>
    <mergeCell ref="X25:X35"/>
    <mergeCell ref="Y25:Y35"/>
    <mergeCell ref="I44:I62"/>
    <mergeCell ref="S89:S92"/>
    <mergeCell ref="T89:T92"/>
    <mergeCell ref="U89:U92"/>
    <mergeCell ref="AG55:AG62"/>
    <mergeCell ref="Q44:Q54"/>
    <mergeCell ref="S51:S54"/>
    <mergeCell ref="T51:T54"/>
    <mergeCell ref="U51:U54"/>
    <mergeCell ref="P63:P81"/>
    <mergeCell ref="N120:N138"/>
    <mergeCell ref="AG131:AG138"/>
    <mergeCell ref="X139:X157"/>
    <mergeCell ref="Y139:Y157"/>
    <mergeCell ref="Z139:Z157"/>
    <mergeCell ref="Z93:Z100"/>
    <mergeCell ref="Z112:Z119"/>
    <mergeCell ref="J101:J119"/>
    <mergeCell ref="S108:S111"/>
    <mergeCell ref="AC93:AC100"/>
    <mergeCell ref="R139:R149"/>
    <mergeCell ref="AA139:AA157"/>
    <mergeCell ref="W139:W157"/>
    <mergeCell ref="V139:V157"/>
    <mergeCell ref="V82:V92"/>
    <mergeCell ref="V93:V100"/>
    <mergeCell ref="C72:C81"/>
    <mergeCell ref="J139:J157"/>
    <mergeCell ref="G55:G62"/>
    <mergeCell ref="Y131:Y138"/>
    <mergeCell ref="S36:S43"/>
    <mergeCell ref="T36:T43"/>
    <mergeCell ref="U36:U43"/>
    <mergeCell ref="S55:S62"/>
    <mergeCell ref="T55:T62"/>
    <mergeCell ref="O101:O119"/>
    <mergeCell ref="AA158:AA168"/>
    <mergeCell ref="AA169:AA176"/>
    <mergeCell ref="X177:X187"/>
    <mergeCell ref="Y177:Y187"/>
    <mergeCell ref="Z177:Z187"/>
    <mergeCell ref="M25:M43"/>
    <mergeCell ref="N25:N43"/>
    <mergeCell ref="O25:O43"/>
    <mergeCell ref="P25:P43"/>
    <mergeCell ref="Q25:Q35"/>
    <mergeCell ref="G25:G35"/>
    <mergeCell ref="R63:R73"/>
    <mergeCell ref="J25:J43"/>
    <mergeCell ref="S32:S35"/>
    <mergeCell ref="G74:G81"/>
    <mergeCell ref="G93:G100"/>
    <mergeCell ref="G101:G111"/>
    <mergeCell ref="H101:H119"/>
    <mergeCell ref="Q177:Q187"/>
    <mergeCell ref="R177:R187"/>
    <mergeCell ref="U70:U73"/>
    <mergeCell ref="Q139:Q149"/>
    <mergeCell ref="D63:D71"/>
    <mergeCell ref="A63:A81"/>
    <mergeCell ref="B63:B81"/>
    <mergeCell ref="A158:A176"/>
    <mergeCell ref="B158:B176"/>
    <mergeCell ref="E158:E176"/>
    <mergeCell ref="F158:F176"/>
    <mergeCell ref="G158:G168"/>
    <mergeCell ref="H158:H176"/>
    <mergeCell ref="I158:I176"/>
    <mergeCell ref="J158:J176"/>
    <mergeCell ref="M158:M176"/>
    <mergeCell ref="N158:N176"/>
    <mergeCell ref="O158:O176"/>
    <mergeCell ref="P158:P176"/>
    <mergeCell ref="Q158:Q168"/>
    <mergeCell ref="R158:R168"/>
    <mergeCell ref="C82:C90"/>
    <mergeCell ref="D82:D90"/>
    <mergeCell ref="C91:C100"/>
    <mergeCell ref="C129:C138"/>
    <mergeCell ref="D129:D138"/>
    <mergeCell ref="C139:C147"/>
    <mergeCell ref="D139:D147"/>
    <mergeCell ref="C148:C157"/>
    <mergeCell ref="D148:D157"/>
    <mergeCell ref="C158:C166"/>
    <mergeCell ref="D158:D166"/>
    <mergeCell ref="C167:C176"/>
    <mergeCell ref="S70:S73"/>
    <mergeCell ref="AQ158:AQ176"/>
    <mergeCell ref="AR158:AR176"/>
    <mergeCell ref="AM139:AM157"/>
    <mergeCell ref="AN139:AN157"/>
    <mergeCell ref="AO139:AO157"/>
    <mergeCell ref="Q101:Q111"/>
    <mergeCell ref="R101:R111"/>
    <mergeCell ref="V101:V111"/>
    <mergeCell ref="W101:W111"/>
    <mergeCell ref="C205:C214"/>
    <mergeCell ref="D205:D214"/>
    <mergeCell ref="R188:R195"/>
    <mergeCell ref="V188:V195"/>
    <mergeCell ref="W188:W195"/>
    <mergeCell ref="T203:T206"/>
    <mergeCell ref="U203:U206"/>
    <mergeCell ref="I120:I138"/>
    <mergeCell ref="T108:T111"/>
    <mergeCell ref="U108:U111"/>
    <mergeCell ref="Y101:Y111"/>
    <mergeCell ref="Z101:Z111"/>
    <mergeCell ref="P101:P119"/>
    <mergeCell ref="Z131:Z138"/>
    <mergeCell ref="X120:X130"/>
    <mergeCell ref="G112:G119"/>
    <mergeCell ref="G169:G176"/>
    <mergeCell ref="Q169:Q176"/>
    <mergeCell ref="R169:R176"/>
    <mergeCell ref="V158:V168"/>
    <mergeCell ref="AC131:AC138"/>
    <mergeCell ref="AD131:AD138"/>
    <mergeCell ref="Q131:Q138"/>
    <mergeCell ref="B196:B214"/>
    <mergeCell ref="J196:J214"/>
    <mergeCell ref="C521:C530"/>
    <mergeCell ref="D521:D530"/>
    <mergeCell ref="Z493:Z503"/>
    <mergeCell ref="AA493:AA511"/>
    <mergeCell ref="Y504:Y511"/>
    <mergeCell ref="Z504:Z511"/>
    <mergeCell ref="AC493:AC503"/>
    <mergeCell ref="C403:C416"/>
    <mergeCell ref="D403:D416"/>
    <mergeCell ref="C417:C425"/>
    <mergeCell ref="D417:D425"/>
    <mergeCell ref="C464:C473"/>
    <mergeCell ref="D464:D473"/>
    <mergeCell ref="C426:C435"/>
    <mergeCell ref="D426:D435"/>
    <mergeCell ref="C436:C444"/>
    <mergeCell ref="D436:D444"/>
    <mergeCell ref="C445:C454"/>
    <mergeCell ref="D445:D454"/>
    <mergeCell ref="C455:C463"/>
    <mergeCell ref="D455:D463"/>
    <mergeCell ref="V504:V511"/>
    <mergeCell ref="W504:W511"/>
    <mergeCell ref="X493:X503"/>
    <mergeCell ref="Z474:Z484"/>
    <mergeCell ref="Y474:Y484"/>
    <mergeCell ref="G485:G492"/>
    <mergeCell ref="U401:U408"/>
    <mergeCell ref="U397:U400"/>
    <mergeCell ref="W253:W263"/>
    <mergeCell ref="D101:D109"/>
    <mergeCell ref="C110:C119"/>
    <mergeCell ref="D110:D119"/>
    <mergeCell ref="C120:C128"/>
    <mergeCell ref="D120:D128"/>
    <mergeCell ref="D53:D62"/>
    <mergeCell ref="C63:C71"/>
    <mergeCell ref="M196:M214"/>
    <mergeCell ref="N196:N214"/>
    <mergeCell ref="O196:O214"/>
    <mergeCell ref="P196:P214"/>
    <mergeCell ref="C196:C204"/>
    <mergeCell ref="D338:D347"/>
    <mergeCell ref="C348:C360"/>
    <mergeCell ref="P139:P157"/>
    <mergeCell ref="E63:E81"/>
    <mergeCell ref="F44:F62"/>
    <mergeCell ref="G44:G54"/>
    <mergeCell ref="H44:H62"/>
    <mergeCell ref="M44:M62"/>
    <mergeCell ref="N44:N62"/>
    <mergeCell ref="O44:O62"/>
    <mergeCell ref="P44:P62"/>
    <mergeCell ref="F63:F81"/>
    <mergeCell ref="G63:G73"/>
    <mergeCell ref="H63:H81"/>
    <mergeCell ref="J63:J81"/>
    <mergeCell ref="M63:M81"/>
    <mergeCell ref="N63:N81"/>
    <mergeCell ref="D72:D81"/>
    <mergeCell ref="E44:E62"/>
    <mergeCell ref="J44:J62"/>
    <mergeCell ref="A512:A530"/>
    <mergeCell ref="B512:B530"/>
    <mergeCell ref="E512:E530"/>
    <mergeCell ref="A493:A511"/>
    <mergeCell ref="B493:B511"/>
    <mergeCell ref="E493:E511"/>
    <mergeCell ref="N493:N511"/>
    <mergeCell ref="O493:O511"/>
    <mergeCell ref="P493:P511"/>
    <mergeCell ref="R428:R435"/>
    <mergeCell ref="M474:M492"/>
    <mergeCell ref="N474:N492"/>
    <mergeCell ref="C493:C501"/>
    <mergeCell ref="D493:D501"/>
    <mergeCell ref="C502:C511"/>
    <mergeCell ref="D502:D511"/>
    <mergeCell ref="C512:C520"/>
    <mergeCell ref="D512:D520"/>
    <mergeCell ref="G466:G473"/>
    <mergeCell ref="Q466:Q473"/>
    <mergeCell ref="R466:R473"/>
    <mergeCell ref="N436:N454"/>
    <mergeCell ref="O436:O454"/>
    <mergeCell ref="Q485:Q492"/>
    <mergeCell ref="R485:R492"/>
    <mergeCell ref="D474:D482"/>
    <mergeCell ref="C483:C492"/>
    <mergeCell ref="A417:A435"/>
    <mergeCell ref="B417:B435"/>
    <mergeCell ref="E417:E435"/>
    <mergeCell ref="F417:F435"/>
    <mergeCell ref="G417:G427"/>
    <mergeCell ref="F493:F511"/>
    <mergeCell ref="G493:G503"/>
    <mergeCell ref="H493:H511"/>
    <mergeCell ref="I390:I416"/>
    <mergeCell ref="G504:G511"/>
    <mergeCell ref="Q504:Q511"/>
    <mergeCell ref="D483:D492"/>
    <mergeCell ref="E474:E492"/>
    <mergeCell ref="F474:F492"/>
    <mergeCell ref="F512:F530"/>
    <mergeCell ref="G512:G522"/>
    <mergeCell ref="J493:J511"/>
    <mergeCell ref="I455:I473"/>
    <mergeCell ref="I512:I530"/>
    <mergeCell ref="M390:M416"/>
    <mergeCell ref="AA474:AA492"/>
    <mergeCell ref="AB401:AB416"/>
    <mergeCell ref="AB523:AB530"/>
    <mergeCell ref="S447:S454"/>
    <mergeCell ref="T447:T454"/>
    <mergeCell ref="T504:T511"/>
    <mergeCell ref="U504:U511"/>
    <mergeCell ref="I436:I454"/>
    <mergeCell ref="S481:S484"/>
    <mergeCell ref="T481:T484"/>
    <mergeCell ref="U481:U484"/>
    <mergeCell ref="O474:O492"/>
    <mergeCell ref="I474:I492"/>
    <mergeCell ref="G428:G435"/>
    <mergeCell ref="N390:N416"/>
    <mergeCell ref="H512:H530"/>
    <mergeCell ref="J512:J530"/>
    <mergeCell ref="N417:N435"/>
    <mergeCell ref="P417:P435"/>
    <mergeCell ref="P436:P454"/>
    <mergeCell ref="O390:O416"/>
    <mergeCell ref="P390:P416"/>
    <mergeCell ref="Q390:Q400"/>
    <mergeCell ref="S409:S416"/>
    <mergeCell ref="S485:S492"/>
    <mergeCell ref="T485:T492"/>
    <mergeCell ref="U485:U492"/>
    <mergeCell ref="S523:S530"/>
    <mergeCell ref="T523:T530"/>
    <mergeCell ref="U523:U530"/>
    <mergeCell ref="S462:S465"/>
    <mergeCell ref="AP537:AP549"/>
    <mergeCell ref="AP531:AP536"/>
    <mergeCell ref="AO531:AO549"/>
    <mergeCell ref="X504:X511"/>
    <mergeCell ref="V390:V400"/>
    <mergeCell ref="AM512:AM530"/>
    <mergeCell ref="AK436:AK454"/>
    <mergeCell ref="AJ436:AJ454"/>
    <mergeCell ref="AG409:AG416"/>
    <mergeCell ref="AH390:AH416"/>
    <mergeCell ref="AF401:AF408"/>
    <mergeCell ref="AG390:AG400"/>
    <mergeCell ref="AJ390:AJ416"/>
    <mergeCell ref="AL390:AL416"/>
    <mergeCell ref="AM390:AM416"/>
    <mergeCell ref="AN390:AN416"/>
    <mergeCell ref="AI493:AI511"/>
    <mergeCell ref="AJ493:AJ511"/>
    <mergeCell ref="AC36:AC43"/>
    <mergeCell ref="AD36:AD43"/>
    <mergeCell ref="AE36:AE43"/>
    <mergeCell ref="Y493:Y503"/>
    <mergeCell ref="AC6:AC16"/>
    <mergeCell ref="AD6:AD16"/>
    <mergeCell ref="AD436:AD446"/>
    <mergeCell ref="AB253:AB263"/>
    <mergeCell ref="AB367:AB374"/>
    <mergeCell ref="AC367:AC374"/>
    <mergeCell ref="AD367:AD374"/>
    <mergeCell ref="AB264:AB271"/>
    <mergeCell ref="AB272:AB282"/>
    <mergeCell ref="AC82:AC92"/>
    <mergeCell ref="AD82:AD92"/>
    <mergeCell ref="AC112:AC119"/>
    <mergeCell ref="AD25:AD35"/>
    <mergeCell ref="AE25:AE35"/>
    <mergeCell ref="AB36:AB43"/>
    <mergeCell ref="AB44:AB54"/>
    <mergeCell ref="AB55:AB62"/>
    <mergeCell ref="AB63:AB73"/>
    <mergeCell ref="AB74:AB81"/>
    <mergeCell ref="AB82:AB92"/>
    <mergeCell ref="AB93:AB100"/>
    <mergeCell ref="AB101:AB111"/>
    <mergeCell ref="AB112:AB119"/>
    <mergeCell ref="AB120:AB130"/>
    <mergeCell ref="Z447:Z454"/>
    <mergeCell ref="Y196:Y206"/>
    <mergeCell ref="Z310:Z320"/>
    <mergeCell ref="AC359:AC366"/>
  </mergeCells>
  <conditionalFormatting sqref="O3:O138">
    <cfRule type="cellIs" dxfId="123" priority="63" operator="equal">
      <formula>"Alto"</formula>
    </cfRule>
    <cfRule type="cellIs" dxfId="122" priority="61" operator="equal">
      <formula>"Bajo"</formula>
    </cfRule>
    <cfRule type="cellIs" dxfId="121" priority="62" operator="equal">
      <formula>"Moderado"</formula>
    </cfRule>
    <cfRule type="cellIs" dxfId="120" priority="64" operator="equal">
      <formula>"Extremo"</formula>
    </cfRule>
  </conditionalFormatting>
  <conditionalFormatting sqref="O196:O530 O550:O649">
    <cfRule type="cellIs" dxfId="119" priority="1" operator="equal">
      <formula>"Bajo"</formula>
    </cfRule>
    <cfRule type="cellIs" dxfId="118" priority="2" operator="equal">
      <formula>"Moderado"</formula>
    </cfRule>
    <cfRule type="cellIs" dxfId="117" priority="3" operator="equal">
      <formula>"Alto"</formula>
    </cfRule>
    <cfRule type="cellIs" dxfId="116" priority="4" operator="equal">
      <formula>"Extremo"</formula>
    </cfRule>
  </conditionalFormatting>
  <conditionalFormatting sqref="AN6">
    <cfRule type="containsText" dxfId="115" priority="251" operator="containsText" text="Moderado">
      <formula>NOT(ISERROR(SEARCH("Moderado",AN6)))</formula>
    </cfRule>
    <cfRule type="containsText" dxfId="114" priority="250" operator="containsText" text="Alto">
      <formula>NOT(ISERROR(SEARCH("Alto",AN6)))</formula>
    </cfRule>
    <cfRule type="containsText" dxfId="113" priority="249" operator="containsText" text="Extremo">
      <formula>NOT(ISERROR(SEARCH("Extremo",AN6)))</formula>
    </cfRule>
    <cfRule type="containsText" dxfId="112" priority="252" operator="containsText" text="Bajo">
      <formula>NOT(ISERROR(SEARCH("Bajo",AN6)))</formula>
    </cfRule>
  </conditionalFormatting>
  <conditionalFormatting sqref="AN25">
    <cfRule type="containsText" dxfId="111" priority="244" operator="containsText" text="Bajo">
      <formula>NOT(ISERROR(SEARCH("Bajo",AN25)))</formula>
    </cfRule>
    <cfRule type="containsText" dxfId="110" priority="243" operator="containsText" text="Moderado">
      <formula>NOT(ISERROR(SEARCH("Moderado",AN25)))</formula>
    </cfRule>
    <cfRule type="containsText" dxfId="109" priority="242" operator="containsText" text="Alto">
      <formula>NOT(ISERROR(SEARCH("Alto",AN25)))</formula>
    </cfRule>
    <cfRule type="containsText" dxfId="108" priority="241" operator="containsText" text="Extremo">
      <formula>NOT(ISERROR(SEARCH("Extremo",AN25)))</formula>
    </cfRule>
  </conditionalFormatting>
  <conditionalFormatting sqref="AN44">
    <cfRule type="containsText" dxfId="107" priority="236" operator="containsText" text="Bajo">
      <formula>NOT(ISERROR(SEARCH("Bajo",AN44)))</formula>
    </cfRule>
    <cfRule type="containsText" dxfId="106" priority="233" operator="containsText" text="Extremo">
      <formula>NOT(ISERROR(SEARCH("Extremo",AN44)))</formula>
    </cfRule>
    <cfRule type="containsText" dxfId="105" priority="235" operator="containsText" text="Moderado">
      <formula>NOT(ISERROR(SEARCH("Moderado",AN44)))</formula>
    </cfRule>
    <cfRule type="containsText" dxfId="104" priority="234" operator="containsText" text="Alto">
      <formula>NOT(ISERROR(SEARCH("Alto",AN44)))</formula>
    </cfRule>
  </conditionalFormatting>
  <conditionalFormatting sqref="AN63">
    <cfRule type="containsText" dxfId="103" priority="227" operator="containsText" text="Moderado">
      <formula>NOT(ISERROR(SEARCH("Moderado",AN63)))</formula>
    </cfRule>
    <cfRule type="containsText" dxfId="102" priority="228" operator="containsText" text="Bajo">
      <formula>NOT(ISERROR(SEARCH("Bajo",AN63)))</formula>
    </cfRule>
    <cfRule type="containsText" dxfId="101" priority="226" operator="containsText" text="Alto">
      <formula>NOT(ISERROR(SEARCH("Alto",AN63)))</formula>
    </cfRule>
    <cfRule type="containsText" dxfId="100" priority="225" operator="containsText" text="Extremo">
      <formula>NOT(ISERROR(SEARCH("Extremo",AN63)))</formula>
    </cfRule>
  </conditionalFormatting>
  <conditionalFormatting sqref="AN82">
    <cfRule type="containsText" dxfId="99" priority="204" operator="containsText" text="Bajo">
      <formula>NOT(ISERROR(SEARCH("Bajo",AN82)))</formula>
    </cfRule>
    <cfRule type="containsText" dxfId="98" priority="203" operator="containsText" text="Moderado">
      <formula>NOT(ISERROR(SEARCH("Moderado",AN82)))</formula>
    </cfRule>
    <cfRule type="containsText" dxfId="97" priority="201" operator="containsText" text="Extremo">
      <formula>NOT(ISERROR(SEARCH("Extremo",AN82)))</formula>
    </cfRule>
    <cfRule type="containsText" dxfId="96" priority="202" operator="containsText" text="Alto">
      <formula>NOT(ISERROR(SEARCH("Alto",AN82)))</formula>
    </cfRule>
  </conditionalFormatting>
  <conditionalFormatting sqref="AN101">
    <cfRule type="containsText" dxfId="95" priority="196" operator="containsText" text="Bajo">
      <formula>NOT(ISERROR(SEARCH("Bajo",AN101)))</formula>
    </cfRule>
    <cfRule type="containsText" dxfId="94" priority="195" operator="containsText" text="Moderado">
      <formula>NOT(ISERROR(SEARCH("Moderado",AN101)))</formula>
    </cfRule>
    <cfRule type="containsText" dxfId="93" priority="194" operator="containsText" text="Alto">
      <formula>NOT(ISERROR(SEARCH("Alto",AN101)))</formula>
    </cfRule>
    <cfRule type="containsText" dxfId="92" priority="193" operator="containsText" text="Extremo">
      <formula>NOT(ISERROR(SEARCH("Extremo",AN101)))</formula>
    </cfRule>
  </conditionalFormatting>
  <conditionalFormatting sqref="AN120">
    <cfRule type="containsText" dxfId="91" priority="188" operator="containsText" text="Bajo">
      <formula>NOT(ISERROR(SEARCH("Bajo",AN120)))</formula>
    </cfRule>
    <cfRule type="containsText" dxfId="90" priority="186" operator="containsText" text="Alto">
      <formula>NOT(ISERROR(SEARCH("Alto",AN120)))</formula>
    </cfRule>
    <cfRule type="containsText" dxfId="89" priority="185" operator="containsText" text="Extremo">
      <formula>NOT(ISERROR(SEARCH("Extremo",AN120)))</formula>
    </cfRule>
    <cfRule type="containsText" dxfId="88" priority="187" operator="containsText" text="Moderado">
      <formula>NOT(ISERROR(SEARCH("Moderado",AN120)))</formula>
    </cfRule>
  </conditionalFormatting>
  <conditionalFormatting sqref="AN139">
    <cfRule type="containsText" dxfId="87" priority="180" operator="containsText" text="Bajo">
      <formula>NOT(ISERROR(SEARCH("Bajo",AN139)))</formula>
    </cfRule>
    <cfRule type="containsText" dxfId="86" priority="179" operator="containsText" text="Moderado">
      <formula>NOT(ISERROR(SEARCH("Moderado",AN139)))</formula>
    </cfRule>
    <cfRule type="containsText" dxfId="85" priority="178" operator="containsText" text="Alto">
      <formula>NOT(ISERROR(SEARCH("Alto",AN139)))</formula>
    </cfRule>
    <cfRule type="containsText" dxfId="84" priority="177" operator="containsText" text="Extremo">
      <formula>NOT(ISERROR(SEARCH("Extremo",AN139)))</formula>
    </cfRule>
  </conditionalFormatting>
  <conditionalFormatting sqref="AN158">
    <cfRule type="containsText" dxfId="83" priority="25" operator="containsText" text="Extremo">
      <formula>NOT(ISERROR(SEARCH("Extremo",AN158)))</formula>
    </cfRule>
    <cfRule type="containsText" dxfId="82" priority="28" operator="containsText" text="Bajo">
      <formula>NOT(ISERROR(SEARCH("Bajo",AN158)))</formula>
    </cfRule>
    <cfRule type="containsText" dxfId="81" priority="27" operator="containsText" text="Moderado">
      <formula>NOT(ISERROR(SEARCH("Moderado",AN158)))</formula>
    </cfRule>
    <cfRule type="containsText" dxfId="80" priority="26" operator="containsText" text="Alto">
      <formula>NOT(ISERROR(SEARCH("Alto",AN158)))</formula>
    </cfRule>
  </conditionalFormatting>
  <conditionalFormatting sqref="AN177">
    <cfRule type="containsText" dxfId="79" priority="21" operator="containsText" text="Extremo">
      <formula>NOT(ISERROR(SEARCH("Extremo",AN177)))</formula>
    </cfRule>
    <cfRule type="containsText" dxfId="78" priority="22" operator="containsText" text="Alto">
      <formula>NOT(ISERROR(SEARCH("Alto",AN177)))</formula>
    </cfRule>
    <cfRule type="containsText" dxfId="77" priority="23" operator="containsText" text="Moderado">
      <formula>NOT(ISERROR(SEARCH("Moderado",AN177)))</formula>
    </cfRule>
    <cfRule type="containsText" dxfId="76" priority="24" operator="containsText" text="Bajo">
      <formula>NOT(ISERROR(SEARCH("Bajo",AN177)))</formula>
    </cfRule>
  </conditionalFormatting>
  <conditionalFormatting sqref="AN196">
    <cfRule type="containsText" dxfId="75" priority="163" operator="containsText" text="Moderado">
      <formula>NOT(ISERROR(SEARCH("Moderado",AN196)))</formula>
    </cfRule>
    <cfRule type="containsText" dxfId="74" priority="162" operator="containsText" text="Alto">
      <formula>NOT(ISERROR(SEARCH("Alto",AN196)))</formula>
    </cfRule>
    <cfRule type="containsText" dxfId="73" priority="161" operator="containsText" text="Extremo">
      <formula>NOT(ISERROR(SEARCH("Extremo",AN196)))</formula>
    </cfRule>
    <cfRule type="containsText" dxfId="72" priority="164" operator="containsText" text="Bajo">
      <formula>NOT(ISERROR(SEARCH("Bajo",AN196)))</formula>
    </cfRule>
  </conditionalFormatting>
  <conditionalFormatting sqref="AN215">
    <cfRule type="containsText" dxfId="71" priority="19" operator="containsText" text="Moderado">
      <formula>NOT(ISERROR(SEARCH("Moderado",AN215)))</formula>
    </cfRule>
    <cfRule type="containsText" dxfId="70" priority="20" operator="containsText" text="Bajo">
      <formula>NOT(ISERROR(SEARCH("Bajo",AN215)))</formula>
    </cfRule>
    <cfRule type="containsText" dxfId="69" priority="18" operator="containsText" text="Alto">
      <formula>NOT(ISERROR(SEARCH("Alto",AN215)))</formula>
    </cfRule>
    <cfRule type="containsText" dxfId="68" priority="17" operator="containsText" text="Extremo">
      <formula>NOT(ISERROR(SEARCH("Extremo",AN215)))</formula>
    </cfRule>
  </conditionalFormatting>
  <conditionalFormatting sqref="AN234">
    <cfRule type="containsText" dxfId="67" priority="15" operator="containsText" text="Moderado">
      <formula>NOT(ISERROR(SEARCH("Moderado",AN234)))</formula>
    </cfRule>
    <cfRule type="containsText" dxfId="66" priority="16" operator="containsText" text="Bajo">
      <formula>NOT(ISERROR(SEARCH("Bajo",AN234)))</formula>
    </cfRule>
    <cfRule type="containsText" dxfId="65" priority="14" operator="containsText" text="Alto">
      <formula>NOT(ISERROR(SEARCH("Alto",AN234)))</formula>
    </cfRule>
    <cfRule type="containsText" dxfId="64" priority="13" operator="containsText" text="Extremo">
      <formula>NOT(ISERROR(SEARCH("Extremo",AN234)))</formula>
    </cfRule>
  </conditionalFormatting>
  <conditionalFormatting sqref="AN253">
    <cfRule type="containsText" dxfId="63" priority="155" operator="containsText" text="Moderado">
      <formula>NOT(ISERROR(SEARCH("Moderado",AN253)))</formula>
    </cfRule>
    <cfRule type="containsText" dxfId="62" priority="153" operator="containsText" text="Extremo">
      <formula>NOT(ISERROR(SEARCH("Extremo",AN253)))</formula>
    </cfRule>
    <cfRule type="containsText" dxfId="61" priority="154" operator="containsText" text="Alto">
      <formula>NOT(ISERROR(SEARCH("Alto",AN253)))</formula>
    </cfRule>
    <cfRule type="containsText" dxfId="60" priority="156" operator="containsText" text="Bajo">
      <formula>NOT(ISERROR(SEARCH("Bajo",AN253)))</formula>
    </cfRule>
  </conditionalFormatting>
  <conditionalFormatting sqref="AN272">
    <cfRule type="containsText" dxfId="59" priority="220" operator="containsText" text="Bajo">
      <formula>NOT(ISERROR(SEARCH("Bajo",AN272)))</formula>
    </cfRule>
    <cfRule type="containsText" dxfId="58" priority="219" operator="containsText" text="Moderado">
      <formula>NOT(ISERROR(SEARCH("Moderado",AN272)))</formula>
    </cfRule>
    <cfRule type="containsText" dxfId="57" priority="218" operator="containsText" text="Alto">
      <formula>NOT(ISERROR(SEARCH("Alto",AN272)))</formula>
    </cfRule>
    <cfRule type="containsText" dxfId="56" priority="217" operator="containsText" text="Extremo">
      <formula>NOT(ISERROR(SEARCH("Extremo",AN272)))</formula>
    </cfRule>
  </conditionalFormatting>
  <conditionalFormatting sqref="AN291">
    <cfRule type="containsText" dxfId="55" priority="146" operator="containsText" text="Alto">
      <formula>NOT(ISERROR(SEARCH("Alto",AN291)))</formula>
    </cfRule>
    <cfRule type="containsText" dxfId="54" priority="147" operator="containsText" text="Moderado">
      <formula>NOT(ISERROR(SEARCH("Moderado",AN291)))</formula>
    </cfRule>
    <cfRule type="containsText" dxfId="53" priority="148" operator="containsText" text="Bajo">
      <formula>NOT(ISERROR(SEARCH("Bajo",AN291)))</formula>
    </cfRule>
    <cfRule type="containsText" dxfId="52" priority="145" operator="containsText" text="Extremo">
      <formula>NOT(ISERROR(SEARCH("Extremo",AN291)))</formula>
    </cfRule>
  </conditionalFormatting>
  <conditionalFormatting sqref="AN310">
    <cfRule type="containsText" dxfId="51" priority="211" operator="containsText" text="Moderado">
      <formula>NOT(ISERROR(SEARCH("Moderado",AN310)))</formula>
    </cfRule>
    <cfRule type="containsText" dxfId="50" priority="210" operator="containsText" text="Alto">
      <formula>NOT(ISERROR(SEARCH("Alto",AN310)))</formula>
    </cfRule>
    <cfRule type="containsText" dxfId="49" priority="209" operator="containsText" text="Extremo">
      <formula>NOT(ISERROR(SEARCH("Extremo",AN310)))</formula>
    </cfRule>
    <cfRule type="containsText" dxfId="48" priority="212" operator="containsText" text="Bajo">
      <formula>NOT(ISERROR(SEARCH("Bajo",AN310)))</formula>
    </cfRule>
  </conditionalFormatting>
  <conditionalFormatting sqref="AN329">
    <cfRule type="containsText" dxfId="47" priority="8" operator="containsText" text="Bajo">
      <formula>NOT(ISERROR(SEARCH("Bajo",AN329)))</formula>
    </cfRule>
    <cfRule type="containsText" dxfId="46" priority="7" operator="containsText" text="Moderado">
      <formula>NOT(ISERROR(SEARCH("Moderado",AN329)))</formula>
    </cfRule>
    <cfRule type="containsText" dxfId="45" priority="6" operator="containsText" text="Alto">
      <formula>NOT(ISERROR(SEARCH("Alto",AN329)))</formula>
    </cfRule>
    <cfRule type="containsText" dxfId="44" priority="5" operator="containsText" text="Extremo">
      <formula>NOT(ISERROR(SEARCH("Extremo",AN329)))</formula>
    </cfRule>
  </conditionalFormatting>
  <conditionalFormatting sqref="AN348">
    <cfRule type="containsText" dxfId="43" priority="58" operator="containsText" text="Alto">
      <formula>NOT(ISERROR(SEARCH("Alto",AN348)))</formula>
    </cfRule>
    <cfRule type="containsText" dxfId="42" priority="60" operator="containsText" text="Bajo">
      <formula>NOT(ISERROR(SEARCH("Bajo",AN348)))</formula>
    </cfRule>
    <cfRule type="containsText" dxfId="41" priority="59" operator="containsText" text="Moderado">
      <formula>NOT(ISERROR(SEARCH("Moderado",AN348)))</formula>
    </cfRule>
    <cfRule type="containsText" dxfId="40" priority="57" operator="containsText" text="Extremo">
      <formula>NOT(ISERROR(SEARCH("Extremo",AN348)))</formula>
    </cfRule>
  </conditionalFormatting>
  <conditionalFormatting sqref="AN390">
    <cfRule type="containsText" dxfId="39" priority="55" operator="containsText" text="Moderado">
      <formula>NOT(ISERROR(SEARCH("Moderado",AN390)))</formula>
    </cfRule>
    <cfRule type="containsText" dxfId="38" priority="53" operator="containsText" text="Extremo">
      <formula>NOT(ISERROR(SEARCH("Extremo",AN390)))</formula>
    </cfRule>
    <cfRule type="containsText" dxfId="37" priority="54" operator="containsText" text="Alto">
      <formula>NOT(ISERROR(SEARCH("Alto",AN390)))</formula>
    </cfRule>
    <cfRule type="containsText" dxfId="36" priority="56" operator="containsText" text="Bajo">
      <formula>NOT(ISERROR(SEARCH("Bajo",AN390)))</formula>
    </cfRule>
  </conditionalFormatting>
  <conditionalFormatting sqref="AN417 AN436">
    <cfRule type="containsText" dxfId="35" priority="113" operator="containsText" text="Extremo">
      <formula>NOT(ISERROR(SEARCH("Extremo",AN417)))</formula>
    </cfRule>
    <cfRule type="containsText" dxfId="34" priority="114" operator="containsText" text="Alto">
      <formula>NOT(ISERROR(SEARCH("Alto",AN417)))</formula>
    </cfRule>
    <cfRule type="containsText" dxfId="33" priority="115" operator="containsText" text="Moderado">
      <formula>NOT(ISERROR(SEARCH("Moderado",AN417)))</formula>
    </cfRule>
    <cfRule type="containsText" dxfId="32" priority="116" operator="containsText" text="Bajo">
      <formula>NOT(ISERROR(SEARCH("Bajo",AN417)))</formula>
    </cfRule>
  </conditionalFormatting>
  <conditionalFormatting sqref="AN455">
    <cfRule type="containsText" dxfId="31" priority="49" operator="containsText" text="Extremo">
      <formula>NOT(ISERROR(SEARCH("Extremo",AN455)))</formula>
    </cfRule>
    <cfRule type="containsText" dxfId="30" priority="50" operator="containsText" text="Alto">
      <formula>NOT(ISERROR(SEARCH("Alto",AN455)))</formula>
    </cfRule>
    <cfRule type="containsText" dxfId="29" priority="51" operator="containsText" text="Moderado">
      <formula>NOT(ISERROR(SEARCH("Moderado",AN455)))</formula>
    </cfRule>
    <cfRule type="containsText" dxfId="28" priority="52" operator="containsText" text="Bajo">
      <formula>NOT(ISERROR(SEARCH("Bajo",AN455)))</formula>
    </cfRule>
  </conditionalFormatting>
  <conditionalFormatting sqref="AN474">
    <cfRule type="containsText" dxfId="27" priority="44" operator="containsText" text="Bajo">
      <formula>NOT(ISERROR(SEARCH("Bajo",AN474)))</formula>
    </cfRule>
    <cfRule type="containsText" dxfId="26" priority="42" operator="containsText" text="Alto">
      <formula>NOT(ISERROR(SEARCH("Alto",AN474)))</formula>
    </cfRule>
    <cfRule type="containsText" dxfId="25" priority="41" operator="containsText" text="Extremo">
      <formula>NOT(ISERROR(SEARCH("Extremo",AN474)))</formula>
    </cfRule>
    <cfRule type="containsText" dxfId="24" priority="43" operator="containsText" text="Moderado">
      <formula>NOT(ISERROR(SEARCH("Moderado",AN474)))</formula>
    </cfRule>
  </conditionalFormatting>
  <conditionalFormatting sqref="AN493">
    <cfRule type="containsText" dxfId="23" priority="39" operator="containsText" text="Moderado">
      <formula>NOT(ISERROR(SEARCH("Moderado",AN493)))</formula>
    </cfRule>
    <cfRule type="containsText" dxfId="22" priority="38" operator="containsText" text="Alto">
      <formula>NOT(ISERROR(SEARCH("Alto",AN493)))</formula>
    </cfRule>
    <cfRule type="containsText" dxfId="21" priority="37" operator="containsText" text="Extremo">
      <formula>NOT(ISERROR(SEARCH("Extremo",AN493)))</formula>
    </cfRule>
    <cfRule type="containsText" dxfId="20" priority="40" operator="containsText" text="Bajo">
      <formula>NOT(ISERROR(SEARCH("Bajo",AN493)))</formula>
    </cfRule>
  </conditionalFormatting>
  <conditionalFormatting sqref="AN512">
    <cfRule type="containsText" dxfId="19" priority="123" operator="containsText" text="Moderado">
      <formula>NOT(ISERROR(SEARCH("Moderado",AN512)))</formula>
    </cfRule>
    <cfRule type="containsText" dxfId="18" priority="121" operator="containsText" text="Extremo">
      <formula>NOT(ISERROR(SEARCH("Extremo",AN512)))</formula>
    </cfRule>
    <cfRule type="containsText" dxfId="17" priority="122" operator="containsText" text="Alto">
      <formula>NOT(ISERROR(SEARCH("Alto",AN512)))</formula>
    </cfRule>
    <cfRule type="containsText" dxfId="16" priority="124" operator="containsText" text="Bajo">
      <formula>NOT(ISERROR(SEARCH("Bajo",AN512)))</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Hoja2!$E$4:$E$5</xm:f>
          </x14:formula1>
          <xm:sqref>AB6 AB17 AB25 AB36 AB44 AB55 AB74 AB82 AB93:AE93 AB101 AB131 AB367 AB348 AB359 AB401 AB428 AB272 AB112 AB291 AB302 AB310 AB321 AB120 AB512 AB382 AB390 AB63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57516-FAC9-4212-85F2-F78926F949F0}">
  <dimension ref="A1:P18"/>
  <sheetViews>
    <sheetView zoomScale="70" zoomScaleNormal="70" workbookViewId="0">
      <selection activeCell="A12" sqref="A10:A12"/>
    </sheetView>
  </sheetViews>
  <sheetFormatPr baseColWidth="10" defaultColWidth="9.140625" defaultRowHeight="15"/>
  <cols>
    <col min="1" max="1" width="24.42578125" customWidth="1"/>
    <col min="2" max="2" width="8.7109375" customWidth="1"/>
    <col min="3" max="3" width="31.140625" customWidth="1"/>
    <col min="4" max="4" width="36.28515625" customWidth="1"/>
    <col min="5" max="5" width="29.85546875" customWidth="1"/>
    <col min="6" max="6" width="35.42578125" customWidth="1"/>
    <col min="7" max="7" width="31" customWidth="1"/>
    <col min="8" max="8" width="33.42578125" customWidth="1"/>
    <col min="9" max="9" width="35.85546875" customWidth="1"/>
    <col min="10" max="10" width="29.42578125" customWidth="1"/>
    <col min="11" max="11" width="21.28515625" style="272" hidden="1" customWidth="1"/>
    <col min="12" max="12" width="22.28515625" style="273" hidden="1" customWidth="1"/>
    <col min="13" max="13" width="18.7109375" style="273" hidden="1" customWidth="1"/>
    <col min="14" max="14" width="27.5703125" style="273" hidden="1" customWidth="1"/>
    <col min="15" max="15" width="28.42578125" style="273" hidden="1" customWidth="1"/>
    <col min="16" max="16" width="33.28515625" style="18" hidden="1" customWidth="1"/>
  </cols>
  <sheetData>
    <row r="1" spans="1:16" ht="15.75">
      <c r="A1" s="969" t="s">
        <v>0</v>
      </c>
      <c r="B1" s="970"/>
      <c r="C1" s="970"/>
      <c r="D1" s="970"/>
      <c r="E1" s="970"/>
      <c r="F1" s="970"/>
      <c r="G1" s="970"/>
      <c r="H1" s="970"/>
      <c r="I1" s="970"/>
      <c r="J1" s="971"/>
      <c r="K1" s="274"/>
      <c r="L1" s="274"/>
      <c r="M1" s="274"/>
      <c r="N1" s="274"/>
      <c r="O1" s="274"/>
      <c r="P1"/>
    </row>
    <row r="2" spans="1:16" ht="27" customHeight="1" thickBot="1">
      <c r="A2" s="983" t="s">
        <v>863</v>
      </c>
      <c r="B2" s="984"/>
      <c r="C2" s="984"/>
      <c r="D2" s="984"/>
      <c r="E2" s="984"/>
      <c r="F2" s="984"/>
      <c r="G2" s="984"/>
      <c r="H2" s="984"/>
      <c r="I2" s="984"/>
      <c r="J2" s="985"/>
      <c r="K2" s="993" t="s">
        <v>128</v>
      </c>
      <c r="L2" s="994"/>
      <c r="M2" s="994"/>
      <c r="N2" s="994"/>
      <c r="O2" s="995"/>
      <c r="P2" s="996" t="s">
        <v>129</v>
      </c>
    </row>
    <row r="3" spans="1:16" ht="132" customHeight="1">
      <c r="A3" s="302" t="s">
        <v>3</v>
      </c>
      <c r="B3" s="986" t="s">
        <v>4</v>
      </c>
      <c r="C3" s="987"/>
      <c r="D3" s="122" t="s">
        <v>71</v>
      </c>
      <c r="E3" s="122" t="s">
        <v>864</v>
      </c>
      <c r="F3" s="122" t="s">
        <v>7</v>
      </c>
      <c r="G3" s="122" t="s">
        <v>8</v>
      </c>
      <c r="H3" s="122" t="s">
        <v>9</v>
      </c>
      <c r="I3" s="122" t="s">
        <v>10</v>
      </c>
      <c r="J3" s="123" t="s">
        <v>11</v>
      </c>
      <c r="K3" s="275" t="s">
        <v>12</v>
      </c>
      <c r="L3" s="276" t="s">
        <v>13</v>
      </c>
      <c r="M3" s="276" t="s">
        <v>14</v>
      </c>
      <c r="N3" s="276" t="s">
        <v>15</v>
      </c>
      <c r="O3" s="277" t="s">
        <v>16</v>
      </c>
      <c r="P3" s="997"/>
    </row>
    <row r="4" spans="1:16">
      <c r="A4" s="972" t="s">
        <v>865</v>
      </c>
      <c r="B4" s="988">
        <v>1.1000000000000001</v>
      </c>
      <c r="C4" s="975" t="s">
        <v>866</v>
      </c>
      <c r="D4" s="975" t="s">
        <v>867</v>
      </c>
      <c r="E4" s="978" t="s">
        <v>38</v>
      </c>
      <c r="F4" s="978">
        <v>1</v>
      </c>
      <c r="G4" s="978">
        <v>1</v>
      </c>
      <c r="H4" s="978">
        <v>0</v>
      </c>
      <c r="I4" s="975" t="s">
        <v>868</v>
      </c>
      <c r="J4" s="975" t="s">
        <v>81</v>
      </c>
      <c r="K4" s="998"/>
      <c r="L4" s="1001"/>
      <c r="M4" s="1001"/>
      <c r="N4" s="1001"/>
      <c r="O4" s="1001"/>
      <c r="P4" s="1002"/>
    </row>
    <row r="5" spans="1:16" ht="0.95" customHeight="1">
      <c r="A5" s="973"/>
      <c r="B5" s="989"/>
      <c r="C5" s="976"/>
      <c r="D5" s="976"/>
      <c r="E5" s="979"/>
      <c r="F5" s="979"/>
      <c r="G5" s="979"/>
      <c r="H5" s="979"/>
      <c r="I5" s="976"/>
      <c r="J5" s="976"/>
      <c r="K5" s="999"/>
      <c r="L5" s="999"/>
      <c r="M5" s="999"/>
      <c r="N5" s="999"/>
      <c r="O5" s="999"/>
      <c r="P5" s="1003"/>
    </row>
    <row r="6" spans="1:16" ht="30.75" customHeight="1">
      <c r="A6" s="973"/>
      <c r="B6" s="989"/>
      <c r="C6" s="976"/>
      <c r="D6" s="976"/>
      <c r="E6" s="979"/>
      <c r="F6" s="979"/>
      <c r="G6" s="979"/>
      <c r="H6" s="979"/>
      <c r="I6" s="976"/>
      <c r="J6" s="976"/>
      <c r="K6" s="999"/>
      <c r="L6" s="999"/>
      <c r="M6" s="999"/>
      <c r="N6" s="999"/>
      <c r="O6" s="999"/>
      <c r="P6" s="1003"/>
    </row>
    <row r="7" spans="1:16" ht="64.5" customHeight="1">
      <c r="A7" s="973"/>
      <c r="B7" s="990"/>
      <c r="C7" s="977"/>
      <c r="D7" s="977"/>
      <c r="E7" s="980"/>
      <c r="F7" s="980"/>
      <c r="G7" s="981"/>
      <c r="H7" s="981"/>
      <c r="I7" s="982"/>
      <c r="J7" s="982"/>
      <c r="K7" s="1000"/>
      <c r="L7" s="1000"/>
      <c r="M7" s="1000"/>
      <c r="N7" s="1000"/>
      <c r="O7" s="1000"/>
      <c r="P7" s="1004"/>
    </row>
    <row r="8" spans="1:16" ht="205.5" customHeight="1">
      <c r="A8" s="973"/>
      <c r="B8" s="352">
        <v>1.2</v>
      </c>
      <c r="C8" s="353" t="s">
        <v>869</v>
      </c>
      <c r="D8" s="353" t="s">
        <v>870</v>
      </c>
      <c r="E8" s="359" t="s">
        <v>38</v>
      </c>
      <c r="F8" s="359">
        <v>2</v>
      </c>
      <c r="G8" s="359">
        <v>2</v>
      </c>
      <c r="H8" s="359">
        <v>2</v>
      </c>
      <c r="I8" s="353" t="s">
        <v>871</v>
      </c>
      <c r="J8" s="353" t="s">
        <v>81</v>
      </c>
      <c r="K8" s="371"/>
      <c r="L8" s="263"/>
      <c r="M8" s="264"/>
      <c r="N8" s="264"/>
      <c r="O8" s="264"/>
      <c r="P8" s="85"/>
    </row>
    <row r="9" spans="1:16" ht="99.75" customHeight="1">
      <c r="A9" s="974"/>
      <c r="B9" s="354">
        <v>1.3</v>
      </c>
      <c r="C9" s="355" t="s">
        <v>872</v>
      </c>
      <c r="D9" s="356" t="s">
        <v>873</v>
      </c>
      <c r="E9" s="373" t="s">
        <v>38</v>
      </c>
      <c r="F9" s="359">
        <v>1</v>
      </c>
      <c r="G9" s="359">
        <v>1</v>
      </c>
      <c r="H9" s="359">
        <v>1</v>
      </c>
      <c r="I9" s="353" t="s">
        <v>874</v>
      </c>
      <c r="J9" s="353" t="s">
        <v>81</v>
      </c>
      <c r="K9" s="371"/>
      <c r="L9" s="265"/>
      <c r="M9" s="264"/>
      <c r="N9" s="264"/>
      <c r="O9" s="264"/>
      <c r="P9" s="85"/>
    </row>
    <row r="10" spans="1:16" ht="96" customHeight="1">
      <c r="A10" s="1005" t="s">
        <v>875</v>
      </c>
      <c r="B10" s="351">
        <v>2.1</v>
      </c>
      <c r="C10" s="357" t="s">
        <v>876</v>
      </c>
      <c r="D10" s="357" t="s">
        <v>877</v>
      </c>
      <c r="E10" s="358" t="s">
        <v>38</v>
      </c>
      <c r="F10" s="160">
        <v>1</v>
      </c>
      <c r="G10" s="160">
        <v>1</v>
      </c>
      <c r="H10" s="160">
        <v>1</v>
      </c>
      <c r="I10" s="161" t="s">
        <v>878</v>
      </c>
      <c r="J10" s="363" t="s">
        <v>81</v>
      </c>
      <c r="K10" s="371"/>
      <c r="L10" s="265"/>
      <c r="M10" s="264"/>
      <c r="N10" s="264"/>
      <c r="O10" s="264"/>
      <c r="P10" s="85"/>
    </row>
    <row r="11" spans="1:16" ht="198" customHeight="1">
      <c r="A11" s="1006"/>
      <c r="B11" s="70">
        <v>2.2000000000000002</v>
      </c>
      <c r="C11" s="161" t="s">
        <v>879</v>
      </c>
      <c r="D11" s="161" t="s">
        <v>880</v>
      </c>
      <c r="E11" s="160" t="s">
        <v>38</v>
      </c>
      <c r="F11" s="160">
        <v>1</v>
      </c>
      <c r="G11" s="160">
        <v>1</v>
      </c>
      <c r="H11" s="160">
        <v>1</v>
      </c>
      <c r="I11" s="161" t="s">
        <v>874</v>
      </c>
      <c r="J11" s="364" t="s">
        <v>81</v>
      </c>
      <c r="K11" s="371"/>
      <c r="L11" s="266"/>
      <c r="M11" s="264"/>
      <c r="N11" s="264"/>
      <c r="O11" s="264"/>
      <c r="P11" s="85"/>
    </row>
    <row r="12" spans="1:16" ht="144" customHeight="1">
      <c r="A12" s="1007"/>
      <c r="B12" s="41">
        <v>2.2999999999999998</v>
      </c>
      <c r="C12" s="162" t="s">
        <v>881</v>
      </c>
      <c r="D12" s="162" t="s">
        <v>882</v>
      </c>
      <c r="E12" s="163" t="s">
        <v>38</v>
      </c>
      <c r="F12" s="163">
        <v>1</v>
      </c>
      <c r="G12" s="163">
        <v>1</v>
      </c>
      <c r="H12" s="163">
        <v>1</v>
      </c>
      <c r="I12" s="162" t="s">
        <v>874</v>
      </c>
      <c r="J12" s="162" t="s">
        <v>81</v>
      </c>
      <c r="K12" s="372"/>
      <c r="L12" s="266"/>
      <c r="M12" s="264"/>
      <c r="N12" s="264"/>
      <c r="O12" s="267"/>
      <c r="P12" s="85"/>
    </row>
    <row r="13" spans="1:16" ht="144" customHeight="1">
      <c r="A13" s="1008" t="s">
        <v>883</v>
      </c>
      <c r="B13" s="70">
        <v>3.1</v>
      </c>
      <c r="C13" s="162" t="s">
        <v>884</v>
      </c>
      <c r="D13" s="162" t="s">
        <v>885</v>
      </c>
      <c r="E13" s="163" t="s">
        <v>22</v>
      </c>
      <c r="F13" s="164">
        <v>0.33</v>
      </c>
      <c r="G13" s="164">
        <v>0.33</v>
      </c>
      <c r="H13" s="164">
        <v>0.34</v>
      </c>
      <c r="I13" s="162" t="s">
        <v>886</v>
      </c>
      <c r="J13" s="369" t="s">
        <v>81</v>
      </c>
      <c r="K13" s="262"/>
      <c r="L13" s="268"/>
      <c r="M13" s="264"/>
      <c r="N13" s="269"/>
      <c r="O13" s="269"/>
      <c r="P13" s="85"/>
    </row>
    <row r="14" spans="1:16" ht="114.75" customHeight="1">
      <c r="A14" s="1009"/>
      <c r="B14" s="70">
        <v>3.2</v>
      </c>
      <c r="C14" s="161" t="s">
        <v>887</v>
      </c>
      <c r="D14" s="161" t="s">
        <v>888</v>
      </c>
      <c r="E14" s="160" t="s">
        <v>22</v>
      </c>
      <c r="F14" s="164">
        <v>0.33</v>
      </c>
      <c r="G14" s="164">
        <v>0.33</v>
      </c>
      <c r="H14" s="164">
        <v>0.34</v>
      </c>
      <c r="I14" s="161" t="s">
        <v>889</v>
      </c>
      <c r="J14" s="369" t="s">
        <v>81</v>
      </c>
      <c r="K14" s="262"/>
      <c r="L14" s="266"/>
      <c r="M14" s="264"/>
      <c r="N14" s="264"/>
      <c r="O14" s="264"/>
      <c r="P14" s="85"/>
    </row>
    <row r="15" spans="1:16" ht="156.94999999999999" customHeight="1">
      <c r="A15" s="991" t="s">
        <v>890</v>
      </c>
      <c r="B15" s="70">
        <v>4.0999999999999996</v>
      </c>
      <c r="C15" s="161" t="s">
        <v>891</v>
      </c>
      <c r="D15" s="161" t="s">
        <v>892</v>
      </c>
      <c r="E15" s="160" t="s">
        <v>38</v>
      </c>
      <c r="F15" s="160">
        <v>0</v>
      </c>
      <c r="G15" s="160">
        <v>1</v>
      </c>
      <c r="H15" s="160">
        <v>1</v>
      </c>
      <c r="I15" s="161" t="s">
        <v>893</v>
      </c>
      <c r="J15" s="370" t="s">
        <v>81</v>
      </c>
      <c r="K15" s="278"/>
      <c r="L15" s="279"/>
      <c r="M15" s="280"/>
      <c r="N15" s="280"/>
      <c r="O15" s="280"/>
      <c r="P15" s="62"/>
    </row>
    <row r="16" spans="1:16" ht="188.1" customHeight="1">
      <c r="A16" s="991"/>
      <c r="B16" s="70">
        <v>4.2</v>
      </c>
      <c r="C16" s="161" t="s">
        <v>894</v>
      </c>
      <c r="D16" s="161" t="s">
        <v>895</v>
      </c>
      <c r="E16" s="160" t="s">
        <v>38</v>
      </c>
      <c r="F16" s="160">
        <v>1</v>
      </c>
      <c r="G16" s="160">
        <v>1</v>
      </c>
      <c r="H16" s="160">
        <v>1</v>
      </c>
      <c r="I16" s="161" t="s">
        <v>874</v>
      </c>
      <c r="J16" s="161" t="s">
        <v>81</v>
      </c>
      <c r="K16" s="372"/>
      <c r="L16" s="282"/>
      <c r="M16" s="282"/>
      <c r="N16" s="282"/>
      <c r="O16" s="282"/>
    </row>
    <row r="17" spans="1:15" ht="207" customHeight="1">
      <c r="A17" s="991"/>
      <c r="B17" s="70">
        <v>4.3</v>
      </c>
      <c r="C17" s="161" t="s">
        <v>896</v>
      </c>
      <c r="D17" s="161" t="s">
        <v>897</v>
      </c>
      <c r="E17" s="160" t="s">
        <v>38</v>
      </c>
      <c r="F17" s="160">
        <v>0</v>
      </c>
      <c r="G17" s="160">
        <v>1</v>
      </c>
      <c r="H17" s="160">
        <v>1</v>
      </c>
      <c r="I17" s="161" t="s">
        <v>898</v>
      </c>
      <c r="J17" s="369" t="s">
        <v>81</v>
      </c>
      <c r="K17" s="281"/>
      <c r="L17" s="282"/>
      <c r="M17" s="282"/>
      <c r="N17" s="282"/>
      <c r="O17" s="282"/>
    </row>
    <row r="18" spans="1:15" ht="147.75" customHeight="1">
      <c r="A18" s="992"/>
      <c r="B18" s="70">
        <v>4.4000000000000004</v>
      </c>
      <c r="C18" s="161" t="s">
        <v>899</v>
      </c>
      <c r="D18" s="161" t="s">
        <v>900</v>
      </c>
      <c r="E18" s="160" t="s">
        <v>38</v>
      </c>
      <c r="F18" s="160">
        <v>0</v>
      </c>
      <c r="G18" s="160">
        <v>1</v>
      </c>
      <c r="H18" s="160">
        <v>1</v>
      </c>
      <c r="I18" s="161" t="s">
        <v>901</v>
      </c>
      <c r="J18" s="369" t="s">
        <v>81</v>
      </c>
      <c r="K18" s="281"/>
      <c r="L18" s="282"/>
      <c r="M18" s="282"/>
      <c r="N18" s="282"/>
      <c r="O18" s="282"/>
    </row>
  </sheetData>
  <mergeCells count="24">
    <mergeCell ref="A15:A18"/>
    <mergeCell ref="K2:O2"/>
    <mergeCell ref="P2:P3"/>
    <mergeCell ref="K4:K7"/>
    <mergeCell ref="L4:L7"/>
    <mergeCell ref="M4:M7"/>
    <mergeCell ref="N4:N7"/>
    <mergeCell ref="O4:O7"/>
    <mergeCell ref="P4:P7"/>
    <mergeCell ref="A10:A12"/>
    <mergeCell ref="A13:A14"/>
    <mergeCell ref="A1:J1"/>
    <mergeCell ref="A4:A9"/>
    <mergeCell ref="C4:C7"/>
    <mergeCell ref="D4:D7"/>
    <mergeCell ref="E4:E7"/>
    <mergeCell ref="F4:F7"/>
    <mergeCell ref="G4:G7"/>
    <mergeCell ref="H4:H7"/>
    <mergeCell ref="I4:I7"/>
    <mergeCell ref="J4:J7"/>
    <mergeCell ref="A2:J2"/>
    <mergeCell ref="B3:C3"/>
    <mergeCell ref="B4:B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B81854D-1F9A-4CA9-B6FE-321EC5574260}">
          <x14:formula1>
            <xm:f>Hoja2!$E$4:$E$5</xm:f>
          </x14:formula1>
          <xm:sqref>E10:E14 E16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2"/>
  <sheetViews>
    <sheetView topLeftCell="A8" workbookViewId="0">
      <selection activeCell="F6" sqref="F6"/>
    </sheetView>
  </sheetViews>
  <sheetFormatPr baseColWidth="10" defaultColWidth="11.42578125" defaultRowHeight="11.25"/>
  <cols>
    <col min="1" max="1" width="11.42578125" style="19"/>
    <col min="2" max="2" width="7.140625" style="19" customWidth="1"/>
    <col min="3" max="3" width="6.28515625" style="19" customWidth="1"/>
    <col min="4" max="4" width="17.28515625" style="19" customWidth="1"/>
    <col min="5" max="5" width="15.85546875" style="19" customWidth="1"/>
    <col min="6" max="6" width="21.140625" style="19" customWidth="1"/>
    <col min="7" max="7" width="15.5703125" style="94" customWidth="1"/>
    <col min="8" max="8" width="13.7109375" style="94" customWidth="1"/>
    <col min="9" max="9" width="15.28515625" style="94" customWidth="1"/>
    <col min="10" max="10" width="17" style="19" customWidth="1"/>
    <col min="11" max="11" width="17.85546875" style="19" customWidth="1"/>
    <col min="12" max="12" width="9.7109375" style="94" hidden="1" customWidth="1"/>
    <col min="13" max="13" width="11.7109375" style="94" hidden="1" customWidth="1"/>
    <col min="14" max="14" width="14.5703125" style="94" hidden="1" customWidth="1"/>
    <col min="15" max="15" width="9.42578125" style="94" hidden="1" customWidth="1"/>
    <col min="16" max="16" width="14" style="94" hidden="1" customWidth="1"/>
    <col min="17" max="17" width="23" style="19" hidden="1" customWidth="1"/>
    <col min="18" max="16384" width="11.42578125" style="19"/>
  </cols>
  <sheetData>
    <row r="1" spans="1:18" customFormat="1" ht="16.5" thickBot="1">
      <c r="A1" s="969" t="s">
        <v>0</v>
      </c>
      <c r="B1" s="970"/>
      <c r="C1" s="970"/>
      <c r="D1" s="970"/>
      <c r="E1" s="970"/>
      <c r="F1" s="970"/>
      <c r="G1" s="970"/>
      <c r="H1" s="970"/>
      <c r="I1" s="970"/>
      <c r="J1" s="971"/>
      <c r="K1" s="274"/>
      <c r="L1" s="274"/>
      <c r="M1" s="274"/>
      <c r="N1" s="274"/>
      <c r="O1" s="274"/>
    </row>
    <row r="2" spans="1:18" ht="21" customHeight="1" thickBot="1">
      <c r="A2" s="1015" t="s">
        <v>902</v>
      </c>
      <c r="B2" s="1016"/>
      <c r="C2" s="1016"/>
      <c r="D2" s="1016"/>
      <c r="E2" s="1016"/>
      <c r="F2" s="1016"/>
      <c r="G2" s="1016"/>
      <c r="H2" s="1016"/>
      <c r="I2" s="1016"/>
      <c r="J2" s="1016"/>
      <c r="K2" s="1016"/>
      <c r="L2" s="1010" t="s">
        <v>128</v>
      </c>
      <c r="M2" s="1011"/>
      <c r="N2" s="1011"/>
      <c r="O2" s="1011"/>
      <c r="P2" s="1012"/>
      <c r="Q2" s="1013" t="s">
        <v>129</v>
      </c>
    </row>
    <row r="3" spans="1:18" ht="78.75" customHeight="1" thickBot="1">
      <c r="A3" s="1017" t="s">
        <v>3</v>
      </c>
      <c r="B3" s="1018"/>
      <c r="C3" s="1021" t="s">
        <v>4</v>
      </c>
      <c r="D3" s="1022"/>
      <c r="E3" s="96" t="s">
        <v>71</v>
      </c>
      <c r="F3" s="96" t="s">
        <v>903</v>
      </c>
      <c r="G3" s="96" t="s">
        <v>7</v>
      </c>
      <c r="H3" s="96" t="s">
        <v>8</v>
      </c>
      <c r="I3" s="96" t="s">
        <v>9</v>
      </c>
      <c r="J3" s="97" t="s">
        <v>904</v>
      </c>
      <c r="K3" s="237" t="s">
        <v>11</v>
      </c>
      <c r="L3" s="238" t="s">
        <v>12</v>
      </c>
      <c r="M3" s="239" t="s">
        <v>73</v>
      </c>
      <c r="N3" s="239" t="s">
        <v>14</v>
      </c>
      <c r="O3" s="239" t="s">
        <v>15</v>
      </c>
      <c r="P3" s="240" t="s">
        <v>16</v>
      </c>
      <c r="Q3" s="1014"/>
    </row>
    <row r="4" spans="1:18" ht="182.25" customHeight="1" thickBot="1">
      <c r="A4" s="1019" t="s">
        <v>905</v>
      </c>
      <c r="B4" s="1020"/>
      <c r="C4" s="142" t="s">
        <v>906</v>
      </c>
      <c r="D4" s="137" t="s">
        <v>907</v>
      </c>
      <c r="E4" s="137" t="s">
        <v>908</v>
      </c>
      <c r="F4" s="138" t="s">
        <v>38</v>
      </c>
      <c r="G4" s="139">
        <v>1</v>
      </c>
      <c r="H4" s="139">
        <v>1</v>
      </c>
      <c r="I4" s="139">
        <v>1</v>
      </c>
      <c r="J4" s="137" t="s">
        <v>909</v>
      </c>
      <c r="K4" s="137" t="s">
        <v>910</v>
      </c>
      <c r="L4" s="232"/>
      <c r="M4" s="233"/>
      <c r="N4" s="234"/>
      <c r="O4" s="234"/>
      <c r="P4" s="234"/>
      <c r="Q4" s="93"/>
    </row>
    <row r="5" spans="1:18" ht="81" customHeight="1">
      <c r="A5" s="1029" t="s">
        <v>911</v>
      </c>
      <c r="B5" s="1030"/>
      <c r="C5" s="143" t="s">
        <v>35</v>
      </c>
      <c r="D5" s="137" t="s">
        <v>912</v>
      </c>
      <c r="E5" s="140" t="s">
        <v>913</v>
      </c>
      <c r="F5" s="138" t="s">
        <v>38</v>
      </c>
      <c r="G5" s="141">
        <v>0</v>
      </c>
      <c r="H5" s="141">
        <v>0</v>
      </c>
      <c r="I5" s="141">
        <v>1</v>
      </c>
      <c r="J5" s="137" t="s">
        <v>914</v>
      </c>
      <c r="K5" s="137" t="s">
        <v>915</v>
      </c>
      <c r="L5" s="235"/>
      <c r="M5" s="235"/>
      <c r="N5" s="236"/>
      <c r="O5" s="236"/>
      <c r="P5" s="236"/>
      <c r="Q5" s="93"/>
    </row>
    <row r="6" spans="1:18" ht="100.5" customHeight="1">
      <c r="A6" s="1031"/>
      <c r="B6" s="1032"/>
      <c r="C6" s="143" t="s">
        <v>41</v>
      </c>
      <c r="D6" s="137" t="s">
        <v>916</v>
      </c>
      <c r="E6" s="137" t="s">
        <v>917</v>
      </c>
      <c r="F6" s="138" t="s">
        <v>38</v>
      </c>
      <c r="G6" s="139">
        <v>0</v>
      </c>
      <c r="H6" s="139">
        <v>0</v>
      </c>
      <c r="I6" s="139">
        <v>1</v>
      </c>
      <c r="J6" s="137" t="s">
        <v>918</v>
      </c>
      <c r="K6" s="137" t="s">
        <v>919</v>
      </c>
      <c r="L6" s="235"/>
      <c r="M6" s="235"/>
      <c r="N6" s="236"/>
      <c r="O6" s="236"/>
      <c r="P6" s="236"/>
      <c r="Q6" s="93"/>
    </row>
    <row r="7" spans="1:18" ht="138.75" customHeight="1">
      <c r="A7" s="1033" t="s">
        <v>920</v>
      </c>
      <c r="B7" s="1034"/>
      <c r="C7" s="143" t="s">
        <v>45</v>
      </c>
      <c r="D7" s="137" t="s">
        <v>921</v>
      </c>
      <c r="E7" s="137" t="s">
        <v>922</v>
      </c>
      <c r="F7" s="138" t="s">
        <v>38</v>
      </c>
      <c r="G7" s="139">
        <v>0</v>
      </c>
      <c r="H7" s="139">
        <v>0</v>
      </c>
      <c r="I7" s="139">
        <v>1</v>
      </c>
      <c r="J7" s="137" t="s">
        <v>923</v>
      </c>
      <c r="K7" s="137" t="s">
        <v>924</v>
      </c>
      <c r="L7" s="235"/>
      <c r="M7" s="235"/>
      <c r="N7" s="236"/>
      <c r="O7" s="236"/>
      <c r="P7" s="236"/>
      <c r="Q7" s="93"/>
    </row>
    <row r="8" spans="1:18" ht="133.5" customHeight="1">
      <c r="A8" s="1033"/>
      <c r="B8" s="1034"/>
      <c r="C8" s="143" t="s">
        <v>96</v>
      </c>
      <c r="D8" s="137" t="s">
        <v>925</v>
      </c>
      <c r="E8" s="137" t="s">
        <v>926</v>
      </c>
      <c r="F8" s="138" t="s">
        <v>38</v>
      </c>
      <c r="G8" s="139">
        <v>1</v>
      </c>
      <c r="H8" s="139">
        <v>0</v>
      </c>
      <c r="I8" s="139">
        <v>0</v>
      </c>
      <c r="J8" s="137" t="s">
        <v>927</v>
      </c>
      <c r="K8" s="137" t="s">
        <v>928</v>
      </c>
      <c r="L8" s="235"/>
      <c r="M8" s="235"/>
      <c r="N8" s="236"/>
      <c r="O8" s="236"/>
      <c r="P8" s="236"/>
      <c r="Q8" s="93"/>
    </row>
    <row r="9" spans="1:18" ht="133.5" customHeight="1">
      <c r="A9" s="1033"/>
      <c r="B9" s="1034"/>
      <c r="C9" s="143" t="s">
        <v>929</v>
      </c>
      <c r="D9" s="137" t="s">
        <v>930</v>
      </c>
      <c r="E9" s="137" t="s">
        <v>931</v>
      </c>
      <c r="F9" s="138" t="s">
        <v>22</v>
      </c>
      <c r="G9" s="183">
        <v>0.33</v>
      </c>
      <c r="H9" s="183">
        <v>0.33</v>
      </c>
      <c r="I9" s="183">
        <v>0.34</v>
      </c>
      <c r="J9" s="137" t="s">
        <v>932</v>
      </c>
      <c r="K9" s="137" t="s">
        <v>933</v>
      </c>
      <c r="L9" s="235"/>
      <c r="M9" s="235"/>
      <c r="N9" s="236"/>
      <c r="O9" s="236"/>
      <c r="P9" s="236"/>
      <c r="Q9" s="93"/>
    </row>
    <row r="10" spans="1:18" ht="99.75" customHeight="1" thickBot="1">
      <c r="A10" s="1025" t="s">
        <v>934</v>
      </c>
      <c r="B10" s="1026"/>
      <c r="C10" s="143" t="s">
        <v>51</v>
      </c>
      <c r="D10" s="137" t="s">
        <v>935</v>
      </c>
      <c r="E10" s="137" t="s">
        <v>936</v>
      </c>
      <c r="F10" s="138" t="s">
        <v>38</v>
      </c>
      <c r="G10" s="139">
        <v>1</v>
      </c>
      <c r="H10" s="139">
        <v>1</v>
      </c>
      <c r="I10" s="139">
        <v>1</v>
      </c>
      <c r="J10" s="137" t="s">
        <v>937</v>
      </c>
      <c r="K10" s="137" t="s">
        <v>938</v>
      </c>
      <c r="L10" s="235"/>
      <c r="M10" s="235"/>
      <c r="N10" s="236"/>
      <c r="O10" s="236"/>
      <c r="P10" s="236"/>
      <c r="Q10" s="93"/>
    </row>
    <row r="11" spans="1:18" ht="163.5" customHeight="1" thickBot="1">
      <c r="A11" s="1027" t="s">
        <v>939</v>
      </c>
      <c r="B11" s="1028"/>
      <c r="C11" s="144" t="s">
        <v>940</v>
      </c>
      <c r="D11" s="137" t="s">
        <v>941</v>
      </c>
      <c r="E11" s="137" t="s">
        <v>942</v>
      </c>
      <c r="F11" s="138" t="s">
        <v>38</v>
      </c>
      <c r="G11" s="139">
        <v>1</v>
      </c>
      <c r="H11" s="139">
        <v>1</v>
      </c>
      <c r="I11" s="139">
        <v>1</v>
      </c>
      <c r="J11" s="137" t="s">
        <v>943</v>
      </c>
      <c r="K11" s="137" t="s">
        <v>109</v>
      </c>
      <c r="L11" s="235"/>
      <c r="M11" s="235"/>
      <c r="N11" s="236"/>
      <c r="O11" s="236"/>
      <c r="P11" s="236"/>
      <c r="Q11" s="93"/>
      <c r="R11" s="19" t="s">
        <v>944</v>
      </c>
    </row>
    <row r="12" spans="1:18" ht="11.25" customHeight="1">
      <c r="A12" s="1023"/>
      <c r="B12" s="1024"/>
      <c r="C12" s="1024"/>
      <c r="D12" s="1024"/>
      <c r="E12" s="1024"/>
      <c r="F12" s="1024"/>
      <c r="G12" s="1024"/>
      <c r="H12" s="1024"/>
      <c r="I12" s="1024"/>
      <c r="J12" s="1024"/>
      <c r="K12" s="1024"/>
    </row>
  </sheetData>
  <mergeCells count="12">
    <mergeCell ref="A4:B4"/>
    <mergeCell ref="C3:D3"/>
    <mergeCell ref="A12:K12"/>
    <mergeCell ref="A10:B10"/>
    <mergeCell ref="A11:B11"/>
    <mergeCell ref="A5:B6"/>
    <mergeCell ref="A7:B9"/>
    <mergeCell ref="A1:J1"/>
    <mergeCell ref="L2:P2"/>
    <mergeCell ref="Q2:Q3"/>
    <mergeCell ref="A2:K2"/>
    <mergeCell ref="A3:B3"/>
  </mergeCells>
  <pageMargins left="0.31496062992125984" right="0.51181102362204722" top="0.74803149606299213" bottom="0.74803149606299213" header="0.31496062992125984" footer="0.31496062992125984"/>
  <pageSetup paperSize="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Hoja2!$E$4:$E$5</xm:f>
          </x14:formula1>
          <xm:sqref>F4:F11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5CBEDB-FB0F-4492-8F97-593695F2B7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0EB8861-FE21-49E2-8891-F5EEAB0B663A}">
  <ds:schemaRefs>
    <ds:schemaRef ds:uri="http://schemas.microsoft.com/sharepoint/v3/contenttype/forms"/>
  </ds:schemaRefs>
</ds:datastoreItem>
</file>

<file path=customXml/itemProps3.xml><?xml version="1.0" encoding="utf-8"?>
<ds:datastoreItem xmlns:ds="http://schemas.openxmlformats.org/officeDocument/2006/customXml" ds:itemID="{228B4381-06CD-4E0A-9CB1-A1E0DA4C942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17</vt:i4>
      </vt:variant>
    </vt:vector>
  </HeadingPairs>
  <TitlesOfParts>
    <vt:vector size="32" baseType="lpstr">
      <vt:lpstr>1. TRANSP. ACCESO INFOR PÚBLICA</vt:lpstr>
      <vt:lpstr>2. RENDICIÓN DE CUENTAS</vt:lpstr>
      <vt:lpstr>3.MEJOR ATENC Y SERV CIUDADANIA</vt:lpstr>
      <vt:lpstr>4.RACIONALIZACIÓN DE TRAMIT</vt:lpstr>
      <vt:lpstr>5. APERT INFOR Y DATOS ABIERTOS</vt:lpstr>
      <vt:lpstr>6. PARTICIPA E INNOVA GEST PUB </vt:lpstr>
      <vt:lpstr>8.2 MAPA RIESGOS  CORRUPCIÓN </vt:lpstr>
      <vt:lpstr>7. INTEGRIDAD Y ETICA PÚBLICA</vt:lpstr>
      <vt:lpstr>8.1 SEGUIM RIESGOS CORRUPCIÓN</vt:lpstr>
      <vt:lpstr>1. RIESGO CORRUPCIÓN Com</vt:lpstr>
      <vt:lpstr>Hoja1</vt:lpstr>
      <vt:lpstr>9. DEBI DILIG PREV LAVADO ACT</vt:lpstr>
      <vt:lpstr>Hoja2</vt:lpstr>
      <vt:lpstr>LISTAS</vt:lpstr>
      <vt:lpstr>DATOS</vt:lpstr>
      <vt:lpstr>'1. RIESGO CORRUPCIÓN Com'!Área_de_impresión</vt:lpstr>
      <vt:lpstr>'1. TRANSP. ACCESO INFOR PÚBLICA'!Área_de_impresión</vt:lpstr>
      <vt:lpstr>'2. RENDICIÓN DE CUENTAS'!Área_de_impresión</vt:lpstr>
      <vt:lpstr>'3.MEJOR ATENC Y SERV CIUDADANIA'!Área_de_impresión</vt:lpstr>
      <vt:lpstr>'4.RACIONALIZACIÓN DE TRAMIT'!Área_de_impresión</vt:lpstr>
      <vt:lpstr>'5. APERT INFOR Y DATOS ABIERTOS'!Área_de_impresión</vt:lpstr>
      <vt:lpstr>'6. PARTICIPA E INNOVA GEST PUB '!Área_de_impresión</vt:lpstr>
      <vt:lpstr>'9. DEBI DILIG PREV LAVADO ACT'!Área_de_impresión</vt:lpstr>
      <vt:lpstr>'1. RIESGO CORRUPCIÓN Com'!Títulos_a_imprimir</vt:lpstr>
      <vt:lpstr>'1. TRANSP. ACCESO INFOR PÚBLICA'!Títulos_a_imprimir</vt:lpstr>
      <vt:lpstr>'2. RENDICIÓN DE CUENTAS'!Títulos_a_imprimir</vt:lpstr>
      <vt:lpstr>'3.MEJOR ATENC Y SERV CIUDADANIA'!Títulos_a_imprimir</vt:lpstr>
      <vt:lpstr>'4.RACIONALIZACIÓN DE TRAMIT'!Títulos_a_imprimir</vt:lpstr>
      <vt:lpstr>'5. APERT INFOR Y DATOS ABIERTOS'!Títulos_a_imprimir</vt:lpstr>
      <vt:lpstr>'6. PARTICIPA E INNOVA GEST PUB '!Títulos_a_imprimir</vt:lpstr>
      <vt:lpstr>'8.1 SEGUIM RIESGOS CORRUPCIÓN'!Títulos_a_imprimir</vt:lpstr>
      <vt:lpstr>'9. DEBI DILIG PREV LAVADO ACT'!Títulos_a_imprimir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EDWIN RICARDO RODELO LOPEZ</cp:lastModifiedBy>
  <cp:revision/>
  <dcterms:created xsi:type="dcterms:W3CDTF">2014-02-06T20:34:09Z</dcterms:created>
  <dcterms:modified xsi:type="dcterms:W3CDTF">2023-12-12T16:30:26Z</dcterms:modified>
  <cp:category/>
  <cp:contentStatus/>
</cp:coreProperties>
</file>